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EstaPasta_de_trabalho" defaultThemeVersion="124226"/>
  <bookViews>
    <workbookView xWindow="0" yWindow="0" windowWidth="20490" windowHeight="7755" tabRatio="834" activeTab="2"/>
  </bookViews>
  <sheets>
    <sheet name="Capa" sheetId="24" r:id="rId1"/>
    <sheet name="Análise" sheetId="48" r:id="rId2"/>
    <sheet name="Resumo" sheetId="20" r:id="rId3"/>
    <sheet name="Comparativo" sheetId="36" r:id="rId4"/>
    <sheet name="Gasto das Atividades" sheetId="46" r:id="rId5"/>
    <sheet name="Analítico Cx." sheetId="38" r:id="rId6"/>
    <sheet name="Analítico Cp." sheetId="43" r:id="rId7"/>
    <sheet name="Pessoal" sheetId="42" r:id="rId8"/>
    <sheet name="Prov. Pessoal" sheetId="21" r:id="rId9"/>
    <sheet name="Bens" sheetId="26" r:id="rId10"/>
    <sheet name="Comp." sheetId="44" r:id="rId11"/>
    <sheet name="Diário" sheetId="33" r:id="rId12"/>
    <sheet name="Reserva" sheetId="47" r:id="rId13"/>
    <sheet name="Dec Dir." sheetId="49" r:id="rId14"/>
    <sheet name="Dec Sup." sheetId="50" r:id="rId15"/>
    <sheet name="Plano" sheetId="41" state="hidden" r:id="rId16"/>
    <sheet name="Plan1" sheetId="51" state="hidden" r:id="rId17"/>
    <sheet name="Plan2" sheetId="52" state="hidden" r:id="rId18"/>
    <sheet name="Plan3" sheetId="53" state="hidden" r:id="rId19"/>
    <sheet name="Plan4" sheetId="54" state="hidden" r:id="rId20"/>
  </sheets>
  <definedNames>
    <definedName name="_xlnm._FilterDatabase" localSheetId="10" hidden="1">Comp.!$A$4:$K$150</definedName>
    <definedName name="_xlnm._FilterDatabase" localSheetId="11" hidden="1">Diário!$A$4:$T$2018</definedName>
    <definedName name="_xlnm._FilterDatabase" localSheetId="12" hidden="1">Reserva!$A$4:$K$54</definedName>
    <definedName name="Aquisição_de_Bens_Permanentes">Plano!$E$2:$E$14</definedName>
    <definedName name="_xlnm.Print_Area" localSheetId="1">Análise!$A$1:$A$12</definedName>
    <definedName name="_xlnm.Print_Area" localSheetId="6">'Analítico Cp.'!$A$1:$J$152</definedName>
    <definedName name="_xlnm.Print_Area" localSheetId="5">'Analítico Cx.'!$A$1:$J$157</definedName>
    <definedName name="_xlnm.Print_Area" localSheetId="0">Capa!$A$1:$A$15</definedName>
    <definedName name="_xlnm.Print_Area" localSheetId="10">Comp.!$A$1:$H$150</definedName>
    <definedName name="_xlnm.Print_Area" localSheetId="3">Comparativo!$A$1:$U$24</definedName>
    <definedName name="_xlnm.Print_Area" localSheetId="11">Diário!$A$1:$N$1091</definedName>
    <definedName name="_xlnm.Print_Area" localSheetId="4">'Gasto das Atividades'!$A$1:$H$48</definedName>
    <definedName name="_xlnm.Print_Area" localSheetId="7">Pessoal!$A$1:$G$46</definedName>
    <definedName name="_xlnm.Print_Area" localSheetId="8">'Prov. Pessoal'!$A$1:$I$37</definedName>
    <definedName name="_xlnm.Print_Area" localSheetId="12">Reserva!$A$1:$K$20</definedName>
    <definedName name="_xlnm.Print_Area" localSheetId="2">Resumo!$A$1:$J$34</definedName>
    <definedName name="área_destinada">Plano!$I$2:$I$3</definedName>
    <definedName name="Categorias">Plano!$A$1:$F$1</definedName>
    <definedName name="Gastos_com_Pessoal">Plano!$C$2:$C$28</definedName>
    <definedName name="Gastos_Gerais">Plano!$D$2:$D$82</definedName>
    <definedName name="Ocorrência">Plano!$H$2:$H$3</definedName>
    <definedName name="Receitas">Plano!$A$2:$A$4</definedName>
    <definedName name="Rendimentos_de_Aplicações_Fin.">Plano!$B$1</definedName>
    <definedName name="Reserva">Plano!$F$1:$F$3</definedName>
    <definedName name="_xlnm.Print_Titles" localSheetId="6">'Analítico Cp.'!$4:$6</definedName>
    <definedName name="_xlnm.Print_Titles" localSheetId="5">'Analítico Cx.'!$4:$6</definedName>
    <definedName name="_xlnm.Print_Titles" localSheetId="9">Bens!$3:$4</definedName>
    <definedName name="_xlnm.Print_Titles" localSheetId="10">Comp.!$3:$4</definedName>
    <definedName name="_xlnm.Print_Titles" localSheetId="11">Diário!$A:$A,Diário!$3:$4</definedName>
    <definedName name="_xlnm.Print_Titles" localSheetId="7">Pessoal!$3:$4</definedName>
    <definedName name="_xlnm.Print_Titles" localSheetId="12">Reserva!$A:$A,Reserva!$3:$4</definedName>
    <definedName name="_xlnm.Print_Titles" localSheetId="2">Resumo!$3:$3</definedName>
    <definedName name="Transferência_para_Reserva_de_Recursos">Plano!$F$1:$F$1</definedName>
    <definedName name="VinculoPT">INDIRECT(CONCATENATE("'Gasto das Atividades'!$B$6:$B$",COUNTA('Gasto das Atividades'!$B$4:$B$35)+5))</definedName>
  </definedNames>
  <calcPr calcId="144525"/>
</workbook>
</file>

<file path=xl/calcChain.xml><?xml version="1.0" encoding="utf-8"?>
<calcChain xmlns="http://schemas.openxmlformats.org/spreadsheetml/2006/main">
  <c r="J147" i="44" l="1"/>
  <c r="J29" i="44" l="1"/>
  <c r="J28" i="44"/>
  <c r="J6" i="44" l="1"/>
  <c r="J7" i="44"/>
  <c r="J8" i="44"/>
  <c r="J9" i="44"/>
  <c r="J10" i="44"/>
  <c r="J11" i="44"/>
  <c r="J12" i="44"/>
  <c r="J13" i="44"/>
  <c r="J14" i="44"/>
  <c r="J15" i="44"/>
  <c r="J16" i="44"/>
  <c r="J17" i="44"/>
  <c r="J18" i="44"/>
  <c r="J19" i="44"/>
  <c r="J20" i="44"/>
  <c r="J21" i="44"/>
  <c r="J22" i="44"/>
  <c r="J23" i="44"/>
  <c r="J24" i="44"/>
  <c r="J25" i="44"/>
  <c r="J26" i="44"/>
  <c r="J27" i="44"/>
  <c r="J30" i="44"/>
  <c r="J31" i="44"/>
  <c r="J32" i="44"/>
  <c r="J33" i="44"/>
  <c r="J34" i="44"/>
  <c r="J35" i="44"/>
  <c r="J36" i="44"/>
  <c r="J37" i="44"/>
  <c r="J38" i="44"/>
  <c r="J39" i="44"/>
  <c r="J40" i="44"/>
  <c r="J41" i="44"/>
  <c r="J42" i="44"/>
  <c r="J43" i="44"/>
  <c r="J44" i="44"/>
  <c r="J45" i="44"/>
  <c r="J46" i="44"/>
  <c r="J47" i="44"/>
  <c r="J48" i="44"/>
  <c r="J49" i="44"/>
  <c r="J50" i="44"/>
  <c r="J51" i="44"/>
  <c r="J52" i="44"/>
  <c r="J53" i="44"/>
  <c r="J54" i="44"/>
  <c r="J55" i="44"/>
  <c r="J56" i="44"/>
  <c r="J57" i="44"/>
  <c r="J58" i="44"/>
  <c r="J59" i="44"/>
  <c r="J60" i="44"/>
  <c r="J61" i="44"/>
  <c r="J62" i="44"/>
  <c r="J63" i="44"/>
  <c r="J64" i="44"/>
  <c r="J65" i="44"/>
  <c r="J66" i="44"/>
  <c r="J67" i="44"/>
  <c r="J68" i="44"/>
  <c r="J69" i="44"/>
  <c r="J70" i="44"/>
  <c r="J71" i="44"/>
  <c r="J72" i="44"/>
  <c r="J73" i="44"/>
  <c r="J74" i="44"/>
  <c r="J75" i="44"/>
  <c r="J76" i="44"/>
  <c r="J77" i="44"/>
  <c r="J78" i="44"/>
  <c r="J79" i="44"/>
  <c r="J80" i="44"/>
  <c r="J81" i="44"/>
  <c r="J82" i="44"/>
  <c r="J83" i="44"/>
  <c r="J84" i="44"/>
  <c r="J85" i="44"/>
  <c r="J86" i="44"/>
  <c r="J87" i="44"/>
  <c r="J88" i="44"/>
  <c r="J89" i="44"/>
  <c r="J90" i="44"/>
  <c r="J91" i="44"/>
  <c r="J92" i="44"/>
  <c r="J93" i="44"/>
  <c r="J94" i="44"/>
  <c r="J95" i="44"/>
  <c r="J96" i="44"/>
  <c r="J97" i="44"/>
  <c r="J98" i="44"/>
  <c r="J99" i="44"/>
  <c r="J100" i="44"/>
  <c r="J101" i="44"/>
  <c r="J102" i="44"/>
  <c r="J103" i="44"/>
  <c r="J104" i="44"/>
  <c r="J105" i="44"/>
  <c r="J106" i="44"/>
  <c r="J107" i="44"/>
  <c r="J108" i="44"/>
  <c r="J109" i="44"/>
  <c r="J110" i="44"/>
  <c r="J111" i="44"/>
  <c r="J112" i="44"/>
  <c r="J113" i="44"/>
  <c r="J114" i="44"/>
  <c r="J115" i="44"/>
  <c r="J116" i="44"/>
  <c r="J117" i="44"/>
  <c r="J118" i="44"/>
  <c r="J119" i="44"/>
  <c r="J120" i="44"/>
  <c r="J121" i="44"/>
  <c r="J122" i="44"/>
  <c r="J123" i="44"/>
  <c r="J124" i="44"/>
  <c r="J125" i="44"/>
  <c r="J126" i="44"/>
  <c r="J127" i="44"/>
  <c r="J128" i="44"/>
  <c r="J129" i="44"/>
  <c r="J130" i="44"/>
  <c r="J131" i="44"/>
  <c r="J132" i="44"/>
  <c r="J133" i="44"/>
  <c r="J134" i="44"/>
  <c r="J135" i="44"/>
  <c r="J136" i="44"/>
  <c r="J137" i="44"/>
  <c r="J138" i="44"/>
  <c r="J139" i="44"/>
  <c r="J140" i="44"/>
  <c r="J141" i="44"/>
  <c r="J142" i="44"/>
  <c r="J143" i="44"/>
  <c r="J144" i="44"/>
  <c r="J145" i="44"/>
  <c r="J146" i="44"/>
  <c r="P1092" i="33" l="1"/>
  <c r="P1093" i="33"/>
  <c r="P1094" i="33"/>
  <c r="P1095" i="33"/>
  <c r="P1096" i="33"/>
  <c r="P1097" i="33"/>
  <c r="P1098" i="33"/>
  <c r="P1099" i="33"/>
  <c r="P1100" i="33"/>
  <c r="P1101" i="33"/>
  <c r="P1102" i="33"/>
  <c r="P1103" i="33"/>
  <c r="P1104" i="33"/>
  <c r="P1105" i="33"/>
  <c r="P1106" i="33"/>
  <c r="P1107" i="33"/>
  <c r="P1108" i="33"/>
  <c r="P1109" i="33"/>
  <c r="P1110" i="33"/>
  <c r="P1111" i="33"/>
  <c r="P1112" i="33"/>
  <c r="P1113" i="33"/>
  <c r="P1114" i="33"/>
  <c r="P1115" i="33"/>
  <c r="P1116" i="33"/>
  <c r="P1117" i="33"/>
  <c r="P1118" i="33"/>
  <c r="P1119" i="33"/>
  <c r="P1120" i="33"/>
  <c r="P1121" i="33"/>
  <c r="P1122" i="33"/>
  <c r="P1123" i="33"/>
  <c r="P1124" i="33"/>
  <c r="P1125" i="33"/>
  <c r="P1126" i="33"/>
  <c r="P1127" i="33"/>
  <c r="P1128" i="33"/>
  <c r="P1129" i="33"/>
  <c r="P1130" i="33"/>
  <c r="P1131" i="33"/>
  <c r="P1132" i="33"/>
  <c r="P1133" i="33"/>
  <c r="P1134" i="33"/>
  <c r="P1135" i="33"/>
  <c r="P1136" i="33"/>
  <c r="P1137" i="33"/>
  <c r="P1138" i="33"/>
  <c r="P1139" i="33"/>
  <c r="P1140" i="33"/>
  <c r="P1141" i="33"/>
  <c r="P1142" i="33"/>
  <c r="P1143" i="33"/>
  <c r="P1144" i="33"/>
  <c r="P1145" i="33"/>
  <c r="P1146" i="33"/>
  <c r="P1147" i="33"/>
  <c r="P1148" i="33"/>
  <c r="P1149" i="33"/>
  <c r="P1150" i="33"/>
  <c r="P1151" i="33"/>
  <c r="P1152" i="33"/>
  <c r="P1153" i="33"/>
  <c r="P1154" i="33"/>
  <c r="P1155" i="33"/>
  <c r="P1156" i="33"/>
  <c r="P1157" i="33"/>
  <c r="P1158" i="33"/>
  <c r="P1159" i="33"/>
  <c r="P1160" i="33"/>
  <c r="P1161" i="33"/>
  <c r="P1162" i="33"/>
  <c r="P1163" i="33"/>
  <c r="P1164" i="33"/>
  <c r="P1165" i="33"/>
  <c r="P1166" i="33"/>
  <c r="P1167" i="33"/>
  <c r="P1168" i="33"/>
  <c r="P1169" i="33"/>
  <c r="P1170" i="33"/>
  <c r="P1171" i="33"/>
  <c r="P1172" i="33"/>
  <c r="P1173" i="33"/>
  <c r="P1174" i="33"/>
  <c r="P1175" i="33"/>
  <c r="P1176" i="33"/>
  <c r="P1177" i="33"/>
  <c r="P1178" i="33"/>
  <c r="P1179" i="33"/>
  <c r="P1180" i="33"/>
  <c r="P1181" i="33"/>
  <c r="P1182" i="33"/>
  <c r="P1183" i="33"/>
  <c r="P1184" i="33"/>
  <c r="P1185" i="33"/>
  <c r="P1186" i="33"/>
  <c r="P1187" i="33"/>
  <c r="P1188" i="33"/>
  <c r="P1189" i="33"/>
  <c r="P1190" i="33"/>
  <c r="P1191" i="33"/>
  <c r="P1192" i="33"/>
  <c r="P1193" i="33"/>
  <c r="P1194" i="33"/>
  <c r="P1195" i="33"/>
  <c r="P1196" i="33"/>
  <c r="P1197" i="33"/>
  <c r="P1198" i="33"/>
  <c r="P1199" i="33"/>
  <c r="P1200" i="33"/>
  <c r="P1201" i="33"/>
  <c r="P1202" i="33"/>
  <c r="P1203" i="33"/>
  <c r="P1204" i="33"/>
  <c r="P1205" i="33"/>
  <c r="P1206" i="33"/>
  <c r="P1207" i="33"/>
  <c r="P1208" i="33"/>
  <c r="P1209" i="33"/>
  <c r="P1210" i="33"/>
  <c r="P1211" i="33"/>
  <c r="P1212" i="33"/>
  <c r="P1213" i="33"/>
  <c r="P1214" i="33"/>
  <c r="P1215" i="33"/>
  <c r="P1216" i="33"/>
  <c r="P1217" i="33"/>
  <c r="P1218" i="33"/>
  <c r="P1219" i="33"/>
  <c r="P1220" i="33"/>
  <c r="P1221" i="33"/>
  <c r="P1222" i="33"/>
  <c r="P1223" i="33"/>
  <c r="P1224" i="33"/>
  <c r="P1225" i="33"/>
  <c r="P1226" i="33"/>
  <c r="P1227" i="33"/>
  <c r="P1228" i="33"/>
  <c r="P1229" i="33"/>
  <c r="P1230" i="33"/>
  <c r="P1231" i="33"/>
  <c r="P1232" i="33"/>
  <c r="P1233" i="33"/>
  <c r="P1234" i="33"/>
  <c r="P1235" i="33"/>
  <c r="P1236" i="33"/>
  <c r="P1237" i="33"/>
  <c r="P1238" i="33"/>
  <c r="P1239" i="33"/>
  <c r="P1240" i="33"/>
  <c r="P1241" i="33"/>
  <c r="P1242" i="33"/>
  <c r="P1243" i="33"/>
  <c r="P1244" i="33"/>
  <c r="P1245" i="33"/>
  <c r="P1246" i="33"/>
  <c r="P1247" i="33"/>
  <c r="P1248" i="33"/>
  <c r="P1249" i="33"/>
  <c r="P1250" i="33"/>
  <c r="P1251" i="33"/>
  <c r="P1252" i="33"/>
  <c r="P1253" i="33"/>
  <c r="P1254" i="33"/>
  <c r="P1255" i="33"/>
  <c r="P1256" i="33"/>
  <c r="P1257" i="33"/>
  <c r="P1258" i="33"/>
  <c r="P1259" i="33"/>
  <c r="P1260" i="33"/>
  <c r="P1261" i="33"/>
  <c r="P1262" i="33"/>
  <c r="P1263" i="33"/>
  <c r="P1264" i="33"/>
  <c r="P1265" i="33"/>
  <c r="P1266" i="33"/>
  <c r="P1267" i="33"/>
  <c r="P1268" i="33"/>
  <c r="P1269" i="33"/>
  <c r="P1270" i="33"/>
  <c r="P1271" i="33"/>
  <c r="P1272" i="33"/>
  <c r="P1273" i="33"/>
  <c r="P1274" i="33"/>
  <c r="P1275" i="33"/>
  <c r="P1276" i="33"/>
  <c r="P1277" i="33"/>
  <c r="P1278" i="33"/>
  <c r="P1279" i="33"/>
  <c r="P1280" i="33"/>
  <c r="P1281" i="33"/>
  <c r="P1282" i="33"/>
  <c r="P1283" i="33"/>
  <c r="P1284" i="33"/>
  <c r="P1285" i="33"/>
  <c r="P1286" i="33"/>
  <c r="P1287" i="33"/>
  <c r="P1288" i="33"/>
  <c r="P1289" i="33"/>
  <c r="P1290" i="33"/>
  <c r="P1291" i="33"/>
  <c r="P1292" i="33"/>
  <c r="P1293" i="33"/>
  <c r="P1294" i="33"/>
  <c r="P1295" i="33"/>
  <c r="P1296" i="33"/>
  <c r="P1297" i="33"/>
  <c r="P1298" i="33"/>
  <c r="P1299" i="33"/>
  <c r="P1300" i="33"/>
  <c r="P1301" i="33"/>
  <c r="P1302" i="33"/>
  <c r="P1303" i="33"/>
  <c r="P1304" i="33"/>
  <c r="P1305" i="33"/>
  <c r="P1306" i="33"/>
  <c r="P1307" i="33"/>
  <c r="P1308" i="33"/>
  <c r="P1309" i="33"/>
  <c r="P1310" i="33"/>
  <c r="P1311" i="33"/>
  <c r="P1312" i="33"/>
  <c r="P1313" i="33"/>
  <c r="P1314" i="33"/>
  <c r="P1315" i="33"/>
  <c r="P1316" i="33"/>
  <c r="P1317" i="33"/>
  <c r="P1318" i="33"/>
  <c r="P1319" i="33"/>
  <c r="P1320" i="33"/>
  <c r="P1321" i="33"/>
  <c r="P1322" i="33"/>
  <c r="P1323" i="33"/>
  <c r="P1324" i="33"/>
  <c r="P1325" i="33"/>
  <c r="P1326" i="33"/>
  <c r="P1327" i="33"/>
  <c r="P1328" i="33"/>
  <c r="P1329" i="33"/>
  <c r="P1330" i="33"/>
  <c r="P1331" i="33"/>
  <c r="P1332" i="33"/>
  <c r="P1333" i="33"/>
  <c r="P1334" i="33"/>
  <c r="P1335" i="33"/>
  <c r="P1336" i="33"/>
  <c r="P1337" i="33"/>
  <c r="P1338" i="33"/>
  <c r="P1339" i="33"/>
  <c r="P1340" i="33"/>
  <c r="P1341" i="33"/>
  <c r="P1342" i="33"/>
  <c r="P1343" i="33"/>
  <c r="P1344" i="33"/>
  <c r="P1345" i="33"/>
  <c r="P1346" i="33"/>
  <c r="P1347" i="33"/>
  <c r="P1348" i="33"/>
  <c r="P1349" i="33"/>
  <c r="P1350" i="33"/>
  <c r="P1351" i="33"/>
  <c r="P1352" i="33"/>
  <c r="P1353" i="33"/>
  <c r="P1354" i="33"/>
  <c r="P1355" i="33"/>
  <c r="P1356" i="33"/>
  <c r="P1357" i="33"/>
  <c r="P1358" i="33"/>
  <c r="P1359" i="33"/>
  <c r="P1360" i="33"/>
  <c r="P1361" i="33"/>
  <c r="P1362" i="33"/>
  <c r="P1363" i="33"/>
  <c r="P1364" i="33"/>
  <c r="P1365" i="33"/>
  <c r="P1366" i="33"/>
  <c r="P1367" i="33"/>
  <c r="P1368" i="33"/>
  <c r="P1369" i="33"/>
  <c r="P1370" i="33"/>
  <c r="P1371" i="33"/>
  <c r="P1372" i="33"/>
  <c r="P1373" i="33"/>
  <c r="P1374" i="33"/>
  <c r="P1375" i="33"/>
  <c r="P1376" i="33"/>
  <c r="P1377" i="33"/>
  <c r="P1378" i="33"/>
  <c r="P1379" i="33"/>
  <c r="P1380" i="33"/>
  <c r="P1381" i="33"/>
  <c r="P1382" i="33"/>
  <c r="P1383" i="33"/>
  <c r="P1384" i="33"/>
  <c r="P1385" i="33"/>
  <c r="P1386" i="33"/>
  <c r="P1387" i="33"/>
  <c r="P1388" i="33"/>
  <c r="P1389" i="33"/>
  <c r="P1390" i="33"/>
  <c r="P1391" i="33"/>
  <c r="P1392" i="33"/>
  <c r="P1393" i="33"/>
  <c r="P1394" i="33"/>
  <c r="P1395" i="33"/>
  <c r="P1396" i="33"/>
  <c r="P1397" i="33"/>
  <c r="P1398" i="33"/>
  <c r="P1399" i="33"/>
  <c r="P1400" i="33"/>
  <c r="P1401" i="33"/>
  <c r="P1402" i="33"/>
  <c r="P1403" i="33"/>
  <c r="P1404" i="33"/>
  <c r="P1405" i="33"/>
  <c r="P1406" i="33"/>
  <c r="P1407" i="33"/>
  <c r="P1408" i="33"/>
  <c r="P1409" i="33"/>
  <c r="P1410" i="33"/>
  <c r="P1411" i="33"/>
  <c r="P1412" i="33"/>
  <c r="P1413" i="33"/>
  <c r="P1414" i="33"/>
  <c r="P1415" i="33"/>
  <c r="P1416" i="33"/>
  <c r="P1417" i="33"/>
  <c r="P1418" i="33"/>
  <c r="P1419" i="33"/>
  <c r="P1420" i="33"/>
  <c r="P1421" i="33"/>
  <c r="P1422" i="33"/>
  <c r="P1423" i="33"/>
  <c r="P1424" i="33"/>
  <c r="P1425" i="33"/>
  <c r="P1426" i="33"/>
  <c r="P1427" i="33"/>
  <c r="P1428" i="33"/>
  <c r="P1429" i="33"/>
  <c r="P1430" i="33"/>
  <c r="P1431" i="33"/>
  <c r="P1432" i="33"/>
  <c r="P1433" i="33"/>
  <c r="P1434" i="33"/>
  <c r="P1435" i="33"/>
  <c r="P1436" i="33"/>
  <c r="P1437" i="33"/>
  <c r="P1438" i="33"/>
  <c r="P1439" i="33"/>
  <c r="P1440" i="33"/>
  <c r="P1441" i="33"/>
  <c r="P1442" i="33"/>
  <c r="P1443" i="33"/>
  <c r="P1444" i="33"/>
  <c r="P1445" i="33"/>
  <c r="P1446" i="33"/>
  <c r="P1447" i="33"/>
  <c r="P1448" i="33"/>
  <c r="P1449" i="33"/>
  <c r="P1450" i="33"/>
  <c r="P1451" i="33"/>
  <c r="P1452" i="33"/>
  <c r="P1453" i="33"/>
  <c r="P1454" i="33"/>
  <c r="P1455" i="33"/>
  <c r="P1456" i="33"/>
  <c r="P1457" i="33"/>
  <c r="P1458" i="33"/>
  <c r="P1459" i="33"/>
  <c r="P1460" i="33"/>
  <c r="P1461" i="33"/>
  <c r="P1462" i="33"/>
  <c r="P1463" i="33"/>
  <c r="P1464" i="33"/>
  <c r="P1465" i="33"/>
  <c r="P1466" i="33"/>
  <c r="P1467" i="33"/>
  <c r="P1468" i="33"/>
  <c r="P1469" i="33"/>
  <c r="P1470" i="33"/>
  <c r="P1471" i="33"/>
  <c r="P1472" i="33"/>
  <c r="P1473" i="33"/>
  <c r="P1474" i="33"/>
  <c r="P1475" i="33"/>
  <c r="P1476" i="33"/>
  <c r="P1477" i="33"/>
  <c r="P1478" i="33"/>
  <c r="P1479" i="33"/>
  <c r="P1480" i="33"/>
  <c r="P1481" i="33"/>
  <c r="P1482" i="33"/>
  <c r="P1483" i="33"/>
  <c r="P1484" i="33"/>
  <c r="P1485" i="33"/>
  <c r="P1486" i="33"/>
  <c r="P1487" i="33"/>
  <c r="P1488" i="33"/>
  <c r="P1489" i="33"/>
  <c r="P1490" i="33"/>
  <c r="P1491" i="33"/>
  <c r="P1492" i="33"/>
  <c r="P1493" i="33"/>
  <c r="P1494" i="33"/>
  <c r="P1495" i="33"/>
  <c r="P1496" i="33"/>
  <c r="P1497" i="33"/>
  <c r="P1498" i="33"/>
  <c r="P1499" i="33"/>
  <c r="P1500" i="33"/>
  <c r="P1501" i="33"/>
  <c r="P1502" i="33"/>
  <c r="P1503" i="33"/>
  <c r="P1504" i="33"/>
  <c r="P1505" i="33"/>
  <c r="P1506" i="33"/>
  <c r="P1507" i="33"/>
  <c r="P1508" i="33"/>
  <c r="P1509" i="33"/>
  <c r="P1510" i="33"/>
  <c r="P1511" i="33"/>
  <c r="P1512" i="33"/>
  <c r="P1513" i="33"/>
  <c r="P1514" i="33"/>
  <c r="P1515" i="33"/>
  <c r="P1516" i="33"/>
  <c r="P1517" i="33"/>
  <c r="P1518" i="33"/>
  <c r="P1519" i="33"/>
  <c r="P1520" i="33"/>
  <c r="P1521" i="33"/>
  <c r="P1522" i="33"/>
  <c r="P1523" i="33"/>
  <c r="P1524" i="33"/>
  <c r="P1525" i="33"/>
  <c r="P1526" i="33"/>
  <c r="P1527" i="33"/>
  <c r="P1528" i="33"/>
  <c r="P1529" i="33"/>
  <c r="P1530" i="33"/>
  <c r="P1531" i="33"/>
  <c r="P1532" i="33"/>
  <c r="P1533" i="33"/>
  <c r="P1534" i="33"/>
  <c r="P1535" i="33"/>
  <c r="P1536" i="33"/>
  <c r="P1537" i="33"/>
  <c r="P1538" i="33"/>
  <c r="P1539" i="33"/>
  <c r="P1540" i="33"/>
  <c r="P1541" i="33"/>
  <c r="P1542" i="33"/>
  <c r="P1543" i="33"/>
  <c r="P1544" i="33"/>
  <c r="P1545" i="33"/>
  <c r="P1546" i="33"/>
  <c r="P1547" i="33"/>
  <c r="P1548" i="33"/>
  <c r="P1549" i="33"/>
  <c r="P1550" i="33"/>
  <c r="P1551" i="33"/>
  <c r="P1552" i="33"/>
  <c r="P1553" i="33"/>
  <c r="P1554" i="33"/>
  <c r="P1555" i="33"/>
  <c r="P1556" i="33"/>
  <c r="P1557" i="33"/>
  <c r="P1558" i="33"/>
  <c r="P1559" i="33"/>
  <c r="P1560" i="33"/>
  <c r="P1561" i="33"/>
  <c r="P1562" i="33"/>
  <c r="P1563" i="33"/>
  <c r="P1564" i="33"/>
  <c r="P1565" i="33"/>
  <c r="P1566" i="33"/>
  <c r="P1567" i="33"/>
  <c r="P1568" i="33"/>
  <c r="P1569" i="33"/>
  <c r="P1570" i="33"/>
  <c r="P1571" i="33"/>
  <c r="P1572" i="33"/>
  <c r="P1573" i="33"/>
  <c r="P1574" i="33"/>
  <c r="P1575" i="33"/>
  <c r="P1576" i="33"/>
  <c r="P1577" i="33"/>
  <c r="P1578" i="33"/>
  <c r="P1579" i="33"/>
  <c r="P1580" i="33"/>
  <c r="P1581" i="33"/>
  <c r="P1582" i="33"/>
  <c r="P1583" i="33"/>
  <c r="P1584" i="33"/>
  <c r="P1585" i="33"/>
  <c r="P1586" i="33"/>
  <c r="P1587" i="33"/>
  <c r="P1588" i="33"/>
  <c r="P1589" i="33"/>
  <c r="P1590" i="33"/>
  <c r="P1591" i="33"/>
  <c r="P1592" i="33"/>
  <c r="P1593" i="33"/>
  <c r="P1594" i="33"/>
  <c r="P1595" i="33"/>
  <c r="P1596" i="33"/>
  <c r="P1597" i="33"/>
  <c r="P1598" i="33"/>
  <c r="P1599" i="33"/>
  <c r="P1600" i="33"/>
  <c r="P1601" i="33"/>
  <c r="P1602" i="33"/>
  <c r="P1603" i="33"/>
  <c r="P1604" i="33"/>
  <c r="P1605" i="33"/>
  <c r="P1606" i="33"/>
  <c r="P1607" i="33"/>
  <c r="P1608" i="33"/>
  <c r="P1609" i="33"/>
  <c r="P1610" i="33"/>
  <c r="P1611" i="33"/>
  <c r="P1612" i="33"/>
  <c r="P1613" i="33"/>
  <c r="P1614" i="33"/>
  <c r="P1615" i="33"/>
  <c r="P1616" i="33"/>
  <c r="P1617" i="33"/>
  <c r="P1618" i="33"/>
  <c r="P1619" i="33"/>
  <c r="P1620" i="33"/>
  <c r="P1621" i="33"/>
  <c r="P1622" i="33"/>
  <c r="P1623" i="33"/>
  <c r="P1624" i="33"/>
  <c r="P1625" i="33"/>
  <c r="P1626" i="33"/>
  <c r="P1627" i="33"/>
  <c r="P1628" i="33"/>
  <c r="P1629" i="33"/>
  <c r="P1630" i="33"/>
  <c r="P1631" i="33"/>
  <c r="P1632" i="33"/>
  <c r="P1633" i="33"/>
  <c r="P1634" i="33"/>
  <c r="P1635" i="33"/>
  <c r="P1636" i="33"/>
  <c r="P1637" i="33"/>
  <c r="P1638" i="33"/>
  <c r="P1639" i="33"/>
  <c r="P1640" i="33"/>
  <c r="P1641" i="33"/>
  <c r="P1642" i="33"/>
  <c r="P1643" i="33"/>
  <c r="P1644" i="33"/>
  <c r="P1645" i="33"/>
  <c r="P1646" i="33"/>
  <c r="P1647" i="33"/>
  <c r="P1648" i="33"/>
  <c r="P1649" i="33"/>
  <c r="P1650" i="33"/>
  <c r="P1651" i="33"/>
  <c r="P1652" i="33"/>
  <c r="P1653" i="33"/>
  <c r="P1654" i="33"/>
  <c r="P1655" i="33"/>
  <c r="P1656" i="33"/>
  <c r="P1657" i="33"/>
  <c r="P1658" i="33"/>
  <c r="P1659" i="33"/>
  <c r="P1660" i="33"/>
  <c r="P1661" i="33"/>
  <c r="P1662" i="33"/>
  <c r="P1663" i="33"/>
  <c r="P1664" i="33"/>
  <c r="P1665" i="33"/>
  <c r="P1666" i="33"/>
  <c r="P1667" i="33"/>
  <c r="P1668" i="33"/>
  <c r="P1669" i="33"/>
  <c r="P1670" i="33"/>
  <c r="P1671" i="33"/>
  <c r="P1672" i="33"/>
  <c r="P1673" i="33"/>
  <c r="P1674" i="33"/>
  <c r="P1675" i="33"/>
  <c r="P1676" i="33"/>
  <c r="P1677" i="33"/>
  <c r="P1678" i="33"/>
  <c r="P1679" i="33"/>
  <c r="P1680" i="33"/>
  <c r="P1681" i="33"/>
  <c r="P1682" i="33"/>
  <c r="P1683" i="33"/>
  <c r="P1684" i="33"/>
  <c r="P1685" i="33"/>
  <c r="P1686" i="33"/>
  <c r="P1687" i="33"/>
  <c r="P1688" i="33"/>
  <c r="P1689" i="33"/>
  <c r="P1690" i="33"/>
  <c r="P1691" i="33"/>
  <c r="P1692" i="33"/>
  <c r="P1693" i="33"/>
  <c r="P1694" i="33"/>
  <c r="P1695" i="33"/>
  <c r="P1696" i="33"/>
  <c r="P1697" i="33"/>
  <c r="P1698" i="33"/>
  <c r="P1699" i="33"/>
  <c r="P1700" i="33"/>
  <c r="P1701" i="33"/>
  <c r="P1702" i="33"/>
  <c r="P1703" i="33"/>
  <c r="P1704" i="33"/>
  <c r="P1705" i="33"/>
  <c r="P1706" i="33"/>
  <c r="P1707" i="33"/>
  <c r="P1708" i="33"/>
  <c r="P1709" i="33"/>
  <c r="P1710" i="33"/>
  <c r="P1711" i="33"/>
  <c r="P1712" i="33"/>
  <c r="P1713" i="33"/>
  <c r="P1714" i="33"/>
  <c r="P1715" i="33"/>
  <c r="P1716" i="33"/>
  <c r="P1717" i="33"/>
  <c r="P1718" i="33"/>
  <c r="P1719" i="33"/>
  <c r="P1720" i="33"/>
  <c r="P1721" i="33"/>
  <c r="P1722" i="33"/>
  <c r="P1723" i="33"/>
  <c r="P1724" i="33"/>
  <c r="P1725" i="33"/>
  <c r="P1726" i="33"/>
  <c r="P1727" i="33"/>
  <c r="P1728" i="33"/>
  <c r="P1729" i="33"/>
  <c r="P1730" i="33"/>
  <c r="P1731" i="33"/>
  <c r="P1732" i="33"/>
  <c r="P1733" i="33"/>
  <c r="P1734" i="33"/>
  <c r="P1735" i="33"/>
  <c r="P1736" i="33"/>
  <c r="P1737" i="33"/>
  <c r="P1738" i="33"/>
  <c r="P1739" i="33"/>
  <c r="P1740" i="33"/>
  <c r="P1741" i="33"/>
  <c r="P1742" i="33"/>
  <c r="P1743" i="33"/>
  <c r="P1744" i="33"/>
  <c r="P1745" i="33"/>
  <c r="P1746" i="33"/>
  <c r="P1747" i="33"/>
  <c r="P1748" i="33"/>
  <c r="P1749" i="33"/>
  <c r="P1750" i="33"/>
  <c r="P1751" i="33"/>
  <c r="P1752" i="33"/>
  <c r="P1753" i="33"/>
  <c r="P1754" i="33"/>
  <c r="P1755" i="33"/>
  <c r="P1756" i="33"/>
  <c r="P1757" i="33"/>
  <c r="P1758" i="33"/>
  <c r="P1759" i="33"/>
  <c r="P1760" i="33"/>
  <c r="P1761" i="33"/>
  <c r="P1762" i="33"/>
  <c r="P1763" i="33"/>
  <c r="P1764" i="33"/>
  <c r="P1765" i="33"/>
  <c r="P1766" i="33"/>
  <c r="P1767" i="33"/>
  <c r="P1768" i="33"/>
  <c r="P1769" i="33"/>
  <c r="P1770" i="33"/>
  <c r="P1771" i="33"/>
  <c r="P1772" i="33"/>
  <c r="P1773" i="33"/>
  <c r="P1774" i="33"/>
  <c r="P1775" i="33"/>
  <c r="P1776" i="33"/>
  <c r="P1777" i="33"/>
  <c r="P1778" i="33"/>
  <c r="P1779" i="33"/>
  <c r="P1780" i="33"/>
  <c r="P1781" i="33"/>
  <c r="P1782" i="33"/>
  <c r="P1783" i="33"/>
  <c r="P1784" i="33"/>
  <c r="P1785" i="33"/>
  <c r="P1786" i="33"/>
  <c r="P1787" i="33"/>
  <c r="P1788" i="33"/>
  <c r="P1789" i="33"/>
  <c r="P1790" i="33"/>
  <c r="P1791" i="33"/>
  <c r="P1792" i="33"/>
  <c r="P1793" i="33"/>
  <c r="P1794" i="33"/>
  <c r="P1795" i="33"/>
  <c r="P1796" i="33"/>
  <c r="P1797" i="33"/>
  <c r="P1798" i="33"/>
  <c r="P1799" i="33"/>
  <c r="P1800" i="33"/>
  <c r="P1801" i="33"/>
  <c r="P1802" i="33"/>
  <c r="P1803" i="33"/>
  <c r="P1804" i="33"/>
  <c r="P1805" i="33"/>
  <c r="P1806" i="33"/>
  <c r="P1807" i="33"/>
  <c r="P1808" i="33"/>
  <c r="P1809" i="33"/>
  <c r="P1810" i="33"/>
  <c r="P1811" i="33"/>
  <c r="P1812" i="33"/>
  <c r="P1813" i="33"/>
  <c r="P1814" i="33"/>
  <c r="P1815" i="33"/>
  <c r="P1816" i="33"/>
  <c r="P1817" i="33"/>
  <c r="P1818" i="33"/>
  <c r="P1819" i="33"/>
  <c r="P1820" i="33"/>
  <c r="P1821" i="33"/>
  <c r="P1822" i="33"/>
  <c r="P1823" i="33"/>
  <c r="P1824" i="33"/>
  <c r="P1825" i="33"/>
  <c r="P1826" i="33"/>
  <c r="P1827" i="33"/>
  <c r="P1828" i="33"/>
  <c r="P1829" i="33"/>
  <c r="P1830" i="33"/>
  <c r="P1831" i="33"/>
  <c r="P1832" i="33"/>
  <c r="P1833" i="33"/>
  <c r="P1834" i="33"/>
  <c r="P1835" i="33"/>
  <c r="P1836" i="33"/>
  <c r="P1837" i="33"/>
  <c r="P1838" i="33"/>
  <c r="P1839" i="33"/>
  <c r="P1840" i="33"/>
  <c r="P1841" i="33"/>
  <c r="P1842" i="33"/>
  <c r="P1843" i="33"/>
  <c r="P1844" i="33"/>
  <c r="P1845" i="33"/>
  <c r="P1846" i="33"/>
  <c r="P1847" i="33"/>
  <c r="P1848" i="33"/>
  <c r="P1849" i="33"/>
  <c r="P1850" i="33"/>
  <c r="P1851" i="33"/>
  <c r="P1852" i="33"/>
  <c r="P1853" i="33"/>
  <c r="P1854" i="33"/>
  <c r="P1855" i="33"/>
  <c r="P1856" i="33"/>
  <c r="P1857" i="33"/>
  <c r="P1858" i="33"/>
  <c r="P1859" i="33"/>
  <c r="P1860" i="33"/>
  <c r="P1861" i="33"/>
  <c r="P1862" i="33"/>
  <c r="P1863" i="33"/>
  <c r="P1864" i="33"/>
  <c r="P1865" i="33"/>
  <c r="P1866" i="33"/>
  <c r="P1867" i="33"/>
  <c r="P1868" i="33"/>
  <c r="P1869" i="33"/>
  <c r="P1870" i="33"/>
  <c r="P1871" i="33"/>
  <c r="P1872" i="33"/>
  <c r="P1873" i="33"/>
  <c r="P1874" i="33"/>
  <c r="P1875" i="33"/>
  <c r="P1876" i="33"/>
  <c r="P1877" i="33"/>
  <c r="P1878" i="33"/>
  <c r="P1879" i="33"/>
  <c r="P1880" i="33"/>
  <c r="P1881" i="33"/>
  <c r="P1882" i="33"/>
  <c r="P1883" i="33"/>
  <c r="P1884" i="33"/>
  <c r="P1885" i="33"/>
  <c r="P1886" i="33"/>
  <c r="P1887" i="33"/>
  <c r="P1888" i="33"/>
  <c r="P1889" i="33"/>
  <c r="P1890" i="33"/>
  <c r="P1891" i="33"/>
  <c r="P1892" i="33"/>
  <c r="P1893" i="33"/>
  <c r="P1894" i="33"/>
  <c r="P1895" i="33"/>
  <c r="P1896" i="33"/>
  <c r="P1897" i="33"/>
  <c r="P1898" i="33"/>
  <c r="P1899" i="33"/>
  <c r="P1900" i="33"/>
  <c r="P1901" i="33"/>
  <c r="P1902" i="33"/>
  <c r="P1903" i="33"/>
  <c r="P1904" i="33"/>
  <c r="P1905" i="33"/>
  <c r="P1906" i="33"/>
  <c r="P1907" i="33"/>
  <c r="P1908" i="33"/>
  <c r="P1909" i="33"/>
  <c r="P1910" i="33"/>
  <c r="P1911" i="33"/>
  <c r="P1912" i="33"/>
  <c r="P1913" i="33"/>
  <c r="P1914" i="33"/>
  <c r="P1915" i="33"/>
  <c r="P1916" i="33"/>
  <c r="P1917" i="33"/>
  <c r="P1918" i="33"/>
  <c r="P1919" i="33"/>
  <c r="P1920" i="33"/>
  <c r="P1921" i="33"/>
  <c r="P1922" i="33"/>
  <c r="P1923" i="33"/>
  <c r="P1924" i="33"/>
  <c r="P1925" i="33"/>
  <c r="P1926" i="33"/>
  <c r="P1927" i="33"/>
  <c r="P1928" i="33"/>
  <c r="P1929" i="33"/>
  <c r="P1930" i="33"/>
  <c r="P1931" i="33"/>
  <c r="P1932" i="33"/>
  <c r="P1933" i="33"/>
  <c r="P1934" i="33"/>
  <c r="P1935" i="33"/>
  <c r="P1936" i="33"/>
  <c r="P1937" i="33"/>
  <c r="P1938" i="33"/>
  <c r="P1939" i="33"/>
  <c r="P1940" i="33"/>
  <c r="P1941" i="33"/>
  <c r="P1942" i="33"/>
  <c r="P1943" i="33"/>
  <c r="P1944" i="33"/>
  <c r="P1945" i="33"/>
  <c r="P1946" i="33"/>
  <c r="P1947" i="33"/>
  <c r="P1948" i="33"/>
  <c r="P1949" i="33"/>
  <c r="P1950" i="33"/>
  <c r="P1951" i="33"/>
  <c r="P1952" i="33"/>
  <c r="P1953" i="33"/>
  <c r="P1954" i="33"/>
  <c r="P1955" i="33"/>
  <c r="P1956" i="33"/>
  <c r="P1957" i="33"/>
  <c r="P1958" i="33"/>
  <c r="P1959" i="33"/>
  <c r="P1960" i="33"/>
  <c r="P1961" i="33"/>
  <c r="P1962" i="33"/>
  <c r="P1963" i="33"/>
  <c r="P1964" i="33"/>
  <c r="P1965" i="33"/>
  <c r="P1966" i="33"/>
  <c r="P1967" i="33"/>
  <c r="P1968" i="33"/>
  <c r="P1969" i="33"/>
  <c r="P1970" i="33"/>
  <c r="P1971" i="33"/>
  <c r="P1972" i="33"/>
  <c r="P1973" i="33"/>
  <c r="P1974" i="33"/>
  <c r="P1975" i="33"/>
  <c r="P1976" i="33"/>
  <c r="P1977" i="33"/>
  <c r="P1978" i="33"/>
  <c r="P1979" i="33"/>
  <c r="P1980" i="33"/>
  <c r="P1981" i="33"/>
  <c r="P1982" i="33"/>
  <c r="P1983" i="33"/>
  <c r="P1984" i="33"/>
  <c r="P1985" i="33"/>
  <c r="P1986" i="33"/>
  <c r="P1987" i="33"/>
  <c r="P1988" i="33"/>
  <c r="P1989" i="33"/>
  <c r="P1990" i="33"/>
  <c r="P1991" i="33"/>
  <c r="P1992" i="33"/>
  <c r="P1993" i="33"/>
  <c r="P1994" i="33"/>
  <c r="P1995" i="33"/>
  <c r="P1996" i="33"/>
  <c r="P1997" i="33"/>
  <c r="P1998" i="33"/>
  <c r="P1999" i="33"/>
  <c r="P2000" i="33"/>
  <c r="P2001" i="33"/>
  <c r="P2002" i="33"/>
  <c r="P2003" i="33"/>
  <c r="P2004" i="33"/>
  <c r="P2005" i="33"/>
  <c r="P2006" i="33"/>
  <c r="P2007" i="33"/>
  <c r="P2008" i="33"/>
  <c r="P2009" i="33"/>
  <c r="P2010" i="33"/>
  <c r="P2011" i="33"/>
  <c r="P2012" i="33"/>
  <c r="P2013" i="33"/>
  <c r="P2014" i="33"/>
  <c r="P2015" i="33"/>
  <c r="P2016" i="33"/>
  <c r="P2017" i="33"/>
  <c r="P2018" i="33"/>
  <c r="O1092" i="33"/>
  <c r="O1093" i="33"/>
  <c r="O1094" i="33"/>
  <c r="O1095" i="33"/>
  <c r="O1096" i="33"/>
  <c r="O1097" i="33"/>
  <c r="O1098" i="33"/>
  <c r="O1099" i="33"/>
  <c r="O1100" i="33"/>
  <c r="O1101" i="33"/>
  <c r="O1102" i="33"/>
  <c r="O1103" i="33"/>
  <c r="O1104" i="33"/>
  <c r="O1105" i="33"/>
  <c r="O1106" i="33"/>
  <c r="O1107" i="33"/>
  <c r="O1108" i="33"/>
  <c r="O1109" i="33"/>
  <c r="O1110" i="33"/>
  <c r="O1111" i="33"/>
  <c r="O1112" i="33"/>
  <c r="O1113" i="33"/>
  <c r="O1114" i="33"/>
  <c r="O1115" i="33"/>
  <c r="O1116" i="33"/>
  <c r="O1117" i="33"/>
  <c r="O1118" i="33"/>
  <c r="O1119" i="33"/>
  <c r="O1120" i="33"/>
  <c r="O1121" i="33"/>
  <c r="O1122" i="33"/>
  <c r="O1123" i="33"/>
  <c r="O1124" i="33"/>
  <c r="O1125" i="33"/>
  <c r="O1126" i="33"/>
  <c r="O1127" i="33"/>
  <c r="O1128" i="33"/>
  <c r="O1129" i="33"/>
  <c r="O1130" i="33"/>
  <c r="O1131" i="33"/>
  <c r="O1132" i="33"/>
  <c r="O1133" i="33"/>
  <c r="O1134" i="33"/>
  <c r="O1135" i="33"/>
  <c r="O1136" i="33"/>
  <c r="O1137" i="33"/>
  <c r="O1138" i="33"/>
  <c r="O1139" i="33"/>
  <c r="O1140" i="33"/>
  <c r="O1141" i="33"/>
  <c r="O1142" i="33"/>
  <c r="O1143" i="33"/>
  <c r="O1144" i="33"/>
  <c r="O1145" i="33"/>
  <c r="O1146" i="33"/>
  <c r="O1147" i="33"/>
  <c r="O1148" i="33"/>
  <c r="O1149" i="33"/>
  <c r="O1150" i="33"/>
  <c r="O1151" i="33"/>
  <c r="O1152" i="33"/>
  <c r="O1153" i="33"/>
  <c r="O1154" i="33"/>
  <c r="O1155" i="33"/>
  <c r="O1156" i="33"/>
  <c r="O1157" i="33"/>
  <c r="O1158" i="33"/>
  <c r="O1159" i="33"/>
  <c r="O1160" i="33"/>
  <c r="O1161" i="33"/>
  <c r="O1162" i="33"/>
  <c r="O1163" i="33"/>
  <c r="O1164" i="33"/>
  <c r="O1165" i="33"/>
  <c r="O1166" i="33"/>
  <c r="O1167" i="33"/>
  <c r="O1168" i="33"/>
  <c r="O1169" i="33"/>
  <c r="O1170" i="33"/>
  <c r="O1171" i="33"/>
  <c r="O1172" i="33"/>
  <c r="O1173" i="33"/>
  <c r="O1174" i="33"/>
  <c r="O1175" i="33"/>
  <c r="O1176" i="33"/>
  <c r="O1177" i="33"/>
  <c r="O1178" i="33"/>
  <c r="O1179" i="33"/>
  <c r="O1180" i="33"/>
  <c r="O1181" i="33"/>
  <c r="O1182" i="33"/>
  <c r="O1183" i="33"/>
  <c r="O1184" i="33"/>
  <c r="O1185" i="33"/>
  <c r="O1186" i="33"/>
  <c r="O1187" i="33"/>
  <c r="O1188" i="33"/>
  <c r="O1189" i="33"/>
  <c r="O1190" i="33"/>
  <c r="O1191" i="33"/>
  <c r="O1192" i="33"/>
  <c r="O1193" i="33"/>
  <c r="O1194" i="33"/>
  <c r="O1195" i="33"/>
  <c r="O1196" i="33"/>
  <c r="O1197" i="33"/>
  <c r="O1198" i="33"/>
  <c r="O1199" i="33"/>
  <c r="O1200" i="33"/>
  <c r="O1201" i="33"/>
  <c r="O1202" i="33"/>
  <c r="O1203" i="33"/>
  <c r="O1204" i="33"/>
  <c r="O1205" i="33"/>
  <c r="O1206" i="33"/>
  <c r="O1207" i="33"/>
  <c r="O1208" i="33"/>
  <c r="O1209" i="33"/>
  <c r="O1210" i="33"/>
  <c r="O1211" i="33"/>
  <c r="O1212" i="33"/>
  <c r="O1213" i="33"/>
  <c r="O1214" i="33"/>
  <c r="O1215" i="33"/>
  <c r="O1216" i="33"/>
  <c r="O1217" i="33"/>
  <c r="O1218" i="33"/>
  <c r="O1219" i="33"/>
  <c r="O1220" i="33"/>
  <c r="O1221" i="33"/>
  <c r="O1222" i="33"/>
  <c r="O1223" i="33"/>
  <c r="O1224" i="33"/>
  <c r="O1225" i="33"/>
  <c r="O1226" i="33"/>
  <c r="O1227" i="33"/>
  <c r="O1228" i="33"/>
  <c r="O1229" i="33"/>
  <c r="O1230" i="33"/>
  <c r="O1231" i="33"/>
  <c r="O1232" i="33"/>
  <c r="O1233" i="33"/>
  <c r="O1234" i="33"/>
  <c r="O1235" i="33"/>
  <c r="O1236" i="33"/>
  <c r="O1237" i="33"/>
  <c r="O1238" i="33"/>
  <c r="O1239" i="33"/>
  <c r="O1240" i="33"/>
  <c r="O1241" i="33"/>
  <c r="O1242" i="33"/>
  <c r="O1243" i="33"/>
  <c r="O1244" i="33"/>
  <c r="O1245" i="33"/>
  <c r="O1246" i="33"/>
  <c r="O1247" i="33"/>
  <c r="O1248" i="33"/>
  <c r="O1249" i="33"/>
  <c r="O1250" i="33"/>
  <c r="O1251" i="33"/>
  <c r="O1252" i="33"/>
  <c r="O1253" i="33"/>
  <c r="O1254" i="33"/>
  <c r="O1255" i="33"/>
  <c r="O1256" i="33"/>
  <c r="O1257" i="33"/>
  <c r="O1258" i="33"/>
  <c r="O1259" i="33"/>
  <c r="O1260" i="33"/>
  <c r="O1261" i="33"/>
  <c r="O1262" i="33"/>
  <c r="O1263" i="33"/>
  <c r="O1264" i="33"/>
  <c r="O1265" i="33"/>
  <c r="O1266" i="33"/>
  <c r="O1267" i="33"/>
  <c r="O1268" i="33"/>
  <c r="O1269" i="33"/>
  <c r="O1270" i="33"/>
  <c r="O1271" i="33"/>
  <c r="O1272" i="33"/>
  <c r="O1273" i="33"/>
  <c r="O1274" i="33"/>
  <c r="O1275" i="33"/>
  <c r="O1276" i="33"/>
  <c r="O1277" i="33"/>
  <c r="O1278" i="33"/>
  <c r="O1279" i="33"/>
  <c r="O1280" i="33"/>
  <c r="O1281" i="33"/>
  <c r="O1282" i="33"/>
  <c r="O1283" i="33"/>
  <c r="O1284" i="33"/>
  <c r="O1285" i="33"/>
  <c r="O1286" i="33"/>
  <c r="O1287" i="33"/>
  <c r="O1288" i="33"/>
  <c r="O1289" i="33"/>
  <c r="O1290" i="33"/>
  <c r="O1291" i="33"/>
  <c r="O1292" i="33"/>
  <c r="O1293" i="33"/>
  <c r="O1294" i="33"/>
  <c r="O1295" i="33"/>
  <c r="O1296" i="33"/>
  <c r="O1297" i="33"/>
  <c r="O1298" i="33"/>
  <c r="O1299" i="33"/>
  <c r="O1300" i="33"/>
  <c r="O1301" i="33"/>
  <c r="O1302" i="33"/>
  <c r="O1303" i="33"/>
  <c r="O1304" i="33"/>
  <c r="O1305" i="33"/>
  <c r="O1306" i="33"/>
  <c r="O1307" i="33"/>
  <c r="O1308" i="33"/>
  <c r="O1309" i="33"/>
  <c r="O1310" i="33"/>
  <c r="O1311" i="33"/>
  <c r="O1312" i="33"/>
  <c r="O1313" i="33"/>
  <c r="O1314" i="33"/>
  <c r="O1315" i="33"/>
  <c r="O1316" i="33"/>
  <c r="O1317" i="33"/>
  <c r="O1318" i="33"/>
  <c r="O1319" i="33"/>
  <c r="O1320" i="33"/>
  <c r="O1321" i="33"/>
  <c r="O1322" i="33"/>
  <c r="O1323" i="33"/>
  <c r="O1324" i="33"/>
  <c r="O1325" i="33"/>
  <c r="O1326" i="33"/>
  <c r="O1327" i="33"/>
  <c r="O1328" i="33"/>
  <c r="O1329" i="33"/>
  <c r="O1330" i="33"/>
  <c r="O1331" i="33"/>
  <c r="O1332" i="33"/>
  <c r="O1333" i="33"/>
  <c r="O1334" i="33"/>
  <c r="O1335" i="33"/>
  <c r="O1336" i="33"/>
  <c r="O1337" i="33"/>
  <c r="O1338" i="33"/>
  <c r="O1339" i="33"/>
  <c r="O1340" i="33"/>
  <c r="O1341" i="33"/>
  <c r="O1342" i="33"/>
  <c r="O1343" i="33"/>
  <c r="O1344" i="33"/>
  <c r="O1345" i="33"/>
  <c r="O1346" i="33"/>
  <c r="O1347" i="33"/>
  <c r="O1348" i="33"/>
  <c r="O1349" i="33"/>
  <c r="O1350" i="33"/>
  <c r="O1351" i="33"/>
  <c r="O1352" i="33"/>
  <c r="O1353" i="33"/>
  <c r="O1354" i="33"/>
  <c r="O1355" i="33"/>
  <c r="O1356" i="33"/>
  <c r="O1357" i="33"/>
  <c r="O1358" i="33"/>
  <c r="O1359" i="33"/>
  <c r="O1360" i="33"/>
  <c r="O1361" i="33"/>
  <c r="O1362" i="33"/>
  <c r="O1363" i="33"/>
  <c r="O1364" i="33"/>
  <c r="O1365" i="33"/>
  <c r="O1366" i="33"/>
  <c r="O1367" i="33"/>
  <c r="O1368" i="33"/>
  <c r="O1369" i="33"/>
  <c r="O1370" i="33"/>
  <c r="O1371" i="33"/>
  <c r="O1372" i="33"/>
  <c r="O1373" i="33"/>
  <c r="O1374" i="33"/>
  <c r="O1375" i="33"/>
  <c r="O1376" i="33"/>
  <c r="O1377" i="33"/>
  <c r="O1378" i="33"/>
  <c r="O1379" i="33"/>
  <c r="O1380" i="33"/>
  <c r="O1381" i="33"/>
  <c r="O1382" i="33"/>
  <c r="O1383" i="33"/>
  <c r="O1384" i="33"/>
  <c r="O1385" i="33"/>
  <c r="O1386" i="33"/>
  <c r="O1387" i="33"/>
  <c r="O1388" i="33"/>
  <c r="O1389" i="33"/>
  <c r="O1390" i="33"/>
  <c r="O1391" i="33"/>
  <c r="O1392" i="33"/>
  <c r="O1393" i="33"/>
  <c r="O1394" i="33"/>
  <c r="O1395" i="33"/>
  <c r="O1396" i="33"/>
  <c r="O1397" i="33"/>
  <c r="O1398" i="33"/>
  <c r="O1399" i="33"/>
  <c r="O1400" i="33"/>
  <c r="O1401" i="33"/>
  <c r="O1402" i="33"/>
  <c r="O1403" i="33"/>
  <c r="O1404" i="33"/>
  <c r="O1405" i="33"/>
  <c r="O1406" i="33"/>
  <c r="O1407" i="33"/>
  <c r="O1408" i="33"/>
  <c r="O1409" i="33"/>
  <c r="O1410" i="33"/>
  <c r="O1411" i="33"/>
  <c r="O1412" i="33"/>
  <c r="O1413" i="33"/>
  <c r="O1414" i="33"/>
  <c r="O1415" i="33"/>
  <c r="O1416" i="33"/>
  <c r="O1417" i="33"/>
  <c r="O1418" i="33"/>
  <c r="O1419" i="33"/>
  <c r="O1420" i="33"/>
  <c r="O1421" i="33"/>
  <c r="O1422" i="33"/>
  <c r="O1423" i="33"/>
  <c r="O1424" i="33"/>
  <c r="O1425" i="33"/>
  <c r="O1426" i="33"/>
  <c r="O1427" i="33"/>
  <c r="O1428" i="33"/>
  <c r="O1429" i="33"/>
  <c r="O1430" i="33"/>
  <c r="O1431" i="33"/>
  <c r="O1432" i="33"/>
  <c r="O1433" i="33"/>
  <c r="O1434" i="33"/>
  <c r="O1435" i="33"/>
  <c r="O1436" i="33"/>
  <c r="O1437" i="33"/>
  <c r="O1438" i="33"/>
  <c r="O1439" i="33"/>
  <c r="O1440" i="33"/>
  <c r="O1441" i="33"/>
  <c r="O1442" i="33"/>
  <c r="O1443" i="33"/>
  <c r="O1444" i="33"/>
  <c r="O1445" i="33"/>
  <c r="O1446" i="33"/>
  <c r="O1447" i="33"/>
  <c r="O1448" i="33"/>
  <c r="O1449" i="33"/>
  <c r="O1450" i="33"/>
  <c r="O1451" i="33"/>
  <c r="O1452" i="33"/>
  <c r="O1453" i="33"/>
  <c r="O1454" i="33"/>
  <c r="O1455" i="33"/>
  <c r="O1456" i="33"/>
  <c r="O1457" i="33"/>
  <c r="O1458" i="33"/>
  <c r="O1459" i="33"/>
  <c r="O1460" i="33"/>
  <c r="O1461" i="33"/>
  <c r="O1462" i="33"/>
  <c r="O1463" i="33"/>
  <c r="O1464" i="33"/>
  <c r="O1465" i="33"/>
  <c r="O1466" i="33"/>
  <c r="O1467" i="33"/>
  <c r="O1468" i="33"/>
  <c r="O1469" i="33"/>
  <c r="O1470" i="33"/>
  <c r="O1471" i="33"/>
  <c r="O1472" i="33"/>
  <c r="O1473" i="33"/>
  <c r="O1474" i="33"/>
  <c r="O1475" i="33"/>
  <c r="O1476" i="33"/>
  <c r="O1477" i="33"/>
  <c r="O1478" i="33"/>
  <c r="O1479" i="33"/>
  <c r="O1480" i="33"/>
  <c r="O1481" i="33"/>
  <c r="O1482" i="33"/>
  <c r="O1483" i="33"/>
  <c r="O1484" i="33"/>
  <c r="O1485" i="33"/>
  <c r="O1486" i="33"/>
  <c r="O1487" i="33"/>
  <c r="O1488" i="33"/>
  <c r="O1489" i="33"/>
  <c r="O1490" i="33"/>
  <c r="O1491" i="33"/>
  <c r="O1492" i="33"/>
  <c r="O1493" i="33"/>
  <c r="O1494" i="33"/>
  <c r="O1495" i="33"/>
  <c r="O1496" i="33"/>
  <c r="O1497" i="33"/>
  <c r="O1498" i="33"/>
  <c r="O1499" i="33"/>
  <c r="O1500" i="33"/>
  <c r="O1501" i="33"/>
  <c r="O1502" i="33"/>
  <c r="O1503" i="33"/>
  <c r="O1504" i="33"/>
  <c r="O1505" i="33"/>
  <c r="O1506" i="33"/>
  <c r="O1507" i="33"/>
  <c r="O1508" i="33"/>
  <c r="O1509" i="33"/>
  <c r="O1510" i="33"/>
  <c r="O1511" i="33"/>
  <c r="O1512" i="33"/>
  <c r="O1513" i="33"/>
  <c r="O1514" i="33"/>
  <c r="O1515" i="33"/>
  <c r="O1516" i="33"/>
  <c r="O1517" i="33"/>
  <c r="O1518" i="33"/>
  <c r="O1519" i="33"/>
  <c r="O1520" i="33"/>
  <c r="O1521" i="33"/>
  <c r="O1522" i="33"/>
  <c r="O1523" i="33"/>
  <c r="O1524" i="33"/>
  <c r="O1525" i="33"/>
  <c r="O1526" i="33"/>
  <c r="O1527" i="33"/>
  <c r="O1528" i="33"/>
  <c r="O1529" i="33"/>
  <c r="O1530" i="33"/>
  <c r="O1531" i="33"/>
  <c r="O1532" i="33"/>
  <c r="O1533" i="33"/>
  <c r="O1534" i="33"/>
  <c r="O1535" i="33"/>
  <c r="O1536" i="33"/>
  <c r="O1537" i="33"/>
  <c r="O1538" i="33"/>
  <c r="O1539" i="33"/>
  <c r="O1540" i="33"/>
  <c r="O1541" i="33"/>
  <c r="O1542" i="33"/>
  <c r="O1543" i="33"/>
  <c r="O1544" i="33"/>
  <c r="O1545" i="33"/>
  <c r="O1546" i="33"/>
  <c r="O1547" i="33"/>
  <c r="O1548" i="33"/>
  <c r="O1549" i="33"/>
  <c r="O1550" i="33"/>
  <c r="O1551" i="33"/>
  <c r="O1552" i="33"/>
  <c r="O1553" i="33"/>
  <c r="O1554" i="33"/>
  <c r="O1555" i="33"/>
  <c r="O1556" i="33"/>
  <c r="O1557" i="33"/>
  <c r="O1558" i="33"/>
  <c r="O1559" i="33"/>
  <c r="O1560" i="33"/>
  <c r="O1561" i="33"/>
  <c r="O1562" i="33"/>
  <c r="O1563" i="33"/>
  <c r="O1564" i="33"/>
  <c r="O1565" i="33"/>
  <c r="O1566" i="33"/>
  <c r="O1567" i="33"/>
  <c r="O1568" i="33"/>
  <c r="O1569" i="33"/>
  <c r="O1570" i="33"/>
  <c r="O1571" i="33"/>
  <c r="O1572" i="33"/>
  <c r="O1573" i="33"/>
  <c r="O1574" i="33"/>
  <c r="O1575" i="33"/>
  <c r="O1576" i="33"/>
  <c r="O1577" i="33"/>
  <c r="O1578" i="33"/>
  <c r="O1579" i="33"/>
  <c r="O1580" i="33"/>
  <c r="O1581" i="33"/>
  <c r="O1582" i="33"/>
  <c r="O1583" i="33"/>
  <c r="O1584" i="33"/>
  <c r="O1585" i="33"/>
  <c r="O1586" i="33"/>
  <c r="O1587" i="33"/>
  <c r="O1588" i="33"/>
  <c r="O1589" i="33"/>
  <c r="O1590" i="33"/>
  <c r="O1591" i="33"/>
  <c r="O1592" i="33"/>
  <c r="O1593" i="33"/>
  <c r="O1594" i="33"/>
  <c r="O1595" i="33"/>
  <c r="O1596" i="33"/>
  <c r="O1597" i="33"/>
  <c r="O1598" i="33"/>
  <c r="O1599" i="33"/>
  <c r="O1600" i="33"/>
  <c r="O1601" i="33"/>
  <c r="O1602" i="33"/>
  <c r="O1603" i="33"/>
  <c r="O1604" i="33"/>
  <c r="O1605" i="33"/>
  <c r="O1606" i="33"/>
  <c r="O1607" i="33"/>
  <c r="O1608" i="33"/>
  <c r="O1609" i="33"/>
  <c r="O1610" i="33"/>
  <c r="O1611" i="33"/>
  <c r="O1612" i="33"/>
  <c r="O1613" i="33"/>
  <c r="O1614" i="33"/>
  <c r="O1615" i="33"/>
  <c r="O1616" i="33"/>
  <c r="O1617" i="33"/>
  <c r="O1618" i="33"/>
  <c r="O1619" i="33"/>
  <c r="O1620" i="33"/>
  <c r="O1621" i="33"/>
  <c r="O1622" i="33"/>
  <c r="O1623" i="33"/>
  <c r="O1624" i="33"/>
  <c r="O1625" i="33"/>
  <c r="O1626" i="33"/>
  <c r="O1627" i="33"/>
  <c r="O1628" i="33"/>
  <c r="O1629" i="33"/>
  <c r="O1630" i="33"/>
  <c r="O1631" i="33"/>
  <c r="O1632" i="33"/>
  <c r="O1633" i="33"/>
  <c r="O1634" i="33"/>
  <c r="O1635" i="33"/>
  <c r="O1636" i="33"/>
  <c r="O1637" i="33"/>
  <c r="O1638" i="33"/>
  <c r="O1639" i="33"/>
  <c r="O1640" i="33"/>
  <c r="O1641" i="33"/>
  <c r="O1642" i="33"/>
  <c r="O1643" i="33"/>
  <c r="O1644" i="33"/>
  <c r="O1645" i="33"/>
  <c r="O1646" i="33"/>
  <c r="O1647" i="33"/>
  <c r="O1648" i="33"/>
  <c r="O1649" i="33"/>
  <c r="O1650" i="33"/>
  <c r="O1651" i="33"/>
  <c r="O1652" i="33"/>
  <c r="O1653" i="33"/>
  <c r="O1654" i="33"/>
  <c r="O1655" i="33"/>
  <c r="O1656" i="33"/>
  <c r="O1657" i="33"/>
  <c r="O1658" i="33"/>
  <c r="O1659" i="33"/>
  <c r="O1660" i="33"/>
  <c r="O1661" i="33"/>
  <c r="O1662" i="33"/>
  <c r="O1663" i="33"/>
  <c r="O1664" i="33"/>
  <c r="O1665" i="33"/>
  <c r="O1666" i="33"/>
  <c r="O1667" i="33"/>
  <c r="O1668" i="33"/>
  <c r="O1669" i="33"/>
  <c r="O1670" i="33"/>
  <c r="O1671" i="33"/>
  <c r="O1672" i="33"/>
  <c r="O1673" i="33"/>
  <c r="O1674" i="33"/>
  <c r="O1675" i="33"/>
  <c r="O1676" i="33"/>
  <c r="O1677" i="33"/>
  <c r="O1678" i="33"/>
  <c r="O1679" i="33"/>
  <c r="O1680" i="33"/>
  <c r="O1681" i="33"/>
  <c r="O1682" i="33"/>
  <c r="O1683" i="33"/>
  <c r="O1684" i="33"/>
  <c r="O1685" i="33"/>
  <c r="O1686" i="33"/>
  <c r="O1687" i="33"/>
  <c r="O1688" i="33"/>
  <c r="O1689" i="33"/>
  <c r="O1690" i="33"/>
  <c r="O1691" i="33"/>
  <c r="O1692" i="33"/>
  <c r="O1693" i="33"/>
  <c r="O1694" i="33"/>
  <c r="O1695" i="33"/>
  <c r="O1696" i="33"/>
  <c r="O1697" i="33"/>
  <c r="O1698" i="33"/>
  <c r="O1699" i="33"/>
  <c r="O1700" i="33"/>
  <c r="O1701" i="33"/>
  <c r="O1702" i="33"/>
  <c r="O1703" i="33"/>
  <c r="O1704" i="33"/>
  <c r="O1705" i="33"/>
  <c r="O1706" i="33"/>
  <c r="O1707" i="33"/>
  <c r="O1708" i="33"/>
  <c r="O1709" i="33"/>
  <c r="O1710" i="33"/>
  <c r="O1711" i="33"/>
  <c r="O1712" i="33"/>
  <c r="O1713" i="33"/>
  <c r="O1714" i="33"/>
  <c r="O1715" i="33"/>
  <c r="O1716" i="33"/>
  <c r="O1717" i="33"/>
  <c r="O1718" i="33"/>
  <c r="O1719" i="33"/>
  <c r="O1720" i="33"/>
  <c r="O1721" i="33"/>
  <c r="O1722" i="33"/>
  <c r="O1723" i="33"/>
  <c r="O1724" i="33"/>
  <c r="O1725" i="33"/>
  <c r="O1726" i="33"/>
  <c r="O1727" i="33"/>
  <c r="O1728" i="33"/>
  <c r="O1729" i="33"/>
  <c r="O1730" i="33"/>
  <c r="O1731" i="33"/>
  <c r="O1732" i="33"/>
  <c r="O1733" i="33"/>
  <c r="O1734" i="33"/>
  <c r="O1735" i="33"/>
  <c r="O1736" i="33"/>
  <c r="O1737" i="33"/>
  <c r="O1738" i="33"/>
  <c r="O1739" i="33"/>
  <c r="O1740" i="33"/>
  <c r="O1741" i="33"/>
  <c r="O1742" i="33"/>
  <c r="O1743" i="33"/>
  <c r="O1744" i="33"/>
  <c r="O1745" i="33"/>
  <c r="O1746" i="33"/>
  <c r="O1747" i="33"/>
  <c r="O1748" i="33"/>
  <c r="O1749" i="33"/>
  <c r="O1750" i="33"/>
  <c r="O1751" i="33"/>
  <c r="O1752" i="33"/>
  <c r="O1753" i="33"/>
  <c r="O1754" i="33"/>
  <c r="O1755" i="33"/>
  <c r="O1756" i="33"/>
  <c r="O1757" i="33"/>
  <c r="O1758" i="33"/>
  <c r="O1759" i="33"/>
  <c r="O1760" i="33"/>
  <c r="O1761" i="33"/>
  <c r="O1762" i="33"/>
  <c r="O1763" i="33"/>
  <c r="O1764" i="33"/>
  <c r="O1765" i="33"/>
  <c r="O1766" i="33"/>
  <c r="O1767" i="33"/>
  <c r="O1768" i="33"/>
  <c r="O1769" i="33"/>
  <c r="O1770" i="33"/>
  <c r="O1771" i="33"/>
  <c r="O1772" i="33"/>
  <c r="O1773" i="33"/>
  <c r="O1774" i="33"/>
  <c r="O1775" i="33"/>
  <c r="O1776" i="33"/>
  <c r="O1777" i="33"/>
  <c r="O1778" i="33"/>
  <c r="O1779" i="33"/>
  <c r="O1780" i="33"/>
  <c r="O1781" i="33"/>
  <c r="O1782" i="33"/>
  <c r="O1783" i="33"/>
  <c r="O1784" i="33"/>
  <c r="O1785" i="33"/>
  <c r="O1786" i="33"/>
  <c r="O1787" i="33"/>
  <c r="O1788" i="33"/>
  <c r="O1789" i="33"/>
  <c r="O1790" i="33"/>
  <c r="O1791" i="33"/>
  <c r="O1792" i="33"/>
  <c r="O1793" i="33"/>
  <c r="O1794" i="33"/>
  <c r="O1795" i="33"/>
  <c r="O1796" i="33"/>
  <c r="O1797" i="33"/>
  <c r="O1798" i="33"/>
  <c r="O1799" i="33"/>
  <c r="O1800" i="33"/>
  <c r="O1801" i="33"/>
  <c r="O1802" i="33"/>
  <c r="O1803" i="33"/>
  <c r="O1804" i="33"/>
  <c r="O1805" i="33"/>
  <c r="O1806" i="33"/>
  <c r="O1807" i="33"/>
  <c r="O1808" i="33"/>
  <c r="O1809" i="33"/>
  <c r="O1810" i="33"/>
  <c r="O1811" i="33"/>
  <c r="O1812" i="33"/>
  <c r="O1813" i="33"/>
  <c r="O1814" i="33"/>
  <c r="O1815" i="33"/>
  <c r="O1816" i="33"/>
  <c r="O1817" i="33"/>
  <c r="O1818" i="33"/>
  <c r="O1819" i="33"/>
  <c r="O1820" i="33"/>
  <c r="O1821" i="33"/>
  <c r="O1822" i="33"/>
  <c r="O1823" i="33"/>
  <c r="O1824" i="33"/>
  <c r="O1825" i="33"/>
  <c r="O1826" i="33"/>
  <c r="O1827" i="33"/>
  <c r="O1828" i="33"/>
  <c r="O1829" i="33"/>
  <c r="O1830" i="33"/>
  <c r="O1831" i="33"/>
  <c r="O1832" i="33"/>
  <c r="O1833" i="33"/>
  <c r="O1834" i="33"/>
  <c r="O1835" i="33"/>
  <c r="O1836" i="33"/>
  <c r="O1837" i="33"/>
  <c r="O1838" i="33"/>
  <c r="O1839" i="33"/>
  <c r="O1840" i="33"/>
  <c r="O1841" i="33"/>
  <c r="O1842" i="33"/>
  <c r="O1843" i="33"/>
  <c r="O1844" i="33"/>
  <c r="O1845" i="33"/>
  <c r="O1846" i="33"/>
  <c r="O1847" i="33"/>
  <c r="O1848" i="33"/>
  <c r="O1849" i="33"/>
  <c r="O1850" i="33"/>
  <c r="O1851" i="33"/>
  <c r="O1852" i="33"/>
  <c r="O1853" i="33"/>
  <c r="O1854" i="33"/>
  <c r="O1855" i="33"/>
  <c r="O1856" i="33"/>
  <c r="O1857" i="33"/>
  <c r="O1858" i="33"/>
  <c r="O1859" i="33"/>
  <c r="O1860" i="33"/>
  <c r="O1861" i="33"/>
  <c r="O1862" i="33"/>
  <c r="O1863" i="33"/>
  <c r="O1864" i="33"/>
  <c r="O1865" i="33"/>
  <c r="O1866" i="33"/>
  <c r="O1867" i="33"/>
  <c r="O1868" i="33"/>
  <c r="O1869" i="33"/>
  <c r="O1870" i="33"/>
  <c r="O1871" i="33"/>
  <c r="O1872" i="33"/>
  <c r="O1873" i="33"/>
  <c r="O1874" i="33"/>
  <c r="O1875" i="33"/>
  <c r="O1876" i="33"/>
  <c r="O1877" i="33"/>
  <c r="O1878" i="33"/>
  <c r="O1879" i="33"/>
  <c r="O1880" i="33"/>
  <c r="O1881" i="33"/>
  <c r="O1882" i="33"/>
  <c r="O1883" i="33"/>
  <c r="O1884" i="33"/>
  <c r="O1885" i="33"/>
  <c r="O1886" i="33"/>
  <c r="O1887" i="33"/>
  <c r="O1888" i="33"/>
  <c r="O1889" i="33"/>
  <c r="O1890" i="33"/>
  <c r="O1891" i="33"/>
  <c r="O1892" i="33"/>
  <c r="O1893" i="33"/>
  <c r="O1894" i="33"/>
  <c r="O1895" i="33"/>
  <c r="O1896" i="33"/>
  <c r="O1897" i="33"/>
  <c r="O1898" i="33"/>
  <c r="O1899" i="33"/>
  <c r="O1900" i="33"/>
  <c r="O1901" i="33"/>
  <c r="O1902" i="33"/>
  <c r="O1903" i="33"/>
  <c r="O1904" i="33"/>
  <c r="O1905" i="33"/>
  <c r="O1906" i="33"/>
  <c r="O1907" i="33"/>
  <c r="O1908" i="33"/>
  <c r="O1909" i="33"/>
  <c r="O1910" i="33"/>
  <c r="O1911" i="33"/>
  <c r="O1912" i="33"/>
  <c r="O1913" i="33"/>
  <c r="O1914" i="33"/>
  <c r="O1915" i="33"/>
  <c r="O1916" i="33"/>
  <c r="O1917" i="33"/>
  <c r="O1918" i="33"/>
  <c r="O1919" i="33"/>
  <c r="O1920" i="33"/>
  <c r="O1921" i="33"/>
  <c r="O1922" i="33"/>
  <c r="O1923" i="33"/>
  <c r="O1924" i="33"/>
  <c r="O1925" i="33"/>
  <c r="O1926" i="33"/>
  <c r="O1927" i="33"/>
  <c r="O1928" i="33"/>
  <c r="O1929" i="33"/>
  <c r="O1930" i="33"/>
  <c r="O1931" i="33"/>
  <c r="O1932" i="33"/>
  <c r="O1933" i="33"/>
  <c r="O1934" i="33"/>
  <c r="O1935" i="33"/>
  <c r="O1936" i="33"/>
  <c r="O1937" i="33"/>
  <c r="O1938" i="33"/>
  <c r="O1939" i="33"/>
  <c r="O1940" i="33"/>
  <c r="O1941" i="33"/>
  <c r="O1942" i="33"/>
  <c r="O1943" i="33"/>
  <c r="O1944" i="33"/>
  <c r="O1945" i="33"/>
  <c r="O1946" i="33"/>
  <c r="O1947" i="33"/>
  <c r="O1948" i="33"/>
  <c r="O1949" i="33"/>
  <c r="O1950" i="33"/>
  <c r="O1951" i="33"/>
  <c r="O1952" i="33"/>
  <c r="O1953" i="33"/>
  <c r="O1954" i="33"/>
  <c r="O1955" i="33"/>
  <c r="O1956" i="33"/>
  <c r="O1957" i="33"/>
  <c r="O1958" i="33"/>
  <c r="O1959" i="33"/>
  <c r="O1960" i="33"/>
  <c r="O1961" i="33"/>
  <c r="O1962" i="33"/>
  <c r="O1963" i="33"/>
  <c r="O1964" i="33"/>
  <c r="O1965" i="33"/>
  <c r="O1966" i="33"/>
  <c r="O1967" i="33"/>
  <c r="O1968" i="33"/>
  <c r="O1969" i="33"/>
  <c r="O1970" i="33"/>
  <c r="O1971" i="33"/>
  <c r="O1972" i="33"/>
  <c r="O1973" i="33"/>
  <c r="O1974" i="33"/>
  <c r="O1975" i="33"/>
  <c r="O1976" i="33"/>
  <c r="O1977" i="33"/>
  <c r="O1978" i="33"/>
  <c r="O1979" i="33"/>
  <c r="O1980" i="33"/>
  <c r="O1981" i="33"/>
  <c r="O1982" i="33"/>
  <c r="O1983" i="33"/>
  <c r="O1984" i="33"/>
  <c r="O1985" i="33"/>
  <c r="O1986" i="33"/>
  <c r="O1987" i="33"/>
  <c r="O1988" i="33"/>
  <c r="O1989" i="33"/>
  <c r="O1990" i="33"/>
  <c r="O1991" i="33"/>
  <c r="O1992" i="33"/>
  <c r="O1993" i="33"/>
  <c r="O1994" i="33"/>
  <c r="O1995" i="33"/>
  <c r="O1996" i="33"/>
  <c r="O1997" i="33"/>
  <c r="O1998" i="33"/>
  <c r="O1999" i="33"/>
  <c r="O2000" i="33"/>
  <c r="O2001" i="33"/>
  <c r="O2002" i="33"/>
  <c r="O2003" i="33"/>
  <c r="O2004" i="33"/>
  <c r="O2005" i="33"/>
  <c r="O2006" i="33"/>
  <c r="O2007" i="33"/>
  <c r="O2008" i="33"/>
  <c r="O2009" i="33"/>
  <c r="O2010" i="33"/>
  <c r="O2011" i="33"/>
  <c r="O2012" i="33"/>
  <c r="O2013" i="33"/>
  <c r="O2014" i="33"/>
  <c r="O2015" i="33"/>
  <c r="O2016" i="33"/>
  <c r="O2017" i="33"/>
  <c r="O2018" i="33"/>
  <c r="Q7" i="33" l="1"/>
  <c r="Q8" i="33"/>
  <c r="Q9" i="33"/>
  <c r="Q10" i="33"/>
  <c r="Q11" i="33"/>
  <c r="Q12" i="33"/>
  <c r="Q13" i="33"/>
  <c r="Q14" i="33"/>
  <c r="Q15" i="33"/>
  <c r="Q16" i="33"/>
  <c r="Q17" i="33"/>
  <c r="Q18" i="33"/>
  <c r="Q19" i="33"/>
  <c r="Q20" i="33"/>
  <c r="Q21" i="33"/>
  <c r="Q22" i="33"/>
  <c r="Q23" i="33"/>
  <c r="Q24" i="33"/>
  <c r="Q25" i="33"/>
  <c r="Q26" i="33"/>
  <c r="Q27" i="33"/>
  <c r="Q28" i="33"/>
  <c r="Q29" i="33"/>
  <c r="Q30" i="33"/>
  <c r="Q31" i="33"/>
  <c r="Q32" i="33"/>
  <c r="Q33" i="33"/>
  <c r="Q34" i="33"/>
  <c r="Q35" i="33"/>
  <c r="Q36" i="33"/>
  <c r="Q37" i="33"/>
  <c r="Q38" i="33"/>
  <c r="Q39" i="33"/>
  <c r="Q40" i="33"/>
  <c r="Q41" i="33"/>
  <c r="Q42" i="33"/>
  <c r="Q43" i="33"/>
  <c r="Q44" i="33"/>
  <c r="Q45" i="33"/>
  <c r="Q46" i="33"/>
  <c r="Q47" i="33"/>
  <c r="Q48" i="33"/>
  <c r="Q49" i="33"/>
  <c r="Q50" i="33"/>
  <c r="Q51" i="33"/>
  <c r="Q52" i="33"/>
  <c r="Q53" i="33"/>
  <c r="Q54" i="33"/>
  <c r="Q55" i="33"/>
  <c r="Q56" i="33"/>
  <c r="Q57" i="33"/>
  <c r="Q58" i="33"/>
  <c r="Q59" i="33"/>
  <c r="Q60" i="33"/>
  <c r="Q61" i="33"/>
  <c r="Q62" i="33"/>
  <c r="Q63" i="33"/>
  <c r="Q64" i="33"/>
  <c r="Q65" i="33"/>
  <c r="Q66" i="33"/>
  <c r="Q67" i="33"/>
  <c r="Q68" i="33"/>
  <c r="Q69" i="33"/>
  <c r="Q70" i="33"/>
  <c r="Q71" i="33"/>
  <c r="Q72" i="33"/>
  <c r="Q73" i="33"/>
  <c r="Q74" i="33"/>
  <c r="Q75" i="33"/>
  <c r="Q76" i="33"/>
  <c r="Q77" i="33"/>
  <c r="Q78" i="33"/>
  <c r="Q79" i="33"/>
  <c r="Q80" i="33"/>
  <c r="Q81" i="33"/>
  <c r="Q82" i="33"/>
  <c r="Q83" i="33"/>
  <c r="Q84" i="33"/>
  <c r="Q85" i="33"/>
  <c r="Q86" i="33"/>
  <c r="Q87" i="33"/>
  <c r="Q88" i="33"/>
  <c r="Q89" i="33"/>
  <c r="Q90" i="33"/>
  <c r="Q91" i="33"/>
  <c r="Q92" i="33"/>
  <c r="Q93" i="33"/>
  <c r="Q94" i="33"/>
  <c r="Q95" i="33"/>
  <c r="Q96" i="33"/>
  <c r="Q97" i="33"/>
  <c r="Q98" i="33"/>
  <c r="Q99" i="33"/>
  <c r="Q100" i="33"/>
  <c r="Q101" i="33"/>
  <c r="Q102" i="33"/>
  <c r="Q103" i="33"/>
  <c r="Q104" i="33"/>
  <c r="Q105" i="33"/>
  <c r="Q106" i="33"/>
  <c r="Q107" i="33"/>
  <c r="Q108" i="33"/>
  <c r="Q109" i="33"/>
  <c r="Q110" i="33"/>
  <c r="Q111" i="33"/>
  <c r="Q112" i="33"/>
  <c r="Q113" i="33"/>
  <c r="Q114" i="33"/>
  <c r="Q115" i="33"/>
  <c r="Q116" i="33"/>
  <c r="Q117" i="33"/>
  <c r="Q118" i="33"/>
  <c r="Q119" i="33"/>
  <c r="Q120" i="33"/>
  <c r="Q121" i="33"/>
  <c r="Q122" i="33"/>
  <c r="Q123" i="33"/>
  <c r="Q124" i="33"/>
  <c r="Q125" i="33"/>
  <c r="Q126" i="33"/>
  <c r="Q127" i="33"/>
  <c r="Q128" i="33"/>
  <c r="Q129" i="33"/>
  <c r="Q130" i="33"/>
  <c r="Q131" i="33"/>
  <c r="Q132" i="33"/>
  <c r="Q133" i="33"/>
  <c r="Q134" i="33"/>
  <c r="Q135" i="33"/>
  <c r="Q136" i="33"/>
  <c r="Q137" i="33"/>
  <c r="Q138" i="33"/>
  <c r="Q139" i="33"/>
  <c r="Q140" i="33"/>
  <c r="Q141" i="33"/>
  <c r="Q142" i="33"/>
  <c r="Q143" i="33"/>
  <c r="Q144" i="33"/>
  <c r="Q145" i="33"/>
  <c r="Q146" i="33"/>
  <c r="Q147" i="33"/>
  <c r="Q148" i="33"/>
  <c r="Q149" i="33"/>
  <c r="Q150" i="33"/>
  <c r="Q151" i="33"/>
  <c r="Q152" i="33"/>
  <c r="Q153" i="33"/>
  <c r="Q154" i="33"/>
  <c r="Q155" i="33"/>
  <c r="Q156" i="33"/>
  <c r="Q157" i="33"/>
  <c r="Q158" i="33"/>
  <c r="Q159" i="33"/>
  <c r="Q160" i="33"/>
  <c r="Q161" i="33"/>
  <c r="Q162" i="33"/>
  <c r="Q163" i="33"/>
  <c r="Q164" i="33"/>
  <c r="Q165" i="33"/>
  <c r="Q166" i="33"/>
  <c r="Q167" i="33"/>
  <c r="Q168" i="33"/>
  <c r="Q169" i="33"/>
  <c r="Q170" i="33"/>
  <c r="Q171" i="33"/>
  <c r="Q172" i="33"/>
  <c r="Q173" i="33"/>
  <c r="Q174" i="33"/>
  <c r="Q175" i="33"/>
  <c r="Q176" i="33"/>
  <c r="Q177" i="33"/>
  <c r="Q178" i="33"/>
  <c r="Q179" i="33"/>
  <c r="Q180" i="33"/>
  <c r="Q181" i="33"/>
  <c r="Q182" i="33"/>
  <c r="Q183" i="33"/>
  <c r="Q184" i="33"/>
  <c r="Q185" i="33"/>
  <c r="Q186" i="33"/>
  <c r="Q187" i="33"/>
  <c r="Q188" i="33"/>
  <c r="Q189" i="33"/>
  <c r="Q190" i="33"/>
  <c r="Q191" i="33"/>
  <c r="Q192" i="33"/>
  <c r="Q193" i="33"/>
  <c r="Q194" i="33"/>
  <c r="Q195" i="33"/>
  <c r="Q196" i="33"/>
  <c r="Q197" i="33"/>
  <c r="Q198" i="33"/>
  <c r="Q199" i="33"/>
  <c r="Q200" i="33"/>
  <c r="Q201" i="33"/>
  <c r="Q202" i="33"/>
  <c r="Q203" i="33"/>
  <c r="Q204" i="33"/>
  <c r="Q205" i="33"/>
  <c r="Q206" i="33"/>
  <c r="Q207" i="33"/>
  <c r="Q208" i="33"/>
  <c r="Q209" i="33"/>
  <c r="Q210" i="33"/>
  <c r="Q211" i="33"/>
  <c r="Q212" i="33"/>
  <c r="Q213" i="33"/>
  <c r="Q214" i="33"/>
  <c r="Q215" i="33"/>
  <c r="Q216" i="33"/>
  <c r="Q217" i="33"/>
  <c r="Q218" i="33"/>
  <c r="Q219" i="33"/>
  <c r="Q220" i="33"/>
  <c r="Q221" i="33"/>
  <c r="Q222" i="33"/>
  <c r="Q223" i="33"/>
  <c r="Q224" i="33"/>
  <c r="Q225" i="33"/>
  <c r="Q226" i="33"/>
  <c r="Q227" i="33"/>
  <c r="Q228" i="33"/>
  <c r="Q229" i="33"/>
  <c r="Q230" i="33"/>
  <c r="Q231" i="33"/>
  <c r="Q232" i="33"/>
  <c r="Q233" i="33"/>
  <c r="Q234" i="33"/>
  <c r="Q235" i="33"/>
  <c r="Q236" i="33"/>
  <c r="Q237" i="33"/>
  <c r="Q238" i="33"/>
  <c r="Q239" i="33"/>
  <c r="Q240" i="33"/>
  <c r="Q241" i="33"/>
  <c r="Q242" i="33"/>
  <c r="Q243" i="33"/>
  <c r="Q244" i="33"/>
  <c r="Q245" i="33"/>
  <c r="Q246" i="33"/>
  <c r="Q247" i="33"/>
  <c r="Q248" i="33"/>
  <c r="Q249" i="33"/>
  <c r="Q250" i="33"/>
  <c r="Q251" i="33"/>
  <c r="Q252" i="33"/>
  <c r="Q253" i="33"/>
  <c r="Q254" i="33"/>
  <c r="Q255" i="33"/>
  <c r="Q256" i="33"/>
  <c r="Q257" i="33"/>
  <c r="Q258" i="33"/>
  <c r="Q259" i="33"/>
  <c r="Q260" i="33"/>
  <c r="Q261" i="33"/>
  <c r="Q262" i="33"/>
  <c r="Q263" i="33"/>
  <c r="Q264" i="33"/>
  <c r="Q265" i="33"/>
  <c r="Q266" i="33"/>
  <c r="Q267" i="33"/>
  <c r="Q268" i="33"/>
  <c r="Q269" i="33"/>
  <c r="Q270" i="33"/>
  <c r="Q271" i="33"/>
  <c r="Q272" i="33"/>
  <c r="Q273" i="33"/>
  <c r="Q274" i="33"/>
  <c r="Q275" i="33"/>
  <c r="Q276" i="33"/>
  <c r="Q277" i="33"/>
  <c r="Q278" i="33"/>
  <c r="Q279" i="33"/>
  <c r="Q280" i="33"/>
  <c r="Q281" i="33"/>
  <c r="Q282" i="33"/>
  <c r="Q283" i="33"/>
  <c r="Q284" i="33"/>
  <c r="Q285" i="33"/>
  <c r="Q286" i="33"/>
  <c r="Q287" i="33"/>
  <c r="Q288" i="33"/>
  <c r="Q289" i="33"/>
  <c r="Q290" i="33"/>
  <c r="Q291" i="33"/>
  <c r="Q292" i="33"/>
  <c r="Q293" i="33"/>
  <c r="Q294" i="33"/>
  <c r="Q295" i="33"/>
  <c r="Q296" i="33"/>
  <c r="Q297" i="33"/>
  <c r="Q298" i="33"/>
  <c r="Q299" i="33"/>
  <c r="Q300" i="33"/>
  <c r="Q301" i="33"/>
  <c r="Q302" i="33"/>
  <c r="Q303" i="33"/>
  <c r="Q304" i="33"/>
  <c r="Q305" i="33"/>
  <c r="Q306" i="33"/>
  <c r="Q307" i="33"/>
  <c r="Q308" i="33"/>
  <c r="Q309" i="33"/>
  <c r="Q310" i="33"/>
  <c r="Q311" i="33"/>
  <c r="Q312" i="33"/>
  <c r="Q313" i="33"/>
  <c r="Q314" i="33"/>
  <c r="Q315" i="33"/>
  <c r="Q316" i="33"/>
  <c r="Q317" i="33"/>
  <c r="Q318" i="33"/>
  <c r="Q319" i="33"/>
  <c r="Q320" i="33"/>
  <c r="Q321" i="33"/>
  <c r="Q322" i="33"/>
  <c r="Q323" i="33"/>
  <c r="Q324" i="33"/>
  <c r="Q325" i="33"/>
  <c r="Q326" i="33"/>
  <c r="Q327" i="33"/>
  <c r="Q328" i="33"/>
  <c r="Q329" i="33"/>
  <c r="Q330" i="33"/>
  <c r="Q331" i="33"/>
  <c r="Q332" i="33"/>
  <c r="Q333" i="33"/>
  <c r="Q334" i="33"/>
  <c r="Q335" i="33"/>
  <c r="Q336" i="33"/>
  <c r="Q337" i="33"/>
  <c r="Q338" i="33"/>
  <c r="Q339" i="33"/>
  <c r="Q340" i="33"/>
  <c r="Q341" i="33"/>
  <c r="Q342" i="33"/>
  <c r="Q343" i="33"/>
  <c r="Q344" i="33"/>
  <c r="Q345" i="33"/>
  <c r="Q346" i="33"/>
  <c r="Q347" i="33"/>
  <c r="Q348" i="33"/>
  <c r="Q349" i="33"/>
  <c r="Q350" i="33"/>
  <c r="Q351" i="33"/>
  <c r="Q352" i="33"/>
  <c r="Q353" i="33"/>
  <c r="Q354" i="33"/>
  <c r="Q355" i="33"/>
  <c r="Q356" i="33"/>
  <c r="Q357" i="33"/>
  <c r="Q358" i="33"/>
  <c r="Q359" i="33"/>
  <c r="Q360" i="33"/>
  <c r="Q361" i="33"/>
  <c r="Q362" i="33"/>
  <c r="Q363" i="33"/>
  <c r="Q364" i="33"/>
  <c r="Q365" i="33"/>
  <c r="Q366" i="33"/>
  <c r="Q367" i="33"/>
  <c r="Q368" i="33"/>
  <c r="Q369" i="33"/>
  <c r="Q370" i="33"/>
  <c r="Q371" i="33"/>
  <c r="Q372" i="33"/>
  <c r="Q373" i="33"/>
  <c r="Q374" i="33"/>
  <c r="Q375" i="33"/>
  <c r="Q376" i="33"/>
  <c r="Q377" i="33"/>
  <c r="Q378" i="33"/>
  <c r="Q379" i="33"/>
  <c r="Q380" i="33"/>
  <c r="Q381" i="33"/>
  <c r="Q382" i="33"/>
  <c r="Q383" i="33"/>
  <c r="Q384" i="33"/>
  <c r="Q385" i="33"/>
  <c r="Q386" i="33"/>
  <c r="Q387" i="33"/>
  <c r="Q388" i="33"/>
  <c r="Q389" i="33"/>
  <c r="Q390" i="33"/>
  <c r="Q391" i="33"/>
  <c r="Q392" i="33"/>
  <c r="Q393" i="33"/>
  <c r="Q394" i="33"/>
  <c r="Q395" i="33"/>
  <c r="Q396" i="33"/>
  <c r="Q397" i="33"/>
  <c r="Q398" i="33"/>
  <c r="Q399" i="33"/>
  <c r="Q400" i="33"/>
  <c r="Q401" i="33"/>
  <c r="Q402" i="33"/>
  <c r="Q403" i="33"/>
  <c r="Q404" i="33"/>
  <c r="Q405" i="33"/>
  <c r="Q406" i="33"/>
  <c r="Q407" i="33"/>
  <c r="Q408" i="33"/>
  <c r="Q409" i="33"/>
  <c r="Q410" i="33"/>
  <c r="Q411" i="33"/>
  <c r="Q412" i="33"/>
  <c r="Q413" i="33"/>
  <c r="Q414" i="33"/>
  <c r="Q415" i="33"/>
  <c r="Q416" i="33"/>
  <c r="Q417" i="33"/>
  <c r="Q418" i="33"/>
  <c r="Q419" i="33"/>
  <c r="Q420" i="33"/>
  <c r="Q421" i="33"/>
  <c r="Q422" i="33"/>
  <c r="Q423" i="33"/>
  <c r="Q424" i="33"/>
  <c r="Q425" i="33"/>
  <c r="Q426" i="33"/>
  <c r="Q427" i="33"/>
  <c r="Q428" i="33"/>
  <c r="Q429" i="33"/>
  <c r="Q430" i="33"/>
  <c r="Q431" i="33"/>
  <c r="Q432" i="33"/>
  <c r="Q433" i="33"/>
  <c r="Q434" i="33"/>
  <c r="Q435" i="33"/>
  <c r="Q436" i="33"/>
  <c r="Q437" i="33"/>
  <c r="Q438" i="33"/>
  <c r="Q439" i="33"/>
  <c r="Q440" i="33"/>
  <c r="Q441" i="33"/>
  <c r="Q442" i="33"/>
  <c r="Q443" i="33"/>
  <c r="Q444" i="33"/>
  <c r="Q445" i="33"/>
  <c r="Q446" i="33"/>
  <c r="Q447" i="33"/>
  <c r="Q448" i="33"/>
  <c r="Q449" i="33"/>
  <c r="Q450" i="33"/>
  <c r="Q451" i="33"/>
  <c r="Q452" i="33"/>
  <c r="Q453" i="33"/>
  <c r="Q454" i="33"/>
  <c r="Q455" i="33"/>
  <c r="Q456" i="33"/>
  <c r="Q457" i="33"/>
  <c r="Q458" i="33"/>
  <c r="Q459" i="33"/>
  <c r="Q460" i="33"/>
  <c r="Q461" i="33"/>
  <c r="Q462" i="33"/>
  <c r="Q463" i="33"/>
  <c r="Q464" i="33"/>
  <c r="Q465" i="33"/>
  <c r="Q466" i="33"/>
  <c r="Q467" i="33"/>
  <c r="Q468" i="33"/>
  <c r="Q469" i="33"/>
  <c r="Q470" i="33"/>
  <c r="Q471" i="33"/>
  <c r="Q472" i="33"/>
  <c r="Q473" i="33"/>
  <c r="Q474" i="33"/>
  <c r="Q475" i="33"/>
  <c r="Q476" i="33"/>
  <c r="Q477" i="33"/>
  <c r="Q478" i="33"/>
  <c r="Q479" i="33"/>
  <c r="Q480" i="33"/>
  <c r="Q481" i="33"/>
  <c r="Q482" i="33"/>
  <c r="Q483" i="33"/>
  <c r="Q484" i="33"/>
  <c r="Q485" i="33"/>
  <c r="Q486" i="33"/>
  <c r="Q487" i="33"/>
  <c r="Q488" i="33"/>
  <c r="Q489" i="33"/>
  <c r="Q490" i="33"/>
  <c r="Q491" i="33"/>
  <c r="Q492" i="33"/>
  <c r="Q493" i="33"/>
  <c r="Q494" i="33"/>
  <c r="Q495" i="33"/>
  <c r="Q496" i="33"/>
  <c r="Q497" i="33"/>
  <c r="Q498" i="33"/>
  <c r="Q499" i="33"/>
  <c r="Q500" i="33"/>
  <c r="Q501" i="33"/>
  <c r="Q502" i="33"/>
  <c r="Q503" i="33"/>
  <c r="Q504" i="33"/>
  <c r="Q505" i="33"/>
  <c r="Q506" i="33"/>
  <c r="Q507" i="33"/>
  <c r="Q508" i="33"/>
  <c r="Q509" i="33"/>
  <c r="Q510" i="33"/>
  <c r="Q511" i="33"/>
  <c r="Q512" i="33"/>
  <c r="Q513" i="33"/>
  <c r="Q514" i="33"/>
  <c r="Q515" i="33"/>
  <c r="Q516" i="33"/>
  <c r="Q517" i="33"/>
  <c r="Q518" i="33"/>
  <c r="Q519" i="33"/>
  <c r="Q520" i="33"/>
  <c r="Q521" i="33"/>
  <c r="Q522" i="33"/>
  <c r="Q523" i="33"/>
  <c r="Q524" i="33"/>
  <c r="Q525" i="33"/>
  <c r="Q526" i="33"/>
  <c r="Q527" i="33"/>
  <c r="Q528" i="33"/>
  <c r="Q529" i="33"/>
  <c r="Q530" i="33"/>
  <c r="Q531" i="33"/>
  <c r="Q532" i="33"/>
  <c r="Q533" i="33"/>
  <c r="Q534" i="33"/>
  <c r="Q535" i="33"/>
  <c r="Q536" i="33"/>
  <c r="Q537" i="33"/>
  <c r="Q538" i="33"/>
  <c r="Q539" i="33"/>
  <c r="Q540" i="33"/>
  <c r="Q541" i="33"/>
  <c r="Q542" i="33"/>
  <c r="Q543" i="33"/>
  <c r="Q544" i="33"/>
  <c r="Q545" i="33"/>
  <c r="Q546" i="33"/>
  <c r="Q547" i="33"/>
  <c r="Q548" i="33"/>
  <c r="Q549" i="33"/>
  <c r="Q550" i="33"/>
  <c r="Q551" i="33"/>
  <c r="Q552" i="33"/>
  <c r="Q553" i="33"/>
  <c r="Q554" i="33"/>
  <c r="Q555" i="33"/>
  <c r="Q556" i="33"/>
  <c r="Q557" i="33"/>
  <c r="Q558" i="33"/>
  <c r="Q559" i="33"/>
  <c r="Q560" i="33"/>
  <c r="Q561" i="33"/>
  <c r="Q562" i="33"/>
  <c r="Q563" i="33"/>
  <c r="Q564" i="33"/>
  <c r="Q565" i="33"/>
  <c r="Q566" i="33"/>
  <c r="Q567" i="33"/>
  <c r="Q568" i="33"/>
  <c r="Q569" i="33"/>
  <c r="Q570" i="33"/>
  <c r="Q571" i="33"/>
  <c r="Q572" i="33"/>
  <c r="Q573" i="33"/>
  <c r="Q574" i="33"/>
  <c r="Q575" i="33"/>
  <c r="Q576" i="33"/>
  <c r="Q577" i="33"/>
  <c r="Q578" i="33"/>
  <c r="Q579" i="33"/>
  <c r="Q580" i="33"/>
  <c r="Q581" i="33"/>
  <c r="Q582" i="33"/>
  <c r="Q583" i="33"/>
  <c r="Q584" i="33"/>
  <c r="Q585" i="33"/>
  <c r="Q586" i="33"/>
  <c r="Q587" i="33"/>
  <c r="Q588" i="33"/>
  <c r="Q589" i="33"/>
  <c r="Q590" i="33"/>
  <c r="Q591" i="33"/>
  <c r="Q592" i="33"/>
  <c r="Q593" i="33"/>
  <c r="Q594" i="33"/>
  <c r="Q595" i="33"/>
  <c r="Q596" i="33"/>
  <c r="Q597" i="33"/>
  <c r="Q598" i="33"/>
  <c r="Q599" i="33"/>
  <c r="Q600" i="33"/>
  <c r="Q601" i="33"/>
  <c r="Q602" i="33"/>
  <c r="Q603" i="33"/>
  <c r="Q604" i="33"/>
  <c r="Q605" i="33"/>
  <c r="Q606" i="33"/>
  <c r="Q607" i="33"/>
  <c r="Q608" i="33"/>
  <c r="Q609" i="33"/>
  <c r="Q610" i="33"/>
  <c r="Q611" i="33"/>
  <c r="Q612" i="33"/>
  <c r="Q613" i="33"/>
  <c r="Q614" i="33"/>
  <c r="Q615" i="33"/>
  <c r="Q616" i="33"/>
  <c r="Q617" i="33"/>
  <c r="Q618" i="33"/>
  <c r="Q619" i="33"/>
  <c r="Q620" i="33"/>
  <c r="Q621" i="33"/>
  <c r="Q622" i="33"/>
  <c r="Q623" i="33"/>
  <c r="Q624" i="33"/>
  <c r="Q625" i="33"/>
  <c r="Q626" i="33"/>
  <c r="Q627" i="33"/>
  <c r="Q628" i="33"/>
  <c r="Q629" i="33"/>
  <c r="Q630" i="33"/>
  <c r="Q631" i="33"/>
  <c r="Q632" i="33"/>
  <c r="Q633" i="33"/>
  <c r="Q634" i="33"/>
  <c r="Q635" i="33"/>
  <c r="Q636" i="33"/>
  <c r="Q637" i="33"/>
  <c r="Q638" i="33"/>
  <c r="Q639" i="33"/>
  <c r="Q640" i="33"/>
  <c r="Q641" i="33"/>
  <c r="Q642" i="33"/>
  <c r="Q643" i="33"/>
  <c r="Q644" i="33"/>
  <c r="Q645" i="33"/>
  <c r="Q646" i="33"/>
  <c r="Q647" i="33"/>
  <c r="Q648" i="33"/>
  <c r="Q649" i="33"/>
  <c r="Q650" i="33"/>
  <c r="Q651" i="33"/>
  <c r="Q652" i="33"/>
  <c r="Q653" i="33"/>
  <c r="Q654" i="33"/>
  <c r="Q655" i="33"/>
  <c r="Q656" i="33"/>
  <c r="Q657" i="33"/>
  <c r="Q658" i="33"/>
  <c r="Q659" i="33"/>
  <c r="Q660" i="33"/>
  <c r="Q661" i="33"/>
  <c r="Q662" i="33"/>
  <c r="Q663" i="33"/>
  <c r="Q664" i="33"/>
  <c r="Q665" i="33"/>
  <c r="Q666" i="33"/>
  <c r="Q667" i="33"/>
  <c r="Q668" i="33"/>
  <c r="Q669" i="33"/>
  <c r="Q670" i="33"/>
  <c r="Q671" i="33"/>
  <c r="Q672" i="33"/>
  <c r="Q673" i="33"/>
  <c r="Q674" i="33"/>
  <c r="Q675" i="33"/>
  <c r="Q676" i="33"/>
  <c r="Q677" i="33"/>
  <c r="Q678" i="33"/>
  <c r="Q679" i="33"/>
  <c r="Q680" i="33"/>
  <c r="Q681" i="33"/>
  <c r="Q682" i="33"/>
  <c r="Q683" i="33"/>
  <c r="Q684" i="33"/>
  <c r="Q685" i="33"/>
  <c r="Q686" i="33"/>
  <c r="Q687" i="33"/>
  <c r="Q688" i="33"/>
  <c r="Q689" i="33"/>
  <c r="Q690" i="33"/>
  <c r="Q691" i="33"/>
  <c r="Q692" i="33"/>
  <c r="Q693" i="33"/>
  <c r="Q694" i="33"/>
  <c r="Q695" i="33"/>
  <c r="Q696" i="33"/>
  <c r="Q697" i="33"/>
  <c r="Q698" i="33"/>
  <c r="Q699" i="33"/>
  <c r="Q700" i="33"/>
  <c r="Q701" i="33"/>
  <c r="Q702" i="33"/>
  <c r="Q703" i="33"/>
  <c r="Q704" i="33"/>
  <c r="Q705" i="33"/>
  <c r="Q706" i="33"/>
  <c r="Q707" i="33"/>
  <c r="Q708" i="33"/>
  <c r="Q709" i="33"/>
  <c r="Q710" i="33"/>
  <c r="Q711" i="33"/>
  <c r="Q712" i="33"/>
  <c r="Q713" i="33"/>
  <c r="Q714" i="33"/>
  <c r="Q715" i="33"/>
  <c r="Q716" i="33"/>
  <c r="Q717" i="33"/>
  <c r="Q718" i="33"/>
  <c r="Q719" i="33"/>
  <c r="Q720" i="33"/>
  <c r="Q721" i="33"/>
  <c r="Q722" i="33"/>
  <c r="Q723" i="33"/>
  <c r="Q724" i="33"/>
  <c r="Q725" i="33"/>
  <c r="Q726" i="33"/>
  <c r="Q727" i="33"/>
  <c r="Q728" i="33"/>
  <c r="Q729" i="33"/>
  <c r="Q730" i="33"/>
  <c r="Q731" i="33"/>
  <c r="Q732" i="33"/>
  <c r="Q733" i="33"/>
  <c r="Q734" i="33"/>
  <c r="Q735" i="33"/>
  <c r="Q736" i="33"/>
  <c r="Q737" i="33"/>
  <c r="Q738" i="33"/>
  <c r="Q739" i="33"/>
  <c r="Q740" i="33"/>
  <c r="Q741" i="33"/>
  <c r="Q742" i="33"/>
  <c r="Q743" i="33"/>
  <c r="Q744" i="33"/>
  <c r="Q745" i="33"/>
  <c r="Q746" i="33"/>
  <c r="Q747" i="33"/>
  <c r="Q748" i="33"/>
  <c r="Q749" i="33"/>
  <c r="Q750" i="33"/>
  <c r="Q751" i="33"/>
  <c r="Q752" i="33"/>
  <c r="Q753" i="33"/>
  <c r="Q754" i="33"/>
  <c r="Q755" i="33"/>
  <c r="Q756" i="33"/>
  <c r="Q757" i="33"/>
  <c r="Q758" i="33"/>
  <c r="Q759" i="33"/>
  <c r="Q760" i="33"/>
  <c r="Q761" i="33"/>
  <c r="Q762" i="33"/>
  <c r="Q763" i="33"/>
  <c r="Q764" i="33"/>
  <c r="Q765" i="33"/>
  <c r="Q766" i="33"/>
  <c r="Q767" i="33"/>
  <c r="Q768" i="33"/>
  <c r="Q769" i="33"/>
  <c r="Q770" i="33"/>
  <c r="Q771" i="33"/>
  <c r="Q772" i="33"/>
  <c r="Q773" i="33"/>
  <c r="Q774" i="33"/>
  <c r="Q775" i="33"/>
  <c r="Q776" i="33"/>
  <c r="Q777" i="33"/>
  <c r="Q778" i="33"/>
  <c r="Q779" i="33"/>
  <c r="Q780" i="33"/>
  <c r="Q781" i="33"/>
  <c r="Q782" i="33"/>
  <c r="Q783" i="33"/>
  <c r="Q784" i="33"/>
  <c r="Q785" i="33"/>
  <c r="Q786" i="33"/>
  <c r="Q787" i="33"/>
  <c r="Q788" i="33"/>
  <c r="Q789" i="33"/>
  <c r="Q790" i="33"/>
  <c r="Q791" i="33"/>
  <c r="Q792" i="33"/>
  <c r="Q793" i="33"/>
  <c r="Q794" i="33"/>
  <c r="Q795" i="33"/>
  <c r="Q796" i="33"/>
  <c r="Q797" i="33"/>
  <c r="Q798" i="33"/>
  <c r="Q799" i="33"/>
  <c r="Q800" i="33"/>
  <c r="Q801" i="33"/>
  <c r="Q802" i="33"/>
  <c r="Q803" i="33"/>
  <c r="Q804" i="33"/>
  <c r="Q805" i="33"/>
  <c r="Q806" i="33"/>
  <c r="Q807" i="33"/>
  <c r="Q808" i="33"/>
  <c r="Q809" i="33"/>
  <c r="Q810" i="33"/>
  <c r="Q811" i="33"/>
  <c r="Q812" i="33"/>
  <c r="Q813" i="33"/>
  <c r="Q814" i="33"/>
  <c r="Q815" i="33"/>
  <c r="Q816" i="33"/>
  <c r="Q817" i="33"/>
  <c r="Q818" i="33"/>
  <c r="Q819" i="33"/>
  <c r="Q820" i="33"/>
  <c r="Q821" i="33"/>
  <c r="Q822" i="33"/>
  <c r="Q823" i="33"/>
  <c r="Q824" i="33"/>
  <c r="Q825" i="33"/>
  <c r="Q826" i="33"/>
  <c r="Q827" i="33"/>
  <c r="Q828" i="33"/>
  <c r="Q829" i="33"/>
  <c r="Q830" i="33"/>
  <c r="Q831" i="33"/>
  <c r="Q832" i="33"/>
  <c r="Q833" i="33"/>
  <c r="Q834" i="33"/>
  <c r="Q835" i="33"/>
  <c r="Q836" i="33"/>
  <c r="Q837" i="33"/>
  <c r="Q838" i="33"/>
  <c r="Q839" i="33"/>
  <c r="Q840" i="33"/>
  <c r="Q841" i="33"/>
  <c r="Q842" i="33"/>
  <c r="Q843" i="33"/>
  <c r="Q844" i="33"/>
  <c r="Q845" i="33"/>
  <c r="Q846" i="33"/>
  <c r="Q847" i="33"/>
  <c r="Q848" i="33"/>
  <c r="Q849" i="33"/>
  <c r="Q850" i="33"/>
  <c r="Q851" i="33"/>
  <c r="Q852" i="33"/>
  <c r="Q853" i="33"/>
  <c r="Q854" i="33"/>
  <c r="Q855" i="33"/>
  <c r="Q856" i="33"/>
  <c r="Q857" i="33"/>
  <c r="Q858" i="33"/>
  <c r="Q859" i="33"/>
  <c r="Q860" i="33"/>
  <c r="Q861" i="33"/>
  <c r="Q862" i="33"/>
  <c r="Q863" i="33"/>
  <c r="Q864" i="33"/>
  <c r="Q865" i="33"/>
  <c r="Q866" i="33"/>
  <c r="Q867" i="33"/>
  <c r="Q868" i="33"/>
  <c r="Q869" i="33"/>
  <c r="Q870" i="33"/>
  <c r="Q871" i="33"/>
  <c r="Q872" i="33"/>
  <c r="Q873" i="33"/>
  <c r="Q874" i="33"/>
  <c r="Q875" i="33"/>
  <c r="Q876" i="33"/>
  <c r="Q877" i="33"/>
  <c r="Q878" i="33"/>
  <c r="Q879" i="33"/>
  <c r="Q880" i="33"/>
  <c r="Q881" i="33"/>
  <c r="Q882" i="33"/>
  <c r="Q883" i="33"/>
  <c r="Q884" i="33"/>
  <c r="Q885" i="33"/>
  <c r="Q886" i="33"/>
  <c r="Q887" i="33"/>
  <c r="Q888" i="33"/>
  <c r="Q889" i="33"/>
  <c r="Q890" i="33"/>
  <c r="Q891" i="33"/>
  <c r="Q892" i="33"/>
  <c r="Q893" i="33"/>
  <c r="Q894" i="33"/>
  <c r="Q895" i="33"/>
  <c r="Q896" i="33"/>
  <c r="Q897" i="33"/>
  <c r="Q898" i="33"/>
  <c r="Q899" i="33"/>
  <c r="Q900" i="33"/>
  <c r="Q901" i="33"/>
  <c r="Q902" i="33"/>
  <c r="Q903" i="33"/>
  <c r="Q904" i="33"/>
  <c r="Q905" i="33"/>
  <c r="Q906" i="33"/>
  <c r="Q907" i="33"/>
  <c r="Q908" i="33"/>
  <c r="Q909" i="33"/>
  <c r="Q910" i="33"/>
  <c r="Q911" i="33"/>
  <c r="Q912" i="33"/>
  <c r="Q913" i="33"/>
  <c r="Q914" i="33"/>
  <c r="Q915" i="33"/>
  <c r="Q916" i="33"/>
  <c r="Q917" i="33"/>
  <c r="Q918" i="33"/>
  <c r="Q919" i="33"/>
  <c r="Q920" i="33"/>
  <c r="Q921" i="33"/>
  <c r="Q922" i="33"/>
  <c r="Q923" i="33"/>
  <c r="Q924" i="33"/>
  <c r="Q925" i="33"/>
  <c r="Q926" i="33"/>
  <c r="Q927" i="33"/>
  <c r="Q928" i="33"/>
  <c r="Q929" i="33"/>
  <c r="Q930" i="33"/>
  <c r="Q931" i="33"/>
  <c r="Q932" i="33"/>
  <c r="Q933" i="33"/>
  <c r="Q934" i="33"/>
  <c r="Q935" i="33"/>
  <c r="Q936" i="33"/>
  <c r="Q937" i="33"/>
  <c r="Q938" i="33"/>
  <c r="Q939" i="33"/>
  <c r="Q940" i="33"/>
  <c r="Q941" i="33"/>
  <c r="Q942" i="33"/>
  <c r="Q943" i="33"/>
  <c r="Q944" i="33"/>
  <c r="Q945" i="33"/>
  <c r="Q946" i="33"/>
  <c r="Q947" i="33"/>
  <c r="Q948" i="33"/>
  <c r="Q949" i="33"/>
  <c r="Q950" i="33"/>
  <c r="Q951" i="33"/>
  <c r="Q952" i="33"/>
  <c r="Q953" i="33"/>
  <c r="Q954" i="33"/>
  <c r="Q955" i="33"/>
  <c r="Q956" i="33"/>
  <c r="Q957" i="33"/>
  <c r="Q958" i="33"/>
  <c r="Q959" i="33"/>
  <c r="Q960" i="33"/>
  <c r="Q961" i="33"/>
  <c r="Q962" i="33"/>
  <c r="Q963" i="33"/>
  <c r="Q964" i="33"/>
  <c r="Q965" i="33"/>
  <c r="Q966" i="33"/>
  <c r="Q967" i="33"/>
  <c r="Q968" i="33"/>
  <c r="Q969" i="33"/>
  <c r="Q970" i="33"/>
  <c r="Q971" i="33"/>
  <c r="Q972" i="33"/>
  <c r="Q973" i="33"/>
  <c r="Q974" i="33"/>
  <c r="Q975" i="33"/>
  <c r="Q976" i="33"/>
  <c r="Q977" i="33"/>
  <c r="Q978" i="33"/>
  <c r="Q979" i="33"/>
  <c r="Q980" i="33"/>
  <c r="Q981" i="33"/>
  <c r="Q982" i="33"/>
  <c r="Q983" i="33"/>
  <c r="Q984" i="33"/>
  <c r="Q985" i="33"/>
  <c r="Q986" i="33"/>
  <c r="Q987" i="33"/>
  <c r="Q988" i="33"/>
  <c r="Q989" i="33"/>
  <c r="Q990" i="33"/>
  <c r="Q991" i="33"/>
  <c r="Q992" i="33"/>
  <c r="Q993" i="33"/>
  <c r="Q994" i="33"/>
  <c r="Q995" i="33"/>
  <c r="Q996" i="33"/>
  <c r="Q997" i="33"/>
  <c r="Q998" i="33"/>
  <c r="Q999" i="33"/>
  <c r="Q1000" i="33"/>
  <c r="Q1001" i="33"/>
  <c r="Q1002" i="33"/>
  <c r="Q1003" i="33"/>
  <c r="Q1004" i="33"/>
  <c r="Q1005" i="33"/>
  <c r="Q1006" i="33"/>
  <c r="Q1007" i="33"/>
  <c r="Q1008" i="33"/>
  <c r="Q1009" i="33"/>
  <c r="Q1010" i="33"/>
  <c r="Q1011" i="33"/>
  <c r="Q1012" i="33"/>
  <c r="Q1013" i="33"/>
  <c r="Q1014" i="33"/>
  <c r="Q1015" i="33"/>
  <c r="Q1016" i="33"/>
  <c r="Q1017" i="33"/>
  <c r="Q1018" i="33"/>
  <c r="Q1019" i="33"/>
  <c r="Q1020" i="33"/>
  <c r="Q1021" i="33"/>
  <c r="Q1022" i="33"/>
  <c r="Q1023" i="33"/>
  <c r="Q1024" i="33"/>
  <c r="Q1025" i="33"/>
  <c r="Q1026" i="33"/>
  <c r="Q1027" i="33"/>
  <c r="Q1028" i="33"/>
  <c r="Q1029" i="33"/>
  <c r="Q1030" i="33"/>
  <c r="Q1031" i="33"/>
  <c r="Q1032" i="33"/>
  <c r="Q1033" i="33"/>
  <c r="Q1034" i="33"/>
  <c r="Q1035" i="33"/>
  <c r="Q1036" i="33"/>
  <c r="Q1037" i="33"/>
  <c r="Q1038" i="33"/>
  <c r="Q1039" i="33"/>
  <c r="Q1040" i="33"/>
  <c r="Q1041" i="33"/>
  <c r="Q1042" i="33"/>
  <c r="Q1043" i="33"/>
  <c r="Q1044" i="33"/>
  <c r="Q1045" i="33"/>
  <c r="Q1046" i="33"/>
  <c r="Q1047" i="33"/>
  <c r="Q1048" i="33"/>
  <c r="Q1049" i="33"/>
  <c r="Q1050" i="33"/>
  <c r="Q1051" i="33"/>
  <c r="Q1052" i="33"/>
  <c r="Q1053" i="33"/>
  <c r="Q1054" i="33"/>
  <c r="Q1055" i="33"/>
  <c r="Q1056" i="33"/>
  <c r="Q1057" i="33"/>
  <c r="Q1058" i="33"/>
  <c r="Q1059" i="33"/>
  <c r="Q1060" i="33"/>
  <c r="Q1061" i="33"/>
  <c r="Q1062" i="33"/>
  <c r="Q1063" i="33"/>
  <c r="Q1064" i="33"/>
  <c r="Q1065" i="33"/>
  <c r="Q1066" i="33"/>
  <c r="Q1067" i="33"/>
  <c r="Q1068" i="33"/>
  <c r="Q1069" i="33"/>
  <c r="Q1070" i="33"/>
  <c r="Q1071" i="33"/>
  <c r="Q1072" i="33"/>
  <c r="Q1073" i="33"/>
  <c r="Q1074" i="33"/>
  <c r="Q1075" i="33"/>
  <c r="Q1076" i="33"/>
  <c r="Q1077" i="33"/>
  <c r="Q1078" i="33"/>
  <c r="Q1079" i="33"/>
  <c r="Q1080" i="33"/>
  <c r="Q1081" i="33"/>
  <c r="Q1082" i="33"/>
  <c r="Q1083" i="33"/>
  <c r="Q1084" i="33"/>
  <c r="Q1085" i="33"/>
  <c r="Q1086" i="33"/>
  <c r="Q1087" i="33"/>
  <c r="Q1088" i="33"/>
  <c r="Q1089" i="33"/>
  <c r="Q1090" i="33"/>
  <c r="Q1091" i="33"/>
  <c r="Q1092" i="33"/>
  <c r="Q1093" i="33"/>
  <c r="Q1094" i="33"/>
  <c r="Q1095" i="33"/>
  <c r="Q1096" i="33"/>
  <c r="Q1097" i="33"/>
  <c r="Q1098" i="33"/>
  <c r="Q1099" i="33"/>
  <c r="Q1100" i="33"/>
  <c r="Q1101" i="33"/>
  <c r="Q1102" i="33"/>
  <c r="Q1103" i="33"/>
  <c r="Q1104" i="33"/>
  <c r="Q1105" i="33"/>
  <c r="Q1106" i="33"/>
  <c r="Q1107" i="33"/>
  <c r="Q1108" i="33"/>
  <c r="Q1109" i="33"/>
  <c r="Q1110" i="33"/>
  <c r="Q1111" i="33"/>
  <c r="Q1112" i="33"/>
  <c r="Q1113" i="33"/>
  <c r="Q1114" i="33"/>
  <c r="Q1115" i="33"/>
  <c r="Q1116" i="33"/>
  <c r="Q1117" i="33"/>
  <c r="Q1118" i="33"/>
  <c r="Q1119" i="33"/>
  <c r="Q1120" i="33"/>
  <c r="Q1121" i="33"/>
  <c r="Q1122" i="33"/>
  <c r="Q1123" i="33"/>
  <c r="Q1124" i="33"/>
  <c r="Q1125" i="33"/>
  <c r="Q1126" i="33"/>
  <c r="Q1127" i="33"/>
  <c r="Q1128" i="33"/>
  <c r="Q1129" i="33"/>
  <c r="Q1130" i="33"/>
  <c r="Q1131" i="33"/>
  <c r="Q1132" i="33"/>
  <c r="Q1133" i="33"/>
  <c r="Q1134" i="33"/>
  <c r="Q1135" i="33"/>
  <c r="Q1136" i="33"/>
  <c r="Q1137" i="33"/>
  <c r="Q1138" i="33"/>
  <c r="Q1139" i="33"/>
  <c r="Q1140" i="33"/>
  <c r="Q1141" i="33"/>
  <c r="Q1142" i="33"/>
  <c r="Q1143" i="33"/>
  <c r="Q1144" i="33"/>
  <c r="Q1145" i="33"/>
  <c r="Q1146" i="33"/>
  <c r="Q1147" i="33"/>
  <c r="Q1148" i="33"/>
  <c r="Q1149" i="33"/>
  <c r="Q1150" i="33"/>
  <c r="Q1151" i="33"/>
  <c r="Q1152" i="33"/>
  <c r="Q1153" i="33"/>
  <c r="Q1154" i="33"/>
  <c r="Q1155" i="33"/>
  <c r="Q1156" i="33"/>
  <c r="Q1157" i="33"/>
  <c r="Q1158" i="33"/>
  <c r="Q1159" i="33"/>
  <c r="Q1160" i="33"/>
  <c r="Q1161" i="33"/>
  <c r="Q1162" i="33"/>
  <c r="Q1163" i="33"/>
  <c r="Q1164" i="33"/>
  <c r="Q1165" i="33"/>
  <c r="Q1166" i="33"/>
  <c r="Q1167" i="33"/>
  <c r="Q1168" i="33"/>
  <c r="Q1169" i="33"/>
  <c r="Q1170" i="33"/>
  <c r="Q1171" i="33"/>
  <c r="Q1172" i="33"/>
  <c r="Q1173" i="33"/>
  <c r="Q1174" i="33"/>
  <c r="Q1175" i="33"/>
  <c r="Q1176" i="33"/>
  <c r="Q1177" i="33"/>
  <c r="Q1178" i="33"/>
  <c r="Q1179" i="33"/>
  <c r="Q1180" i="33"/>
  <c r="Q1181" i="33"/>
  <c r="Q1182" i="33"/>
  <c r="Q1183" i="33"/>
  <c r="Q1184" i="33"/>
  <c r="Q1185" i="33"/>
  <c r="Q1186" i="33"/>
  <c r="Q1187" i="33"/>
  <c r="Q1188" i="33"/>
  <c r="Q1189" i="33"/>
  <c r="Q1190" i="33"/>
  <c r="Q1191" i="33"/>
  <c r="Q1192" i="33"/>
  <c r="Q1193" i="33"/>
  <c r="Q1194" i="33"/>
  <c r="Q1195" i="33"/>
  <c r="Q1196" i="33"/>
  <c r="Q1197" i="33"/>
  <c r="Q1198" i="33"/>
  <c r="Q1199" i="33"/>
  <c r="Q1200" i="33"/>
  <c r="Q1201" i="33"/>
  <c r="Q1202" i="33"/>
  <c r="Q1203" i="33"/>
  <c r="Q1204" i="33"/>
  <c r="Q1205" i="33"/>
  <c r="Q1206" i="33"/>
  <c r="Q1207" i="33"/>
  <c r="Q1208" i="33"/>
  <c r="Q1209" i="33"/>
  <c r="Q1210" i="33"/>
  <c r="Q1211" i="33"/>
  <c r="Q1212" i="33"/>
  <c r="Q1213" i="33"/>
  <c r="Q1214" i="33"/>
  <c r="Q1215" i="33"/>
  <c r="Q1216" i="33"/>
  <c r="Q1217" i="33"/>
  <c r="Q1218" i="33"/>
  <c r="Q1219" i="33"/>
  <c r="Q1220" i="33"/>
  <c r="Q1221" i="33"/>
  <c r="Q1222" i="33"/>
  <c r="Q1223" i="33"/>
  <c r="Q1224" i="33"/>
  <c r="Q1225" i="33"/>
  <c r="Q1226" i="33"/>
  <c r="Q1227" i="33"/>
  <c r="Q1228" i="33"/>
  <c r="Q1229" i="33"/>
  <c r="Q1230" i="33"/>
  <c r="Q1231" i="33"/>
  <c r="Q1232" i="33"/>
  <c r="Q1233" i="33"/>
  <c r="Q1234" i="33"/>
  <c r="Q1235" i="33"/>
  <c r="Q1236" i="33"/>
  <c r="Q1237" i="33"/>
  <c r="Q1238" i="33"/>
  <c r="Q1239" i="33"/>
  <c r="Q1240" i="33"/>
  <c r="Q1241" i="33"/>
  <c r="Q1242" i="33"/>
  <c r="Q1243" i="33"/>
  <c r="Q1244" i="33"/>
  <c r="Q1245" i="33"/>
  <c r="Q1246" i="33"/>
  <c r="Q1247" i="33"/>
  <c r="Q1248" i="33"/>
  <c r="Q1249" i="33"/>
  <c r="Q1250" i="33"/>
  <c r="Q1251" i="33"/>
  <c r="Q1252" i="33"/>
  <c r="Q1253" i="33"/>
  <c r="Q1254" i="33"/>
  <c r="Q1255" i="33"/>
  <c r="Q1256" i="33"/>
  <c r="Q1257" i="33"/>
  <c r="Q1258" i="33"/>
  <c r="Q1259" i="33"/>
  <c r="Q1260" i="33"/>
  <c r="Q1261" i="33"/>
  <c r="Q1262" i="33"/>
  <c r="Q1263" i="33"/>
  <c r="Q1264" i="33"/>
  <c r="Q1265" i="33"/>
  <c r="Q1266" i="33"/>
  <c r="Q1267" i="33"/>
  <c r="Q1268" i="33"/>
  <c r="Q1269" i="33"/>
  <c r="Q1270" i="33"/>
  <c r="Q1271" i="33"/>
  <c r="Q1272" i="33"/>
  <c r="Q1273" i="33"/>
  <c r="Q1274" i="33"/>
  <c r="Q1275" i="33"/>
  <c r="Q1276" i="33"/>
  <c r="Q1277" i="33"/>
  <c r="Q1278" i="33"/>
  <c r="Q1279" i="33"/>
  <c r="Q1280" i="33"/>
  <c r="Q1281" i="33"/>
  <c r="Q1282" i="33"/>
  <c r="Q1283" i="33"/>
  <c r="Q1284" i="33"/>
  <c r="Q1285" i="33"/>
  <c r="Q1286" i="33"/>
  <c r="Q1287" i="33"/>
  <c r="Q1288" i="33"/>
  <c r="Q1289" i="33"/>
  <c r="Q1290" i="33"/>
  <c r="Q1291" i="33"/>
  <c r="Q1292" i="33"/>
  <c r="Q1293" i="33"/>
  <c r="Q1294" i="33"/>
  <c r="Q1295" i="33"/>
  <c r="Q1296" i="33"/>
  <c r="Q1297" i="33"/>
  <c r="Q1298" i="33"/>
  <c r="Q1299" i="33"/>
  <c r="Q1300" i="33"/>
  <c r="Q1301" i="33"/>
  <c r="Q1302" i="33"/>
  <c r="Q1303" i="33"/>
  <c r="Q1304" i="33"/>
  <c r="Q1305" i="33"/>
  <c r="Q1306" i="33"/>
  <c r="Q1307" i="33"/>
  <c r="Q1308" i="33"/>
  <c r="Q1309" i="33"/>
  <c r="Q1310" i="33"/>
  <c r="Q1311" i="33"/>
  <c r="Q1312" i="33"/>
  <c r="Q1313" i="33"/>
  <c r="Q1314" i="33"/>
  <c r="Q1315" i="33"/>
  <c r="Q1316" i="33"/>
  <c r="Q1317" i="33"/>
  <c r="Q1318" i="33"/>
  <c r="Q1319" i="33"/>
  <c r="Q1320" i="33"/>
  <c r="Q1321" i="33"/>
  <c r="Q1322" i="33"/>
  <c r="Q1323" i="33"/>
  <c r="Q1324" i="33"/>
  <c r="Q1325" i="33"/>
  <c r="Q1326" i="33"/>
  <c r="Q1327" i="33"/>
  <c r="Q1328" i="33"/>
  <c r="Q1329" i="33"/>
  <c r="Q1330" i="33"/>
  <c r="Q1331" i="33"/>
  <c r="Q1332" i="33"/>
  <c r="Q1333" i="33"/>
  <c r="Q1334" i="33"/>
  <c r="Q1335" i="33"/>
  <c r="Q1336" i="33"/>
  <c r="Q1337" i="33"/>
  <c r="Q1338" i="33"/>
  <c r="Q1339" i="33"/>
  <c r="Q1340" i="33"/>
  <c r="Q1341" i="33"/>
  <c r="Q1342" i="33"/>
  <c r="Q1343" i="33"/>
  <c r="Q1344" i="33"/>
  <c r="Q1345" i="33"/>
  <c r="Q1346" i="33"/>
  <c r="Q1347" i="33"/>
  <c r="Q1348" i="33"/>
  <c r="Q1349" i="33"/>
  <c r="Q1350" i="33"/>
  <c r="Q1351" i="33"/>
  <c r="Q1352" i="33"/>
  <c r="Q1353" i="33"/>
  <c r="Q1354" i="33"/>
  <c r="Q1355" i="33"/>
  <c r="Q1356" i="33"/>
  <c r="Q1357" i="33"/>
  <c r="Q1358" i="33"/>
  <c r="Q1359" i="33"/>
  <c r="Q1360" i="33"/>
  <c r="Q1361" i="33"/>
  <c r="Q1362" i="33"/>
  <c r="Q1363" i="33"/>
  <c r="Q1364" i="33"/>
  <c r="Q1365" i="33"/>
  <c r="Q1366" i="33"/>
  <c r="Q1367" i="33"/>
  <c r="Q1368" i="33"/>
  <c r="Q1369" i="33"/>
  <c r="Q1370" i="33"/>
  <c r="Q1371" i="33"/>
  <c r="Q1372" i="33"/>
  <c r="Q1373" i="33"/>
  <c r="Q1374" i="33"/>
  <c r="Q1375" i="33"/>
  <c r="Q1376" i="33"/>
  <c r="Q1377" i="33"/>
  <c r="Q1378" i="33"/>
  <c r="Q1379" i="33"/>
  <c r="Q1380" i="33"/>
  <c r="Q1381" i="33"/>
  <c r="Q1382" i="33"/>
  <c r="Q1383" i="33"/>
  <c r="Q1384" i="33"/>
  <c r="Q1385" i="33"/>
  <c r="Q1386" i="33"/>
  <c r="Q1387" i="33"/>
  <c r="Q1388" i="33"/>
  <c r="Q1389" i="33"/>
  <c r="Q1390" i="33"/>
  <c r="Q1391" i="33"/>
  <c r="Q1392" i="33"/>
  <c r="Q1393" i="33"/>
  <c r="Q1394" i="33"/>
  <c r="Q1395" i="33"/>
  <c r="Q1396" i="33"/>
  <c r="Q1397" i="33"/>
  <c r="Q1398" i="33"/>
  <c r="Q1399" i="33"/>
  <c r="Q1400" i="33"/>
  <c r="Q1401" i="33"/>
  <c r="Q1402" i="33"/>
  <c r="Q1403" i="33"/>
  <c r="Q1404" i="33"/>
  <c r="Q1405" i="33"/>
  <c r="Q1406" i="33"/>
  <c r="Q1407" i="33"/>
  <c r="Q1408" i="33"/>
  <c r="Q1409" i="33"/>
  <c r="Q1410" i="33"/>
  <c r="Q1411" i="33"/>
  <c r="Q1412" i="33"/>
  <c r="Q1413" i="33"/>
  <c r="Q1414" i="33"/>
  <c r="Q1415" i="33"/>
  <c r="Q1416" i="33"/>
  <c r="Q1417" i="33"/>
  <c r="Q1418" i="33"/>
  <c r="Q1419" i="33"/>
  <c r="Q1420" i="33"/>
  <c r="Q1421" i="33"/>
  <c r="Q1422" i="33"/>
  <c r="Q1423" i="33"/>
  <c r="Q1424" i="33"/>
  <c r="Q1425" i="33"/>
  <c r="Q1426" i="33"/>
  <c r="Q1427" i="33"/>
  <c r="Q1428" i="33"/>
  <c r="Q1429" i="33"/>
  <c r="Q1430" i="33"/>
  <c r="Q1431" i="33"/>
  <c r="Q1432" i="33"/>
  <c r="Q1433" i="33"/>
  <c r="Q1434" i="33"/>
  <c r="Q1435" i="33"/>
  <c r="Q1436" i="33"/>
  <c r="Q1437" i="33"/>
  <c r="Q1438" i="33"/>
  <c r="Q1439" i="33"/>
  <c r="Q1440" i="33"/>
  <c r="Q1441" i="33"/>
  <c r="Q1442" i="33"/>
  <c r="Q1443" i="33"/>
  <c r="Q1444" i="33"/>
  <c r="Q1445" i="33"/>
  <c r="Q1446" i="33"/>
  <c r="Q1447" i="33"/>
  <c r="Q1448" i="33"/>
  <c r="Q1449" i="33"/>
  <c r="Q1450" i="33"/>
  <c r="Q1451" i="33"/>
  <c r="Q1452" i="33"/>
  <c r="Q1453" i="33"/>
  <c r="Q1454" i="33"/>
  <c r="Q1455" i="33"/>
  <c r="Q1456" i="33"/>
  <c r="Q1457" i="33"/>
  <c r="Q1458" i="33"/>
  <c r="Q1459" i="33"/>
  <c r="Q1460" i="33"/>
  <c r="Q1461" i="33"/>
  <c r="Q1462" i="33"/>
  <c r="Q1463" i="33"/>
  <c r="Q1464" i="33"/>
  <c r="Q1465" i="33"/>
  <c r="Q1466" i="33"/>
  <c r="Q1467" i="33"/>
  <c r="Q1468" i="33"/>
  <c r="Q1469" i="33"/>
  <c r="Q1470" i="33"/>
  <c r="Q1471" i="33"/>
  <c r="Q1472" i="33"/>
  <c r="Q1473" i="33"/>
  <c r="Q1474" i="33"/>
  <c r="Q1475" i="33"/>
  <c r="Q1476" i="33"/>
  <c r="Q1477" i="33"/>
  <c r="Q1478" i="33"/>
  <c r="Q1479" i="33"/>
  <c r="Q1480" i="33"/>
  <c r="Q1481" i="33"/>
  <c r="Q1482" i="33"/>
  <c r="Q1483" i="33"/>
  <c r="Q1484" i="33"/>
  <c r="Q1485" i="33"/>
  <c r="Q1486" i="33"/>
  <c r="Q1487" i="33"/>
  <c r="Q1488" i="33"/>
  <c r="Q1489" i="33"/>
  <c r="Q1490" i="33"/>
  <c r="Q1491" i="33"/>
  <c r="Q1492" i="33"/>
  <c r="Q1493" i="33"/>
  <c r="Q1494" i="33"/>
  <c r="Q1495" i="33"/>
  <c r="Q1496" i="33"/>
  <c r="Q1497" i="33"/>
  <c r="Q1498" i="33"/>
  <c r="Q1499" i="33"/>
  <c r="Q1500" i="33"/>
  <c r="Q1501" i="33"/>
  <c r="Q1502" i="33"/>
  <c r="Q1503" i="33"/>
  <c r="Q1504" i="33"/>
  <c r="Q1505" i="33"/>
  <c r="Q1506" i="33"/>
  <c r="Q1507" i="33"/>
  <c r="Q1508" i="33"/>
  <c r="Q1509" i="33"/>
  <c r="Q1510" i="33"/>
  <c r="Q1511" i="33"/>
  <c r="Q1512" i="33"/>
  <c r="Q1513" i="33"/>
  <c r="Q1514" i="33"/>
  <c r="Q1515" i="33"/>
  <c r="Q1516" i="33"/>
  <c r="Q1517" i="33"/>
  <c r="Q1518" i="33"/>
  <c r="Q1519" i="33"/>
  <c r="Q1520" i="33"/>
  <c r="Q1521" i="33"/>
  <c r="Q1522" i="33"/>
  <c r="Q1523" i="33"/>
  <c r="Q1524" i="33"/>
  <c r="Q1525" i="33"/>
  <c r="Q1526" i="33"/>
  <c r="Q1527" i="33"/>
  <c r="Q1528" i="33"/>
  <c r="Q1529" i="33"/>
  <c r="Q1530" i="33"/>
  <c r="Q1531" i="33"/>
  <c r="Q1532" i="33"/>
  <c r="Q1533" i="33"/>
  <c r="Q1534" i="33"/>
  <c r="Q1535" i="33"/>
  <c r="Q1536" i="33"/>
  <c r="Q1537" i="33"/>
  <c r="Q1538" i="33"/>
  <c r="Q1539" i="33"/>
  <c r="Q1540" i="33"/>
  <c r="Q1541" i="33"/>
  <c r="Q1542" i="33"/>
  <c r="Q1543" i="33"/>
  <c r="Q1544" i="33"/>
  <c r="Q1545" i="33"/>
  <c r="Q1546" i="33"/>
  <c r="Q1547" i="33"/>
  <c r="Q1548" i="33"/>
  <c r="Q1549" i="33"/>
  <c r="Q1550" i="33"/>
  <c r="Q1551" i="33"/>
  <c r="Q1552" i="33"/>
  <c r="Q1553" i="33"/>
  <c r="Q1554" i="33"/>
  <c r="Q1555" i="33"/>
  <c r="Q1556" i="33"/>
  <c r="Q1557" i="33"/>
  <c r="Q1558" i="33"/>
  <c r="Q1559" i="33"/>
  <c r="Q1560" i="33"/>
  <c r="Q1561" i="33"/>
  <c r="Q1562" i="33"/>
  <c r="Q1563" i="33"/>
  <c r="Q1564" i="33"/>
  <c r="Q1565" i="33"/>
  <c r="Q1566" i="33"/>
  <c r="Q1567" i="33"/>
  <c r="Q1568" i="33"/>
  <c r="Q1569" i="33"/>
  <c r="Q1570" i="33"/>
  <c r="Q1571" i="33"/>
  <c r="Q1572" i="33"/>
  <c r="Q1573" i="33"/>
  <c r="Q1574" i="33"/>
  <c r="Q1575" i="33"/>
  <c r="Q1576" i="33"/>
  <c r="Q1577" i="33"/>
  <c r="Q1578" i="33"/>
  <c r="Q1579" i="33"/>
  <c r="Q1580" i="33"/>
  <c r="Q1581" i="33"/>
  <c r="Q1582" i="33"/>
  <c r="Q1583" i="33"/>
  <c r="Q1584" i="33"/>
  <c r="Q1585" i="33"/>
  <c r="Q1586" i="33"/>
  <c r="Q1587" i="33"/>
  <c r="Q1588" i="33"/>
  <c r="Q1589" i="33"/>
  <c r="Q1590" i="33"/>
  <c r="Q1591" i="33"/>
  <c r="Q1592" i="33"/>
  <c r="Q1593" i="33"/>
  <c r="Q1594" i="33"/>
  <c r="Q1595" i="33"/>
  <c r="Q1596" i="33"/>
  <c r="Q1597" i="33"/>
  <c r="Q1598" i="33"/>
  <c r="Q1599" i="33"/>
  <c r="Q1600" i="33"/>
  <c r="Q1601" i="33"/>
  <c r="Q1602" i="33"/>
  <c r="Q1603" i="33"/>
  <c r="Q1604" i="33"/>
  <c r="Q1605" i="33"/>
  <c r="Q1606" i="33"/>
  <c r="Q1607" i="33"/>
  <c r="Q1608" i="33"/>
  <c r="Q1609" i="33"/>
  <c r="Q1610" i="33"/>
  <c r="Q1611" i="33"/>
  <c r="Q1612" i="33"/>
  <c r="Q1613" i="33"/>
  <c r="Q1614" i="33"/>
  <c r="Q1615" i="33"/>
  <c r="Q1616" i="33"/>
  <c r="Q1617" i="33"/>
  <c r="Q1618" i="33"/>
  <c r="Q1619" i="33"/>
  <c r="Q1620" i="33"/>
  <c r="Q1621" i="33"/>
  <c r="Q1622" i="33"/>
  <c r="Q1623" i="33"/>
  <c r="Q1624" i="33"/>
  <c r="Q1625" i="33"/>
  <c r="Q1626" i="33"/>
  <c r="Q1627" i="33"/>
  <c r="Q1628" i="33"/>
  <c r="Q1629" i="33"/>
  <c r="Q1630" i="33"/>
  <c r="Q1631" i="33"/>
  <c r="Q1632" i="33"/>
  <c r="Q1633" i="33"/>
  <c r="Q1634" i="33"/>
  <c r="Q1635" i="33"/>
  <c r="Q1636" i="33"/>
  <c r="Q1637" i="33"/>
  <c r="Q1638" i="33"/>
  <c r="Q1639" i="33"/>
  <c r="Q1640" i="33"/>
  <c r="Q1641" i="33"/>
  <c r="Q1642" i="33"/>
  <c r="Q1643" i="33"/>
  <c r="Q1644" i="33"/>
  <c r="Q1645" i="33"/>
  <c r="Q1646" i="33"/>
  <c r="Q1647" i="33"/>
  <c r="Q1648" i="33"/>
  <c r="Q1649" i="33"/>
  <c r="Q1650" i="33"/>
  <c r="Q1651" i="33"/>
  <c r="Q1652" i="33"/>
  <c r="Q1653" i="33"/>
  <c r="Q1654" i="33"/>
  <c r="Q1655" i="33"/>
  <c r="Q1656" i="33"/>
  <c r="Q1657" i="33"/>
  <c r="Q1658" i="33"/>
  <c r="Q1659" i="33"/>
  <c r="Q1660" i="33"/>
  <c r="Q1661" i="33"/>
  <c r="Q1662" i="33"/>
  <c r="Q1663" i="33"/>
  <c r="Q1664" i="33"/>
  <c r="Q1665" i="33"/>
  <c r="Q1666" i="33"/>
  <c r="Q1667" i="33"/>
  <c r="Q1668" i="33"/>
  <c r="Q1669" i="33"/>
  <c r="Q1670" i="33"/>
  <c r="Q1671" i="33"/>
  <c r="Q1672" i="33"/>
  <c r="Q1673" i="33"/>
  <c r="Q1674" i="33"/>
  <c r="Q1675" i="33"/>
  <c r="Q1676" i="33"/>
  <c r="Q1677" i="33"/>
  <c r="Q1678" i="33"/>
  <c r="Q1679" i="33"/>
  <c r="Q1680" i="33"/>
  <c r="Q1681" i="33"/>
  <c r="Q1682" i="33"/>
  <c r="Q1683" i="33"/>
  <c r="Q1684" i="33"/>
  <c r="Q1685" i="33"/>
  <c r="Q1686" i="33"/>
  <c r="Q1687" i="33"/>
  <c r="Q1688" i="33"/>
  <c r="Q1689" i="33"/>
  <c r="Q1690" i="33"/>
  <c r="Q1691" i="33"/>
  <c r="Q1692" i="33"/>
  <c r="Q1693" i="33"/>
  <c r="Q1694" i="33"/>
  <c r="Q1695" i="33"/>
  <c r="Q1696" i="33"/>
  <c r="Q1697" i="33"/>
  <c r="Q1698" i="33"/>
  <c r="Q1699" i="33"/>
  <c r="Q1700" i="33"/>
  <c r="Q1701" i="33"/>
  <c r="Q1702" i="33"/>
  <c r="Q1703" i="33"/>
  <c r="Q1704" i="33"/>
  <c r="Q1705" i="33"/>
  <c r="Q1706" i="33"/>
  <c r="Q1707" i="33"/>
  <c r="Q1708" i="33"/>
  <c r="Q1709" i="33"/>
  <c r="Q1710" i="33"/>
  <c r="Q1711" i="33"/>
  <c r="Q1712" i="33"/>
  <c r="Q1713" i="33"/>
  <c r="Q1714" i="33"/>
  <c r="Q1715" i="33"/>
  <c r="Q1716" i="33"/>
  <c r="Q1717" i="33"/>
  <c r="Q1718" i="33"/>
  <c r="Q1719" i="33"/>
  <c r="Q1720" i="33"/>
  <c r="Q1721" i="33"/>
  <c r="Q1722" i="33"/>
  <c r="Q1723" i="33"/>
  <c r="Q1724" i="33"/>
  <c r="Q1725" i="33"/>
  <c r="Q1726" i="33"/>
  <c r="Q1727" i="33"/>
  <c r="Q1728" i="33"/>
  <c r="Q1729" i="33"/>
  <c r="Q1730" i="33"/>
  <c r="Q1731" i="33"/>
  <c r="Q1732" i="33"/>
  <c r="Q1733" i="33"/>
  <c r="Q1734" i="33"/>
  <c r="Q1735" i="33"/>
  <c r="Q1736" i="33"/>
  <c r="Q1737" i="33"/>
  <c r="Q1738" i="33"/>
  <c r="Q1739" i="33"/>
  <c r="Q1740" i="33"/>
  <c r="Q1741" i="33"/>
  <c r="Q1742" i="33"/>
  <c r="Q1743" i="33"/>
  <c r="Q1744" i="33"/>
  <c r="Q1745" i="33"/>
  <c r="Q1746" i="33"/>
  <c r="Q1747" i="33"/>
  <c r="Q1748" i="33"/>
  <c r="Q1749" i="33"/>
  <c r="Q1750" i="33"/>
  <c r="Q1751" i="33"/>
  <c r="Q1752" i="33"/>
  <c r="Q1753" i="33"/>
  <c r="Q1754" i="33"/>
  <c r="Q1755" i="33"/>
  <c r="Q1756" i="33"/>
  <c r="Q1757" i="33"/>
  <c r="Q1758" i="33"/>
  <c r="Q1759" i="33"/>
  <c r="Q1760" i="33"/>
  <c r="Q1761" i="33"/>
  <c r="Q1762" i="33"/>
  <c r="Q1763" i="33"/>
  <c r="Q1764" i="33"/>
  <c r="Q1765" i="33"/>
  <c r="A3" i="49" l="1"/>
  <c r="L25" i="47"/>
  <c r="L9" i="47"/>
  <c r="A2" i="47"/>
  <c r="L1" i="47"/>
  <c r="L51" i="47" s="1"/>
  <c r="A1" i="47"/>
  <c r="Q2018" i="33"/>
  <c r="Q2017" i="33"/>
  <c r="Q2016" i="33"/>
  <c r="Q2015" i="33"/>
  <c r="Q2014" i="33"/>
  <c r="Q2013" i="33"/>
  <c r="Q2012" i="33"/>
  <c r="Q2011" i="33"/>
  <c r="Q2010" i="33"/>
  <c r="Q2009" i="33"/>
  <c r="Q2008" i="33"/>
  <c r="Q2007" i="33"/>
  <c r="Q2006" i="33"/>
  <c r="Q2005" i="33"/>
  <c r="Q2004" i="33"/>
  <c r="Q2003" i="33"/>
  <c r="Q2002" i="33"/>
  <c r="Q2001" i="33"/>
  <c r="Q2000" i="33"/>
  <c r="Q1999" i="33"/>
  <c r="Q1998" i="33"/>
  <c r="Q1997" i="33"/>
  <c r="Q1996" i="33"/>
  <c r="Q1995" i="33"/>
  <c r="Q1994" i="33"/>
  <c r="Q1993" i="33"/>
  <c r="Q1992" i="33"/>
  <c r="Q1991" i="33"/>
  <c r="Q1990" i="33"/>
  <c r="Q1989" i="33"/>
  <c r="Q1988" i="33"/>
  <c r="Q1987" i="33"/>
  <c r="Q1986" i="33"/>
  <c r="Q1985" i="33"/>
  <c r="Q1984" i="33"/>
  <c r="Q1983" i="33"/>
  <c r="Q1982" i="33"/>
  <c r="Q1981" i="33"/>
  <c r="Q1980" i="33"/>
  <c r="Q1979" i="33"/>
  <c r="Q1978" i="33"/>
  <c r="Q1977" i="33"/>
  <c r="Q1976" i="33"/>
  <c r="Q1975" i="33"/>
  <c r="Q1974" i="33"/>
  <c r="Q1973" i="33"/>
  <c r="Q1972" i="33"/>
  <c r="Q1971" i="33"/>
  <c r="Q1970" i="33"/>
  <c r="Q1969" i="33"/>
  <c r="Q1968" i="33"/>
  <c r="Q1967" i="33"/>
  <c r="Q1966" i="33"/>
  <c r="Q1965" i="33"/>
  <c r="Q1964" i="33"/>
  <c r="Q1963" i="33"/>
  <c r="Q1962" i="33"/>
  <c r="Q1961" i="33"/>
  <c r="Q1960" i="33"/>
  <c r="Q1959" i="33"/>
  <c r="Q1958" i="33"/>
  <c r="Q1957" i="33"/>
  <c r="Q1956" i="33"/>
  <c r="Q1955" i="33"/>
  <c r="Q1954" i="33"/>
  <c r="Q1953" i="33"/>
  <c r="Q1952" i="33"/>
  <c r="Q1951" i="33"/>
  <c r="Q1950" i="33"/>
  <c r="Q1949" i="33"/>
  <c r="Q1948" i="33"/>
  <c r="Q1947" i="33"/>
  <c r="Q1946" i="33"/>
  <c r="Q1945" i="33"/>
  <c r="Q1944" i="33"/>
  <c r="Q1943" i="33"/>
  <c r="Q1942" i="33"/>
  <c r="Q1941" i="33"/>
  <c r="Q1940" i="33"/>
  <c r="Q1939" i="33"/>
  <c r="Q1938" i="33"/>
  <c r="Q1937" i="33"/>
  <c r="Q1936" i="33"/>
  <c r="Q1935" i="33"/>
  <c r="Q1934" i="33"/>
  <c r="Q1933" i="33"/>
  <c r="Q1932" i="33"/>
  <c r="Q1931" i="33"/>
  <c r="Q1930" i="33"/>
  <c r="Q1929" i="33"/>
  <c r="Q1928" i="33"/>
  <c r="Q1927" i="33"/>
  <c r="Q1926" i="33"/>
  <c r="Q1925" i="33"/>
  <c r="Q1924" i="33"/>
  <c r="Q1923" i="33"/>
  <c r="Q1922" i="33"/>
  <c r="Q1921" i="33"/>
  <c r="Q1920" i="33"/>
  <c r="Q1919" i="33"/>
  <c r="Q1918" i="33"/>
  <c r="Q1917" i="33"/>
  <c r="Q1916" i="33"/>
  <c r="Q1915" i="33"/>
  <c r="Q1914" i="33"/>
  <c r="Q1913" i="33"/>
  <c r="Q1912" i="33"/>
  <c r="Q1911" i="33"/>
  <c r="Q1910" i="33"/>
  <c r="Q1909" i="33"/>
  <c r="Q1908" i="33"/>
  <c r="Q1907" i="33"/>
  <c r="Q1906" i="33"/>
  <c r="Q1905" i="33"/>
  <c r="Q1904" i="33"/>
  <c r="Q1903" i="33"/>
  <c r="Q1902" i="33"/>
  <c r="Q1901" i="33"/>
  <c r="Q1900" i="33"/>
  <c r="Q1899" i="33"/>
  <c r="Q1898" i="33"/>
  <c r="Q1897" i="33"/>
  <c r="Q1896" i="33"/>
  <c r="Q1895" i="33"/>
  <c r="Q1894" i="33"/>
  <c r="Q1893" i="33"/>
  <c r="Q1892" i="33"/>
  <c r="Q1891" i="33"/>
  <c r="Q1890" i="33"/>
  <c r="Q1889" i="33"/>
  <c r="Q1888" i="33"/>
  <c r="Q1887" i="33"/>
  <c r="Q1886" i="33"/>
  <c r="Q1885" i="33"/>
  <c r="Q1884" i="33"/>
  <c r="Q1883" i="33"/>
  <c r="Q1882" i="33"/>
  <c r="Q1881" i="33"/>
  <c r="Q1880" i="33"/>
  <c r="Q1879" i="33"/>
  <c r="Q1878" i="33"/>
  <c r="Q1877" i="33"/>
  <c r="Q1876" i="33"/>
  <c r="Q1875" i="33"/>
  <c r="Q1874" i="33"/>
  <c r="Q1873" i="33"/>
  <c r="Q1872" i="33"/>
  <c r="Q1871" i="33"/>
  <c r="Q1870" i="33"/>
  <c r="Q1869" i="33"/>
  <c r="Q1868" i="33"/>
  <c r="Q1867" i="33"/>
  <c r="Q1866" i="33"/>
  <c r="Q1865" i="33"/>
  <c r="Q1864" i="33"/>
  <c r="Q1863" i="33"/>
  <c r="Q1862" i="33"/>
  <c r="Q1861" i="33"/>
  <c r="Q1860" i="33"/>
  <c r="Q1859" i="33"/>
  <c r="Q1858" i="33"/>
  <c r="Q1857" i="33"/>
  <c r="Q1856" i="33"/>
  <c r="Q1855" i="33"/>
  <c r="Q1854" i="33"/>
  <c r="Q1853" i="33"/>
  <c r="Q1852" i="33"/>
  <c r="Q1851" i="33"/>
  <c r="Q1850" i="33"/>
  <c r="Q1849" i="33"/>
  <c r="Q1848" i="33"/>
  <c r="Q1847" i="33"/>
  <c r="Q1846" i="33"/>
  <c r="Q1845" i="33"/>
  <c r="Q1844" i="33"/>
  <c r="Q1843" i="33"/>
  <c r="Q1842" i="33"/>
  <c r="Q1841" i="33"/>
  <c r="Q1840" i="33"/>
  <c r="Q1839" i="33"/>
  <c r="Q1838" i="33"/>
  <c r="Q1837" i="33"/>
  <c r="Q1836" i="33"/>
  <c r="Q1835" i="33"/>
  <c r="Q1834" i="33"/>
  <c r="Q1833" i="33"/>
  <c r="Q1832" i="33"/>
  <c r="Q1831" i="33"/>
  <c r="Q1830" i="33"/>
  <c r="Q1829" i="33"/>
  <c r="Q1828" i="33"/>
  <c r="Q1827" i="33"/>
  <c r="Q1826" i="33"/>
  <c r="Q1825" i="33"/>
  <c r="Q1824" i="33"/>
  <c r="Q1823" i="33"/>
  <c r="Q1822" i="33"/>
  <c r="Q1821" i="33"/>
  <c r="Q1820" i="33"/>
  <c r="Q1819" i="33"/>
  <c r="Q1818" i="33"/>
  <c r="Q1817" i="33"/>
  <c r="Q1816" i="33"/>
  <c r="Q1815" i="33"/>
  <c r="Q1814" i="33"/>
  <c r="Q1813" i="33"/>
  <c r="Q1812" i="33"/>
  <c r="Q1811" i="33"/>
  <c r="Q1810" i="33"/>
  <c r="Q1809" i="33"/>
  <c r="Q1808" i="33"/>
  <c r="Q1807" i="33"/>
  <c r="Q1806" i="33"/>
  <c r="Q1805" i="33"/>
  <c r="Q1804" i="33"/>
  <c r="Q1803" i="33"/>
  <c r="Q1802" i="33"/>
  <c r="Q1801" i="33"/>
  <c r="Q1800" i="33"/>
  <c r="Q1799" i="33"/>
  <c r="Q1798" i="33"/>
  <c r="Q1797" i="33"/>
  <c r="Q1796" i="33"/>
  <c r="Q1795" i="33"/>
  <c r="Q1794" i="33"/>
  <c r="Q1793" i="33"/>
  <c r="Q1792" i="33"/>
  <c r="Q1791" i="33"/>
  <c r="Q1790" i="33"/>
  <c r="Q1789" i="33"/>
  <c r="Q1788" i="33"/>
  <c r="Q1787" i="33"/>
  <c r="Q1786" i="33"/>
  <c r="Q1785" i="33"/>
  <c r="Q1784" i="33"/>
  <c r="Q1783" i="33"/>
  <c r="Q1782" i="33"/>
  <c r="Q1781" i="33"/>
  <c r="Q1780" i="33"/>
  <c r="Q1779" i="33"/>
  <c r="Q1778" i="33"/>
  <c r="Q1777" i="33"/>
  <c r="Q1776" i="33"/>
  <c r="Q1775" i="33"/>
  <c r="Q1774" i="33"/>
  <c r="Q1773" i="33"/>
  <c r="Q1772" i="33"/>
  <c r="Q1771" i="33"/>
  <c r="Q1770" i="33"/>
  <c r="Q1769" i="33"/>
  <c r="Q1768" i="33"/>
  <c r="Q1767" i="33"/>
  <c r="Q1766" i="33"/>
  <c r="Q6" i="33"/>
  <c r="Q5" i="33"/>
  <c r="A2" i="33"/>
  <c r="P1" i="33"/>
  <c r="O1" i="33"/>
  <c r="A1" i="33"/>
  <c r="D95" i="26"/>
  <c r="A2" i="26"/>
  <c r="A1" i="26"/>
  <c r="E148" i="44"/>
  <c r="E150" i="44" s="1"/>
  <c r="C15" i="20" s="1"/>
  <c r="J5" i="44"/>
  <c r="A2" i="44"/>
  <c r="A1" i="44"/>
  <c r="H26" i="21"/>
  <c r="G26" i="21"/>
  <c r="E26" i="21"/>
  <c r="D26" i="21"/>
  <c r="C26" i="21"/>
  <c r="I25" i="21"/>
  <c r="I24" i="21"/>
  <c r="I23" i="21"/>
  <c r="I22" i="21"/>
  <c r="I21" i="21"/>
  <c r="I19" i="21"/>
  <c r="I18" i="21"/>
  <c r="H16" i="21"/>
  <c r="G16" i="21"/>
  <c r="F16" i="21"/>
  <c r="E16" i="21"/>
  <c r="D16" i="21"/>
  <c r="C16" i="21"/>
  <c r="I15" i="21"/>
  <c r="I14" i="21"/>
  <c r="I13" i="21"/>
  <c r="I12" i="21"/>
  <c r="I11" i="21"/>
  <c r="I10" i="21"/>
  <c r="I9" i="21"/>
  <c r="I8" i="21"/>
  <c r="H5" i="21"/>
  <c r="G5" i="21"/>
  <c r="F5" i="21"/>
  <c r="E5" i="21"/>
  <c r="D5" i="21"/>
  <c r="C5" i="21"/>
  <c r="H4" i="21"/>
  <c r="G4" i="21"/>
  <c r="F4" i="21"/>
  <c r="E4" i="21"/>
  <c r="D4" i="21"/>
  <c r="C4" i="21"/>
  <c r="A2" i="21"/>
  <c r="A1" i="21"/>
  <c r="A2" i="42"/>
  <c r="H37" i="43"/>
  <c r="G37" i="43"/>
  <c r="F37" i="43"/>
  <c r="E37" i="43"/>
  <c r="D37" i="43"/>
  <c r="C37" i="43"/>
  <c r="H36" i="43"/>
  <c r="G36" i="43"/>
  <c r="F36" i="43"/>
  <c r="E36" i="43"/>
  <c r="D36" i="43"/>
  <c r="C36" i="43"/>
  <c r="H35" i="43"/>
  <c r="G35" i="43"/>
  <c r="F35" i="43"/>
  <c r="E35" i="43"/>
  <c r="D35" i="43"/>
  <c r="C35" i="43"/>
  <c r="H34" i="43"/>
  <c r="G34" i="43"/>
  <c r="F34" i="43"/>
  <c r="E34" i="43"/>
  <c r="D34" i="43"/>
  <c r="C34" i="43"/>
  <c r="H33" i="43"/>
  <c r="G33" i="43"/>
  <c r="F33" i="43"/>
  <c r="E33" i="43"/>
  <c r="D33" i="43"/>
  <c r="C33" i="43"/>
  <c r="H32" i="43"/>
  <c r="G32" i="43"/>
  <c r="E32" i="43"/>
  <c r="D32" i="43"/>
  <c r="C32" i="43"/>
  <c r="H31" i="43"/>
  <c r="G31" i="43"/>
  <c r="F31" i="43"/>
  <c r="E31" i="43"/>
  <c r="D31" i="43"/>
  <c r="C31" i="43"/>
  <c r="H30" i="43"/>
  <c r="G30" i="43"/>
  <c r="F30" i="43"/>
  <c r="E30" i="43"/>
  <c r="D30" i="43"/>
  <c r="C30" i="43"/>
  <c r="H6" i="43"/>
  <c r="G6" i="43"/>
  <c r="F6" i="43"/>
  <c r="E6" i="43"/>
  <c r="D6" i="43"/>
  <c r="C6" i="43"/>
  <c r="H5" i="43"/>
  <c r="G5" i="43"/>
  <c r="F5" i="43"/>
  <c r="E5" i="43"/>
  <c r="D5" i="43"/>
  <c r="C5" i="43"/>
  <c r="A3" i="43"/>
  <c r="A2" i="43"/>
  <c r="C8" i="38"/>
  <c r="H6" i="38"/>
  <c r="G6" i="38"/>
  <c r="F6" i="38"/>
  <c r="E6" i="38"/>
  <c r="D6" i="38"/>
  <c r="C6" i="38"/>
  <c r="H5" i="38"/>
  <c r="G5" i="38"/>
  <c r="F5" i="38"/>
  <c r="E5" i="38"/>
  <c r="D5" i="38"/>
  <c r="C5" i="38"/>
  <c r="A3" i="38"/>
  <c r="A2" i="38"/>
  <c r="D37" i="46"/>
  <c r="C37" i="46"/>
  <c r="E5" i="46"/>
  <c r="A2" i="46"/>
  <c r="A1" i="46"/>
  <c r="K24" i="36"/>
  <c r="J24" i="36"/>
  <c r="I24" i="36"/>
  <c r="H24" i="36"/>
  <c r="G24" i="36"/>
  <c r="F24" i="36"/>
  <c r="E24" i="36"/>
  <c r="D24" i="36"/>
  <c r="C24" i="36"/>
  <c r="T23" i="36"/>
  <c r="J23" i="36"/>
  <c r="T22" i="36"/>
  <c r="J22" i="36"/>
  <c r="J21" i="36"/>
  <c r="K20" i="36"/>
  <c r="J20" i="36"/>
  <c r="I20" i="36"/>
  <c r="H20" i="36"/>
  <c r="G20" i="36"/>
  <c r="F20" i="36"/>
  <c r="E20" i="36"/>
  <c r="D20" i="36"/>
  <c r="C20" i="36"/>
  <c r="J19" i="36"/>
  <c r="J18" i="36"/>
  <c r="T17" i="36"/>
  <c r="J17" i="36"/>
  <c r="J16" i="36"/>
  <c r="U14" i="36"/>
  <c r="T14" i="36"/>
  <c r="R14" i="36"/>
  <c r="Q14" i="36"/>
  <c r="P14" i="36"/>
  <c r="O14" i="36"/>
  <c r="N14" i="36"/>
  <c r="M14" i="36"/>
  <c r="L14" i="36"/>
  <c r="J14" i="36"/>
  <c r="I14" i="36"/>
  <c r="H14" i="36"/>
  <c r="G14" i="36"/>
  <c r="F14" i="36"/>
  <c r="E14" i="36"/>
  <c r="D14" i="36"/>
  <c r="K12" i="36"/>
  <c r="J12" i="36"/>
  <c r="I12" i="36"/>
  <c r="H12" i="36"/>
  <c r="G12" i="36"/>
  <c r="F12" i="36"/>
  <c r="E12" i="36"/>
  <c r="D12" i="36"/>
  <c r="C12" i="36"/>
  <c r="T11" i="36"/>
  <c r="J11" i="36"/>
  <c r="T10" i="36"/>
  <c r="J10" i="36"/>
  <c r="T9" i="36"/>
  <c r="J9" i="36"/>
  <c r="J8" i="36"/>
  <c r="Q6" i="36"/>
  <c r="P6" i="36"/>
  <c r="O6" i="36"/>
  <c r="N6" i="36"/>
  <c r="M6" i="36"/>
  <c r="L6" i="36"/>
  <c r="I6" i="36"/>
  <c r="H6" i="36"/>
  <c r="G6" i="36"/>
  <c r="F6" i="36"/>
  <c r="E6" i="36"/>
  <c r="D6" i="36"/>
  <c r="Q5" i="36"/>
  <c r="P5" i="36"/>
  <c r="O5" i="36"/>
  <c r="N5" i="36"/>
  <c r="M5" i="36"/>
  <c r="L5" i="36"/>
  <c r="I5" i="36"/>
  <c r="H5" i="36"/>
  <c r="G5" i="36"/>
  <c r="F5" i="36"/>
  <c r="E5" i="36"/>
  <c r="D5" i="36"/>
  <c r="A2" i="36"/>
  <c r="A1" i="36"/>
  <c r="C32" i="20"/>
  <c r="C31" i="20"/>
  <c r="C30" i="20"/>
  <c r="C29" i="20"/>
  <c r="C23" i="20"/>
  <c r="A2" i="20"/>
  <c r="A1" i="20"/>
  <c r="B2" i="48"/>
  <c r="A2" i="48"/>
  <c r="B1" i="48"/>
  <c r="A1" i="48"/>
  <c r="K147" i="44" l="1"/>
  <c r="L44" i="47"/>
  <c r="L13" i="47"/>
  <c r="L29" i="47"/>
  <c r="L48" i="47"/>
  <c r="L17" i="47"/>
  <c r="L33" i="47"/>
  <c r="L52" i="47"/>
  <c r="L5" i="47"/>
  <c r="L21" i="47"/>
  <c r="L40" i="47"/>
  <c r="K29" i="44"/>
  <c r="K28" i="44"/>
  <c r="I33" i="43"/>
  <c r="I37" i="43"/>
  <c r="I34" i="43"/>
  <c r="I16" i="21"/>
  <c r="I35" i="43"/>
  <c r="I31" i="43"/>
  <c r="I36" i="43"/>
  <c r="I30" i="43"/>
  <c r="K9" i="44"/>
  <c r="K13" i="44"/>
  <c r="K17" i="44"/>
  <c r="K21" i="44"/>
  <c r="K25" i="44"/>
  <c r="K31" i="44"/>
  <c r="K35" i="44"/>
  <c r="K39" i="44"/>
  <c r="K43" i="44"/>
  <c r="K47" i="44"/>
  <c r="K51" i="44"/>
  <c r="K55" i="44"/>
  <c r="K59" i="44"/>
  <c r="K63" i="44"/>
  <c r="K67" i="44"/>
  <c r="K71" i="44"/>
  <c r="K75" i="44"/>
  <c r="K79" i="44"/>
  <c r="K83" i="44"/>
  <c r="K87" i="44"/>
  <c r="K91" i="44"/>
  <c r="K95" i="44"/>
  <c r="K99" i="44"/>
  <c r="K103" i="44"/>
  <c r="K107" i="44"/>
  <c r="K111" i="44"/>
  <c r="K115" i="44"/>
  <c r="K119" i="44"/>
  <c r="K123" i="44"/>
  <c r="K127" i="44"/>
  <c r="K131" i="44"/>
  <c r="K135" i="44"/>
  <c r="K139" i="44"/>
  <c r="K143" i="44"/>
  <c r="K146" i="44"/>
  <c r="K6" i="44"/>
  <c r="K10" i="44"/>
  <c r="K14" i="44"/>
  <c r="K18" i="44"/>
  <c r="K22" i="44"/>
  <c r="K26" i="44"/>
  <c r="K32" i="44"/>
  <c r="K36" i="44"/>
  <c r="K40" i="44"/>
  <c r="K44" i="44"/>
  <c r="K48" i="44"/>
  <c r="K52" i="44"/>
  <c r="K56" i="44"/>
  <c r="K60" i="44"/>
  <c r="K64" i="44"/>
  <c r="K68" i="44"/>
  <c r="K72" i="44"/>
  <c r="K76" i="44"/>
  <c r="K80" i="44"/>
  <c r="K84" i="44"/>
  <c r="K88" i="44"/>
  <c r="K92" i="44"/>
  <c r="K96" i="44"/>
  <c r="K100" i="44"/>
  <c r="K104" i="44"/>
  <c r="K108" i="44"/>
  <c r="K112" i="44"/>
  <c r="K116" i="44"/>
  <c r="K120" i="44"/>
  <c r="K124" i="44"/>
  <c r="K128" i="44"/>
  <c r="K132" i="44"/>
  <c r="K136" i="44"/>
  <c r="K140" i="44"/>
  <c r="K7" i="44"/>
  <c r="K11" i="44"/>
  <c r="K15" i="44"/>
  <c r="K19" i="44"/>
  <c r="K23" i="44"/>
  <c r="K27" i="44"/>
  <c r="K33" i="44"/>
  <c r="K37" i="44"/>
  <c r="K41" i="44"/>
  <c r="K45" i="44"/>
  <c r="K49" i="44"/>
  <c r="K53" i="44"/>
  <c r="K57" i="44"/>
  <c r="K61" i="44"/>
  <c r="K65" i="44"/>
  <c r="K69" i="44"/>
  <c r="K73" i="44"/>
  <c r="K77" i="44"/>
  <c r="K81" i="44"/>
  <c r="K85" i="44"/>
  <c r="K89" i="44"/>
  <c r="K93" i="44"/>
  <c r="K97" i="44"/>
  <c r="K101" i="44"/>
  <c r="K105" i="44"/>
  <c r="K109" i="44"/>
  <c r="K113" i="44"/>
  <c r="K117" i="44"/>
  <c r="K121" i="44"/>
  <c r="K125" i="44"/>
  <c r="K129" i="44"/>
  <c r="K133" i="44"/>
  <c r="K137" i="44"/>
  <c r="K141" i="44"/>
  <c r="K144" i="44"/>
  <c r="K8" i="44"/>
  <c r="K12" i="44"/>
  <c r="K16" i="44"/>
  <c r="K20" i="44"/>
  <c r="K24" i="44"/>
  <c r="K30" i="44"/>
  <c r="K34" i="44"/>
  <c r="K38" i="44"/>
  <c r="K42" i="44"/>
  <c r="K46" i="44"/>
  <c r="K50" i="44"/>
  <c r="K54" i="44"/>
  <c r="K58" i="44"/>
  <c r="K62" i="44"/>
  <c r="K66" i="44"/>
  <c r="K70" i="44"/>
  <c r="K74" i="44"/>
  <c r="K78" i="44"/>
  <c r="K82" i="44"/>
  <c r="K86" i="44"/>
  <c r="K90" i="44"/>
  <c r="K94" i="44"/>
  <c r="K98" i="44"/>
  <c r="K102" i="44"/>
  <c r="K106" i="44"/>
  <c r="K110" i="44"/>
  <c r="K114" i="44"/>
  <c r="K118" i="44"/>
  <c r="K122" i="44"/>
  <c r="K126" i="44"/>
  <c r="K130" i="44"/>
  <c r="K134" i="44"/>
  <c r="K138" i="44"/>
  <c r="K142" i="44"/>
  <c r="K145" i="44"/>
  <c r="L6" i="47"/>
  <c r="L10" i="47"/>
  <c r="L14" i="47"/>
  <c r="L18" i="47"/>
  <c r="L22" i="47"/>
  <c r="L26" i="47"/>
  <c r="L30" i="47"/>
  <c r="L34" i="47"/>
  <c r="L41" i="47"/>
  <c r="L45" i="47"/>
  <c r="L49" i="47"/>
  <c r="L53" i="47"/>
  <c r="L7" i="47"/>
  <c r="L11" i="47"/>
  <c r="L15" i="47"/>
  <c r="L19" i="47"/>
  <c r="L23" i="47"/>
  <c r="L27" i="47"/>
  <c r="L31" i="47"/>
  <c r="L38" i="47"/>
  <c r="L42" i="47"/>
  <c r="L46" i="47"/>
  <c r="L50" i="47"/>
  <c r="L54" i="47"/>
  <c r="L8" i="47"/>
  <c r="L12" i="47"/>
  <c r="L16" i="47"/>
  <c r="L20" i="47"/>
  <c r="L24" i="47"/>
  <c r="L28" i="47"/>
  <c r="L32" i="47"/>
  <c r="L39" i="47"/>
  <c r="L43" i="47"/>
  <c r="L47" i="47"/>
  <c r="P1088" i="33"/>
  <c r="O1086" i="33"/>
  <c r="O1091" i="33"/>
  <c r="O1088" i="33"/>
  <c r="O1090" i="33"/>
  <c r="P1089" i="33"/>
  <c r="O1087" i="33"/>
  <c r="P1086" i="33"/>
  <c r="P1090" i="33"/>
  <c r="O1089" i="33"/>
  <c r="P1087" i="33"/>
  <c r="P1091" i="33"/>
  <c r="C33" i="20"/>
  <c r="P1076" i="33"/>
  <c r="P1080" i="33"/>
  <c r="P1084" i="33"/>
  <c r="O1075" i="33"/>
  <c r="O1079" i="33"/>
  <c r="O1083" i="33"/>
  <c r="P1077" i="33"/>
  <c r="P1081" i="33"/>
  <c r="P1085" i="33"/>
  <c r="O1076" i="33"/>
  <c r="O1080" i="33"/>
  <c r="O1084" i="33"/>
  <c r="P1074" i="33"/>
  <c r="P1078" i="33"/>
  <c r="P1082" i="33"/>
  <c r="O1077" i="33"/>
  <c r="O1081" i="33"/>
  <c r="O1085" i="33"/>
  <c r="P1075" i="33"/>
  <c r="O1074" i="33"/>
  <c r="P1079" i="33"/>
  <c r="P1083" i="33"/>
  <c r="O1078" i="33"/>
  <c r="O1082" i="33"/>
  <c r="P1073" i="33"/>
  <c r="O1073" i="33"/>
  <c r="P7" i="33"/>
  <c r="P11" i="33"/>
  <c r="P15" i="33"/>
  <c r="P19" i="33"/>
  <c r="P23" i="33"/>
  <c r="P27" i="33"/>
  <c r="P31" i="33"/>
  <c r="P35" i="33"/>
  <c r="P39" i="33"/>
  <c r="P43" i="33"/>
  <c r="P47" i="33"/>
  <c r="P51" i="33"/>
  <c r="P55" i="33"/>
  <c r="P59" i="33"/>
  <c r="P63" i="33"/>
  <c r="P67" i="33"/>
  <c r="P71" i="33"/>
  <c r="P75" i="33"/>
  <c r="P79" i="33"/>
  <c r="P83" i="33"/>
  <c r="P87" i="33"/>
  <c r="P91" i="33"/>
  <c r="P95" i="33"/>
  <c r="P99" i="33"/>
  <c r="P103" i="33"/>
  <c r="P107" i="33"/>
  <c r="P111" i="33"/>
  <c r="P115" i="33"/>
  <c r="P119" i="33"/>
  <c r="P123" i="33"/>
  <c r="P127" i="33"/>
  <c r="P131" i="33"/>
  <c r="P135" i="33"/>
  <c r="P139" i="33"/>
  <c r="P143" i="33"/>
  <c r="P147" i="33"/>
  <c r="P151" i="33"/>
  <c r="P155" i="33"/>
  <c r="P159" i="33"/>
  <c r="P163" i="33"/>
  <c r="P167" i="33"/>
  <c r="P171" i="33"/>
  <c r="P175" i="33"/>
  <c r="P179" i="33"/>
  <c r="P183" i="33"/>
  <c r="P187" i="33"/>
  <c r="P191" i="33"/>
  <c r="P195" i="33"/>
  <c r="P199" i="33"/>
  <c r="P203" i="33"/>
  <c r="P207" i="33"/>
  <c r="P211" i="33"/>
  <c r="P215" i="33"/>
  <c r="P219" i="33"/>
  <c r="P223" i="33"/>
  <c r="P227" i="33"/>
  <c r="P231" i="33"/>
  <c r="P235" i="33"/>
  <c r="P239" i="33"/>
  <c r="P243" i="33"/>
  <c r="P247" i="33"/>
  <c r="P251" i="33"/>
  <c r="P255" i="33"/>
  <c r="P259" i="33"/>
  <c r="P263" i="33"/>
  <c r="P267" i="33"/>
  <c r="P271" i="33"/>
  <c r="P275" i="33"/>
  <c r="P279" i="33"/>
  <c r="P283" i="33"/>
  <c r="P287" i="33"/>
  <c r="P291" i="33"/>
  <c r="P295" i="33"/>
  <c r="P299" i="33"/>
  <c r="P303" i="33"/>
  <c r="P307" i="33"/>
  <c r="P311" i="33"/>
  <c r="P315" i="33"/>
  <c r="P319" i="33"/>
  <c r="P323" i="33"/>
  <c r="P327" i="33"/>
  <c r="P331" i="33"/>
  <c r="P335" i="33"/>
  <c r="P339" i="33"/>
  <c r="P8" i="33"/>
  <c r="P12" i="33"/>
  <c r="P16" i="33"/>
  <c r="P20" i="33"/>
  <c r="P24" i="33"/>
  <c r="P28" i="33"/>
  <c r="P32" i="33"/>
  <c r="P36" i="33"/>
  <c r="P40" i="33"/>
  <c r="P44" i="33"/>
  <c r="P48" i="33"/>
  <c r="P52" i="33"/>
  <c r="P56" i="33"/>
  <c r="P60" i="33"/>
  <c r="P64" i="33"/>
  <c r="P68" i="33"/>
  <c r="P72" i="33"/>
  <c r="P76" i="33"/>
  <c r="P80" i="33"/>
  <c r="P84" i="33"/>
  <c r="P88" i="33"/>
  <c r="P92" i="33"/>
  <c r="P96" i="33"/>
  <c r="P100" i="33"/>
  <c r="P104" i="33"/>
  <c r="P108" i="33"/>
  <c r="P112" i="33"/>
  <c r="P116" i="33"/>
  <c r="P120" i="33"/>
  <c r="P124" i="33"/>
  <c r="P128" i="33"/>
  <c r="P132" i="33"/>
  <c r="P136" i="33"/>
  <c r="P140" i="33"/>
  <c r="P144" i="33"/>
  <c r="P148" i="33"/>
  <c r="P152" i="33"/>
  <c r="P156" i="33"/>
  <c r="P160" i="33"/>
  <c r="P164" i="33"/>
  <c r="P168" i="33"/>
  <c r="P172" i="33"/>
  <c r="P176" i="33"/>
  <c r="P180" i="33"/>
  <c r="P184" i="33"/>
  <c r="P188" i="33"/>
  <c r="P192" i="33"/>
  <c r="P196" i="33"/>
  <c r="P200" i="33"/>
  <c r="P204" i="33"/>
  <c r="P208" i="33"/>
  <c r="P212" i="33"/>
  <c r="P216" i="33"/>
  <c r="P220" i="33"/>
  <c r="P224" i="33"/>
  <c r="P228" i="33"/>
  <c r="P232" i="33"/>
  <c r="P236" i="33"/>
  <c r="P240" i="33"/>
  <c r="P244" i="33"/>
  <c r="P248" i="33"/>
  <c r="P252" i="33"/>
  <c r="P256" i="33"/>
  <c r="P260" i="33"/>
  <c r="P264" i="33"/>
  <c r="P268" i="33"/>
  <c r="P272" i="33"/>
  <c r="P276" i="33"/>
  <c r="P280" i="33"/>
  <c r="P284" i="33"/>
  <c r="P288" i="33"/>
  <c r="P292" i="33"/>
  <c r="P296" i="33"/>
  <c r="P300" i="33"/>
  <c r="P304" i="33"/>
  <c r="P308" i="33"/>
  <c r="P312" i="33"/>
  <c r="P316" i="33"/>
  <c r="P320" i="33"/>
  <c r="P324" i="33"/>
  <c r="P328" i="33"/>
  <c r="P332" i="33"/>
  <c r="P336" i="33"/>
  <c r="P340" i="33"/>
  <c r="P344" i="33"/>
  <c r="P9" i="33"/>
  <c r="P13" i="33"/>
  <c r="P17" i="33"/>
  <c r="P21" i="33"/>
  <c r="P25" i="33"/>
  <c r="P29" i="33"/>
  <c r="P33" i="33"/>
  <c r="P37" i="33"/>
  <c r="P41" i="33"/>
  <c r="P45" i="33"/>
  <c r="P49" i="33"/>
  <c r="P53" i="33"/>
  <c r="P57" i="33"/>
  <c r="P61" i="33"/>
  <c r="P65" i="33"/>
  <c r="P69" i="33"/>
  <c r="P73" i="33"/>
  <c r="P77" i="33"/>
  <c r="P81" i="33"/>
  <c r="P85" i="33"/>
  <c r="P89" i="33"/>
  <c r="P93" i="33"/>
  <c r="P97" i="33"/>
  <c r="P101" i="33"/>
  <c r="P105" i="33"/>
  <c r="P109" i="33"/>
  <c r="P113" i="33"/>
  <c r="P117" i="33"/>
  <c r="P121" i="33"/>
  <c r="P125" i="33"/>
  <c r="P129" i="33"/>
  <c r="P133" i="33"/>
  <c r="P137" i="33"/>
  <c r="P141" i="33"/>
  <c r="P145" i="33"/>
  <c r="P149" i="33"/>
  <c r="P153" i="33"/>
  <c r="P157" i="33"/>
  <c r="P161" i="33"/>
  <c r="P165" i="33"/>
  <c r="P169" i="33"/>
  <c r="P173" i="33"/>
  <c r="P177" i="33"/>
  <c r="P181" i="33"/>
  <c r="P185" i="33"/>
  <c r="P189" i="33"/>
  <c r="P193" i="33"/>
  <c r="P197" i="33"/>
  <c r="P201" i="33"/>
  <c r="P205" i="33"/>
  <c r="P209" i="33"/>
  <c r="P213" i="33"/>
  <c r="P217" i="33"/>
  <c r="P221" i="33"/>
  <c r="P225" i="33"/>
  <c r="P229" i="33"/>
  <c r="P233" i="33"/>
  <c r="P237" i="33"/>
  <c r="P241" i="33"/>
  <c r="P245" i="33"/>
  <c r="P249" i="33"/>
  <c r="P253" i="33"/>
  <c r="P257" i="33"/>
  <c r="P261" i="33"/>
  <c r="P265" i="33"/>
  <c r="P269" i="33"/>
  <c r="P273" i="33"/>
  <c r="P277" i="33"/>
  <c r="P281" i="33"/>
  <c r="P285" i="33"/>
  <c r="P289" i="33"/>
  <c r="P293" i="33"/>
  <c r="P297" i="33"/>
  <c r="P301" i="33"/>
  <c r="P305" i="33"/>
  <c r="P309" i="33"/>
  <c r="P313" i="33"/>
  <c r="P317" i="33"/>
  <c r="P321" i="33"/>
  <c r="P325" i="33"/>
  <c r="P329" i="33"/>
  <c r="P333" i="33"/>
  <c r="P337" i="33"/>
  <c r="P10" i="33"/>
  <c r="P14" i="33"/>
  <c r="P18" i="33"/>
  <c r="P22" i="33"/>
  <c r="P26" i="33"/>
  <c r="P30" i="33"/>
  <c r="P34" i="33"/>
  <c r="P38" i="33"/>
  <c r="P42" i="33"/>
  <c r="P46" i="33"/>
  <c r="P50" i="33"/>
  <c r="P54" i="33"/>
  <c r="P58" i="33"/>
  <c r="P62" i="33"/>
  <c r="P66" i="33"/>
  <c r="P70" i="33"/>
  <c r="P74" i="33"/>
  <c r="P78" i="33"/>
  <c r="P82" i="33"/>
  <c r="P86" i="33"/>
  <c r="P90" i="33"/>
  <c r="P94" i="33"/>
  <c r="P98" i="33"/>
  <c r="P102" i="33"/>
  <c r="P106" i="33"/>
  <c r="P110" i="33"/>
  <c r="P114" i="33"/>
  <c r="P118" i="33"/>
  <c r="P122" i="33"/>
  <c r="P126" i="33"/>
  <c r="P130" i="33"/>
  <c r="P134" i="33"/>
  <c r="P138" i="33"/>
  <c r="P142" i="33"/>
  <c r="P146" i="33"/>
  <c r="P150" i="33"/>
  <c r="P154" i="33"/>
  <c r="P158" i="33"/>
  <c r="P162" i="33"/>
  <c r="P166" i="33"/>
  <c r="P170" i="33"/>
  <c r="P174" i="33"/>
  <c r="P178" i="33"/>
  <c r="P182" i="33"/>
  <c r="P186" i="33"/>
  <c r="P190" i="33"/>
  <c r="P194" i="33"/>
  <c r="P198" i="33"/>
  <c r="P202" i="33"/>
  <c r="P206" i="33"/>
  <c r="P210" i="33"/>
  <c r="P214" i="33"/>
  <c r="P218" i="33"/>
  <c r="P222" i="33"/>
  <c r="P226" i="33"/>
  <c r="P230" i="33"/>
  <c r="P234" i="33"/>
  <c r="P238" i="33"/>
  <c r="P242" i="33"/>
  <c r="P246" i="33"/>
  <c r="P250" i="33"/>
  <c r="P254" i="33"/>
  <c r="P258" i="33"/>
  <c r="P262" i="33"/>
  <c r="P266" i="33"/>
  <c r="P270" i="33"/>
  <c r="P274" i="33"/>
  <c r="P278" i="33"/>
  <c r="P282" i="33"/>
  <c r="P286" i="33"/>
  <c r="P290" i="33"/>
  <c r="P294" i="33"/>
  <c r="P298" i="33"/>
  <c r="P302" i="33"/>
  <c r="P306" i="33"/>
  <c r="P310" i="33"/>
  <c r="P314" i="33"/>
  <c r="P318" i="33"/>
  <c r="P322" i="33"/>
  <c r="P326" i="33"/>
  <c r="P330" i="33"/>
  <c r="P334" i="33"/>
  <c r="P338" i="33"/>
  <c r="P342" i="33"/>
  <c r="P346" i="33"/>
  <c r="P341" i="33"/>
  <c r="P348" i="33"/>
  <c r="P352" i="33"/>
  <c r="P356" i="33"/>
  <c r="P360" i="33"/>
  <c r="P364" i="33"/>
  <c r="P368" i="33"/>
  <c r="P372" i="33"/>
  <c r="P376" i="33"/>
  <c r="P380" i="33"/>
  <c r="P384" i="33"/>
  <c r="P388" i="33"/>
  <c r="P392" i="33"/>
  <c r="P396" i="33"/>
  <c r="P400" i="33"/>
  <c r="P404" i="33"/>
  <c r="P408" i="33"/>
  <c r="P412" i="33"/>
  <c r="P416" i="33"/>
  <c r="P420" i="33"/>
  <c r="P424" i="33"/>
  <c r="P428" i="33"/>
  <c r="P432" i="33"/>
  <c r="P436" i="33"/>
  <c r="P440" i="33"/>
  <c r="P444" i="33"/>
  <c r="P448" i="33"/>
  <c r="P452" i="33"/>
  <c r="P456" i="33"/>
  <c r="P460" i="33"/>
  <c r="P464" i="33"/>
  <c r="P468" i="33"/>
  <c r="P472" i="33"/>
  <c r="P476" i="33"/>
  <c r="P480" i="33"/>
  <c r="P484" i="33"/>
  <c r="P488" i="33"/>
  <c r="P492" i="33"/>
  <c r="P496" i="33"/>
  <c r="P500" i="33"/>
  <c r="P504" i="33"/>
  <c r="P508" i="33"/>
  <c r="P512" i="33"/>
  <c r="P516" i="33"/>
  <c r="P520" i="33"/>
  <c r="P524" i="33"/>
  <c r="P528" i="33"/>
  <c r="P532" i="33"/>
  <c r="P536" i="33"/>
  <c r="P540" i="33"/>
  <c r="P544" i="33"/>
  <c r="P548" i="33"/>
  <c r="P552" i="33"/>
  <c r="P556" i="33"/>
  <c r="P560" i="33"/>
  <c r="P564" i="33"/>
  <c r="P568" i="33"/>
  <c r="P572" i="33"/>
  <c r="P576" i="33"/>
  <c r="P580" i="33"/>
  <c r="P584" i="33"/>
  <c r="P588" i="33"/>
  <c r="P592" i="33"/>
  <c r="P596" i="33"/>
  <c r="P600" i="33"/>
  <c r="P604" i="33"/>
  <c r="P608" i="33"/>
  <c r="P612" i="33"/>
  <c r="P616" i="33"/>
  <c r="P620" i="33"/>
  <c r="P624" i="33"/>
  <c r="P628" i="33"/>
  <c r="P632" i="33"/>
  <c r="P636" i="33"/>
  <c r="P640" i="33"/>
  <c r="P644" i="33"/>
  <c r="P648" i="33"/>
  <c r="P652" i="33"/>
  <c r="P656" i="33"/>
  <c r="P660" i="33"/>
  <c r="P664" i="33"/>
  <c r="P668" i="33"/>
  <c r="P672" i="33"/>
  <c r="P676" i="33"/>
  <c r="P680" i="33"/>
  <c r="P343" i="33"/>
  <c r="P350" i="33"/>
  <c r="P355" i="33"/>
  <c r="P361" i="33"/>
  <c r="P366" i="33"/>
  <c r="P371" i="33"/>
  <c r="P377" i="33"/>
  <c r="P382" i="33"/>
  <c r="P387" i="33"/>
  <c r="P393" i="33"/>
  <c r="P398" i="33"/>
  <c r="P403" i="33"/>
  <c r="P409" i="33"/>
  <c r="P414" i="33"/>
  <c r="P419" i="33"/>
  <c r="P425" i="33"/>
  <c r="P430" i="33"/>
  <c r="P435" i="33"/>
  <c r="P441" i="33"/>
  <c r="P446" i="33"/>
  <c r="P451" i="33"/>
  <c r="P457" i="33"/>
  <c r="P462" i="33"/>
  <c r="P467" i="33"/>
  <c r="P473" i="33"/>
  <c r="P478" i="33"/>
  <c r="P483" i="33"/>
  <c r="P489" i="33"/>
  <c r="P494" i="33"/>
  <c r="P499" i="33"/>
  <c r="P505" i="33"/>
  <c r="P510" i="33"/>
  <c r="P515" i="33"/>
  <c r="P521" i="33"/>
  <c r="P526" i="33"/>
  <c r="P531" i="33"/>
  <c r="P537" i="33"/>
  <c r="P542" i="33"/>
  <c r="P547" i="33"/>
  <c r="P553" i="33"/>
  <c r="P558" i="33"/>
  <c r="P563" i="33"/>
  <c r="P569" i="33"/>
  <c r="P574" i="33"/>
  <c r="P579" i="33"/>
  <c r="P585" i="33"/>
  <c r="P590" i="33"/>
  <c r="P595" i="33"/>
  <c r="P601" i="33"/>
  <c r="P606" i="33"/>
  <c r="P611" i="33"/>
  <c r="P617" i="33"/>
  <c r="P622" i="33"/>
  <c r="P627" i="33"/>
  <c r="P633" i="33"/>
  <c r="P638" i="33"/>
  <c r="P643" i="33"/>
  <c r="P649" i="33"/>
  <c r="P654" i="33"/>
  <c r="P659" i="33"/>
  <c r="P665" i="33"/>
  <c r="P670" i="33"/>
  <c r="P675" i="33"/>
  <c r="P681" i="33"/>
  <c r="P685" i="33"/>
  <c r="P689" i="33"/>
  <c r="P693" i="33"/>
  <c r="P697" i="33"/>
  <c r="P701" i="33"/>
  <c r="P705" i="33"/>
  <c r="P709" i="33"/>
  <c r="P713" i="33"/>
  <c r="P717" i="33"/>
  <c r="P721" i="33"/>
  <c r="P725" i="33"/>
  <c r="P729" i="33"/>
  <c r="P733" i="33"/>
  <c r="P737" i="33"/>
  <c r="P741" i="33"/>
  <c r="P745" i="33"/>
  <c r="P749" i="33"/>
  <c r="P753" i="33"/>
  <c r="P757" i="33"/>
  <c r="P761" i="33"/>
  <c r="P765" i="33"/>
  <c r="P769" i="33"/>
  <c r="P773" i="33"/>
  <c r="P777" i="33"/>
  <c r="P781" i="33"/>
  <c r="P785" i="33"/>
  <c r="P789" i="33"/>
  <c r="P793" i="33"/>
  <c r="P797" i="33"/>
  <c r="P801" i="33"/>
  <c r="P805" i="33"/>
  <c r="P809" i="33"/>
  <c r="P813" i="33"/>
  <c r="P817" i="33"/>
  <c r="P821" i="33"/>
  <c r="P825" i="33"/>
  <c r="P829" i="33"/>
  <c r="P833" i="33"/>
  <c r="P837" i="33"/>
  <c r="P841" i="33"/>
  <c r="P845" i="33"/>
  <c r="P849" i="33"/>
  <c r="P853" i="33"/>
  <c r="P857" i="33"/>
  <c r="P861" i="33"/>
  <c r="P865" i="33"/>
  <c r="P869" i="33"/>
  <c r="P873" i="33"/>
  <c r="P877" i="33"/>
  <c r="P881" i="33"/>
  <c r="P885" i="33"/>
  <c r="P889" i="33"/>
  <c r="P893" i="33"/>
  <c r="P897" i="33"/>
  <c r="P901" i="33"/>
  <c r="P905" i="33"/>
  <c r="P909" i="33"/>
  <c r="P913" i="33"/>
  <c r="P917" i="33"/>
  <c r="P921" i="33"/>
  <c r="P925" i="33"/>
  <c r="P929" i="33"/>
  <c r="P933" i="33"/>
  <c r="P937" i="33"/>
  <c r="P941" i="33"/>
  <c r="P945" i="33"/>
  <c r="P949" i="33"/>
  <c r="P953" i="33"/>
  <c r="P957" i="33"/>
  <c r="P961" i="33"/>
  <c r="P965" i="33"/>
  <c r="P969" i="33"/>
  <c r="P973" i="33"/>
  <c r="P977" i="33"/>
  <c r="P981" i="33"/>
  <c r="P985" i="33"/>
  <c r="P989" i="33"/>
  <c r="P993" i="33"/>
  <c r="P997" i="33"/>
  <c r="P1001" i="33"/>
  <c r="P1005" i="33"/>
  <c r="P1009" i="33"/>
  <c r="P1013" i="33"/>
  <c r="P1017" i="33"/>
  <c r="P1021" i="33"/>
  <c r="P1025" i="33"/>
  <c r="P1029" i="33"/>
  <c r="P1033" i="33"/>
  <c r="P1037" i="33"/>
  <c r="P1041" i="33"/>
  <c r="P1045" i="33"/>
  <c r="P1049" i="33"/>
  <c r="P1053" i="33"/>
  <c r="P1057" i="33"/>
  <c r="P1061" i="33"/>
  <c r="P1065" i="33"/>
  <c r="P1069" i="33"/>
  <c r="O9" i="33"/>
  <c r="O13" i="33"/>
  <c r="O17" i="33"/>
  <c r="O21" i="33"/>
  <c r="O25" i="33"/>
  <c r="O29" i="33"/>
  <c r="O33" i="33"/>
  <c r="O37" i="33"/>
  <c r="O41" i="33"/>
  <c r="P345" i="33"/>
  <c r="P353" i="33"/>
  <c r="P359" i="33"/>
  <c r="P367" i="33"/>
  <c r="P374" i="33"/>
  <c r="P381" i="33"/>
  <c r="P389" i="33"/>
  <c r="P395" i="33"/>
  <c r="P402" i="33"/>
  <c r="P410" i="33"/>
  <c r="P417" i="33"/>
  <c r="P423" i="33"/>
  <c r="P431" i="33"/>
  <c r="P438" i="33"/>
  <c r="P445" i="33"/>
  <c r="P453" i="33"/>
  <c r="P459" i="33"/>
  <c r="P466" i="33"/>
  <c r="P474" i="33"/>
  <c r="P481" i="33"/>
  <c r="P487" i="33"/>
  <c r="P495" i="33"/>
  <c r="P502" i="33"/>
  <c r="P509" i="33"/>
  <c r="P517" i="33"/>
  <c r="P523" i="33"/>
  <c r="P530" i="33"/>
  <c r="P538" i="33"/>
  <c r="P545" i="33"/>
  <c r="P551" i="33"/>
  <c r="P559" i="33"/>
  <c r="P566" i="33"/>
  <c r="P573" i="33"/>
  <c r="P581" i="33"/>
  <c r="P587" i="33"/>
  <c r="P594" i="33"/>
  <c r="P602" i="33"/>
  <c r="P609" i="33"/>
  <c r="P615" i="33"/>
  <c r="P623" i="33"/>
  <c r="P630" i="33"/>
  <c r="P637" i="33"/>
  <c r="P645" i="33"/>
  <c r="P651" i="33"/>
  <c r="P658" i="33"/>
  <c r="P666" i="33"/>
  <c r="P673" i="33"/>
  <c r="P679" i="33"/>
  <c r="P686" i="33"/>
  <c r="P691" i="33"/>
  <c r="P696" i="33"/>
  <c r="P702" i="33"/>
  <c r="P707" i="33"/>
  <c r="P712" i="33"/>
  <c r="P718" i="33"/>
  <c r="P723" i="33"/>
  <c r="P728" i="33"/>
  <c r="P734" i="33"/>
  <c r="P739" i="33"/>
  <c r="P744" i="33"/>
  <c r="P750" i="33"/>
  <c r="P755" i="33"/>
  <c r="P760" i="33"/>
  <c r="P766" i="33"/>
  <c r="P771" i="33"/>
  <c r="P776" i="33"/>
  <c r="P782" i="33"/>
  <c r="P787" i="33"/>
  <c r="P792" i="33"/>
  <c r="P798" i="33"/>
  <c r="P803" i="33"/>
  <c r="P808" i="33"/>
  <c r="P814" i="33"/>
  <c r="P819" i="33"/>
  <c r="P824" i="33"/>
  <c r="P830" i="33"/>
  <c r="P835" i="33"/>
  <c r="P840" i="33"/>
  <c r="P846" i="33"/>
  <c r="P851" i="33"/>
  <c r="P856" i="33"/>
  <c r="P862" i="33"/>
  <c r="P867" i="33"/>
  <c r="P872" i="33"/>
  <c r="P878" i="33"/>
  <c r="P883" i="33"/>
  <c r="P888" i="33"/>
  <c r="P894" i="33"/>
  <c r="P899" i="33"/>
  <c r="P904" i="33"/>
  <c r="P910" i="33"/>
  <c r="P915" i="33"/>
  <c r="P920" i="33"/>
  <c r="P926" i="33"/>
  <c r="P931" i="33"/>
  <c r="P936" i="33"/>
  <c r="P942" i="33"/>
  <c r="P947" i="33"/>
  <c r="P952" i="33"/>
  <c r="P958" i="33"/>
  <c r="P963" i="33"/>
  <c r="P968" i="33"/>
  <c r="P974" i="33"/>
  <c r="P979" i="33"/>
  <c r="P984" i="33"/>
  <c r="P990" i="33"/>
  <c r="P995" i="33"/>
  <c r="P1000" i="33"/>
  <c r="P1006" i="33"/>
  <c r="P1011" i="33"/>
  <c r="P1016" i="33"/>
  <c r="P1022" i="33"/>
  <c r="P1027" i="33"/>
  <c r="P1032" i="33"/>
  <c r="P1038" i="33"/>
  <c r="P1043" i="33"/>
  <c r="P1048" i="33"/>
  <c r="P1054" i="33"/>
  <c r="P1059" i="33"/>
  <c r="P1064" i="33"/>
  <c r="P1070" i="33"/>
  <c r="O11" i="33"/>
  <c r="O16" i="33"/>
  <c r="O22" i="33"/>
  <c r="O27" i="33"/>
  <c r="O32" i="33"/>
  <c r="O38" i="33"/>
  <c r="O43" i="33"/>
  <c r="O47" i="33"/>
  <c r="O51" i="33"/>
  <c r="O55" i="33"/>
  <c r="O59" i="33"/>
  <c r="O63" i="33"/>
  <c r="O67" i="33"/>
  <c r="O71" i="33"/>
  <c r="O75" i="33"/>
  <c r="O79" i="33"/>
  <c r="O83" i="33"/>
  <c r="O87" i="33"/>
  <c r="O91" i="33"/>
  <c r="O95" i="33"/>
  <c r="O99" i="33"/>
  <c r="O103" i="33"/>
  <c r="O107" i="33"/>
  <c r="O111" i="33"/>
  <c r="O115" i="33"/>
  <c r="O119" i="33"/>
  <c r="O123" i="33"/>
  <c r="O127" i="33"/>
  <c r="O131" i="33"/>
  <c r="O135" i="33"/>
  <c r="O139" i="33"/>
  <c r="O143" i="33"/>
  <c r="O147" i="33"/>
  <c r="O151" i="33"/>
  <c r="O155" i="33"/>
  <c r="O159" i="33"/>
  <c r="O163" i="33"/>
  <c r="O167" i="33"/>
  <c r="O171" i="33"/>
  <c r="O175" i="33"/>
  <c r="O179" i="33"/>
  <c r="O183" i="33"/>
  <c r="O187" i="33"/>
  <c r="O191" i="33"/>
  <c r="O195" i="33"/>
  <c r="O199" i="33"/>
  <c r="O203" i="33"/>
  <c r="O207" i="33"/>
  <c r="O211" i="33"/>
  <c r="P347" i="33"/>
  <c r="P354" i="33"/>
  <c r="P362" i="33"/>
  <c r="P369" i="33"/>
  <c r="P375" i="33"/>
  <c r="P383" i="33"/>
  <c r="P390" i="33"/>
  <c r="P397" i="33"/>
  <c r="P405" i="33"/>
  <c r="P411" i="33"/>
  <c r="P418" i="33"/>
  <c r="P426" i="33"/>
  <c r="P433" i="33"/>
  <c r="P439" i="33"/>
  <c r="P447" i="33"/>
  <c r="P454" i="33"/>
  <c r="P461" i="33"/>
  <c r="P469" i="33"/>
  <c r="P475" i="33"/>
  <c r="P482" i="33"/>
  <c r="P490" i="33"/>
  <c r="P497" i="33"/>
  <c r="P503" i="33"/>
  <c r="P511" i="33"/>
  <c r="P518" i="33"/>
  <c r="P525" i="33"/>
  <c r="P533" i="33"/>
  <c r="P539" i="33"/>
  <c r="P546" i="33"/>
  <c r="P554" i="33"/>
  <c r="P561" i="33"/>
  <c r="P567" i="33"/>
  <c r="P575" i="33"/>
  <c r="P582" i="33"/>
  <c r="P589" i="33"/>
  <c r="P597" i="33"/>
  <c r="P603" i="33"/>
  <c r="P610" i="33"/>
  <c r="P618" i="33"/>
  <c r="P625" i="33"/>
  <c r="P631" i="33"/>
  <c r="P639" i="33"/>
  <c r="P646" i="33"/>
  <c r="P653" i="33"/>
  <c r="P661" i="33"/>
  <c r="P667" i="33"/>
  <c r="P674" i="33"/>
  <c r="P682" i="33"/>
  <c r="P687" i="33"/>
  <c r="P692" i="33"/>
  <c r="P698" i="33"/>
  <c r="P703" i="33"/>
  <c r="P708" i="33"/>
  <c r="P714" i="33"/>
  <c r="P719" i="33"/>
  <c r="P724" i="33"/>
  <c r="P730" i="33"/>
  <c r="P735" i="33"/>
  <c r="P740" i="33"/>
  <c r="P746" i="33"/>
  <c r="P751" i="33"/>
  <c r="P756" i="33"/>
  <c r="P762" i="33"/>
  <c r="P767" i="33"/>
  <c r="P772" i="33"/>
  <c r="P778" i="33"/>
  <c r="P783" i="33"/>
  <c r="P788" i="33"/>
  <c r="P794" i="33"/>
  <c r="P799" i="33"/>
  <c r="P804" i="33"/>
  <c r="P810" i="33"/>
  <c r="P815" i="33"/>
  <c r="P820" i="33"/>
  <c r="P826" i="33"/>
  <c r="P831" i="33"/>
  <c r="P836" i="33"/>
  <c r="P842" i="33"/>
  <c r="P847" i="33"/>
  <c r="P852" i="33"/>
  <c r="P858" i="33"/>
  <c r="P863" i="33"/>
  <c r="P868" i="33"/>
  <c r="P874" i="33"/>
  <c r="P879" i="33"/>
  <c r="P884" i="33"/>
  <c r="P890" i="33"/>
  <c r="P895" i="33"/>
  <c r="P900" i="33"/>
  <c r="P906" i="33"/>
  <c r="P911" i="33"/>
  <c r="P916" i="33"/>
  <c r="P922" i="33"/>
  <c r="P927" i="33"/>
  <c r="P932" i="33"/>
  <c r="P938" i="33"/>
  <c r="P943" i="33"/>
  <c r="P948" i="33"/>
  <c r="P954" i="33"/>
  <c r="P959" i="33"/>
  <c r="P964" i="33"/>
  <c r="P970" i="33"/>
  <c r="P975" i="33"/>
  <c r="P980" i="33"/>
  <c r="P986" i="33"/>
  <c r="P991" i="33"/>
  <c r="P996" i="33"/>
  <c r="P1002" i="33"/>
  <c r="P1007" i="33"/>
  <c r="P1012" i="33"/>
  <c r="P1018" i="33"/>
  <c r="P1023" i="33"/>
  <c r="P1028" i="33"/>
  <c r="P1034" i="33"/>
  <c r="P1039" i="33"/>
  <c r="P1044" i="33"/>
  <c r="P1050" i="33"/>
  <c r="P1055" i="33"/>
  <c r="P1060" i="33"/>
  <c r="P1066" i="33"/>
  <c r="P1071" i="33"/>
  <c r="O7" i="33"/>
  <c r="O12" i="33"/>
  <c r="O18" i="33"/>
  <c r="O23" i="33"/>
  <c r="O28" i="33"/>
  <c r="O34" i="33"/>
  <c r="O39" i="33"/>
  <c r="O44" i="33"/>
  <c r="O48" i="33"/>
  <c r="O52" i="33"/>
  <c r="O56" i="33"/>
  <c r="O60" i="33"/>
  <c r="O64" i="33"/>
  <c r="O68" i="33"/>
  <c r="O72" i="33"/>
  <c r="O76" i="33"/>
  <c r="O80" i="33"/>
  <c r="O84" i="33"/>
  <c r="O88" i="33"/>
  <c r="O92" i="33"/>
  <c r="O96" i="33"/>
  <c r="O100" i="33"/>
  <c r="O104" i="33"/>
  <c r="O108" i="33"/>
  <c r="O112" i="33"/>
  <c r="O116" i="33"/>
  <c r="O120" i="33"/>
  <c r="O124" i="33"/>
  <c r="O128" i="33"/>
  <c r="O132" i="33"/>
  <c r="O136" i="33"/>
  <c r="O140" i="33"/>
  <c r="O144" i="33"/>
  <c r="O148" i="33"/>
  <c r="O152" i="33"/>
  <c r="O156" i="33"/>
  <c r="O160" i="33"/>
  <c r="O164" i="33"/>
  <c r="O168" i="33"/>
  <c r="O172" i="33"/>
  <c r="O176" i="33"/>
  <c r="O180" i="33"/>
  <c r="O184" i="33"/>
  <c r="O188" i="33"/>
  <c r="O192" i="33"/>
  <c r="O196" i="33"/>
  <c r="O200" i="33"/>
  <c r="O204" i="33"/>
  <c r="O208" i="33"/>
  <c r="P349" i="33"/>
  <c r="P363" i="33"/>
  <c r="P378" i="33"/>
  <c r="P391" i="33"/>
  <c r="P406" i="33"/>
  <c r="P421" i="33"/>
  <c r="P434" i="33"/>
  <c r="P449" i="33"/>
  <c r="P463" i="33"/>
  <c r="P477" i="33"/>
  <c r="P491" i="33"/>
  <c r="P506" i="33"/>
  <c r="P519" i="33"/>
  <c r="P534" i="33"/>
  <c r="P549" i="33"/>
  <c r="P562" i="33"/>
  <c r="P577" i="33"/>
  <c r="P591" i="33"/>
  <c r="P605" i="33"/>
  <c r="P619" i="33"/>
  <c r="P634" i="33"/>
  <c r="P647" i="33"/>
  <c r="P662" i="33"/>
  <c r="P677" i="33"/>
  <c r="P688" i="33"/>
  <c r="P699" i="33"/>
  <c r="P710" i="33"/>
  <c r="P720" i="33"/>
  <c r="P731" i="33"/>
  <c r="P742" i="33"/>
  <c r="P752" i="33"/>
  <c r="P763" i="33"/>
  <c r="P774" i="33"/>
  <c r="P784" i="33"/>
  <c r="P795" i="33"/>
  <c r="P806" i="33"/>
  <c r="P816" i="33"/>
  <c r="P827" i="33"/>
  <c r="P838" i="33"/>
  <c r="P848" i="33"/>
  <c r="P859" i="33"/>
  <c r="P870" i="33"/>
  <c r="P880" i="33"/>
  <c r="P891" i="33"/>
  <c r="P902" i="33"/>
  <c r="P912" i="33"/>
  <c r="P923" i="33"/>
  <c r="P934" i="33"/>
  <c r="P944" i="33"/>
  <c r="P955" i="33"/>
  <c r="P966" i="33"/>
  <c r="P976" i="33"/>
  <c r="P987" i="33"/>
  <c r="P998" i="33"/>
  <c r="P1008" i="33"/>
  <c r="P1019" i="33"/>
  <c r="P1030" i="33"/>
  <c r="P1040" i="33"/>
  <c r="P1051" i="33"/>
  <c r="P1062" i="33"/>
  <c r="P1072" i="33"/>
  <c r="O10" i="33"/>
  <c r="O20" i="33"/>
  <c r="O31" i="33"/>
  <c r="O42" i="33"/>
  <c r="O50" i="33"/>
  <c r="O58" i="33"/>
  <c r="O66" i="33"/>
  <c r="O74" i="33"/>
  <c r="O82" i="33"/>
  <c r="O90" i="33"/>
  <c r="O98" i="33"/>
  <c r="O106" i="33"/>
  <c r="O114" i="33"/>
  <c r="O122" i="33"/>
  <c r="O130" i="33"/>
  <c r="O138" i="33"/>
  <c r="O146" i="33"/>
  <c r="O154" i="33"/>
  <c r="O162" i="33"/>
  <c r="O170" i="33"/>
  <c r="O178" i="33"/>
  <c r="O186" i="33"/>
  <c r="O194" i="33"/>
  <c r="O202" i="33"/>
  <c r="O210" i="33"/>
  <c r="O215" i="33"/>
  <c r="O219" i="33"/>
  <c r="O223" i="33"/>
  <c r="O227" i="33"/>
  <c r="O231" i="33"/>
  <c r="O235" i="33"/>
  <c r="O239" i="33"/>
  <c r="O243" i="33"/>
  <c r="O247" i="33"/>
  <c r="P351" i="33"/>
  <c r="P365" i="33"/>
  <c r="P379" i="33"/>
  <c r="P394" i="33"/>
  <c r="P407" i="33"/>
  <c r="P422" i="33"/>
  <c r="P437" i="33"/>
  <c r="P450" i="33"/>
  <c r="P465" i="33"/>
  <c r="P479" i="33"/>
  <c r="P493" i="33"/>
  <c r="P507" i="33"/>
  <c r="P522" i="33"/>
  <c r="P535" i="33"/>
  <c r="P550" i="33"/>
  <c r="P565" i="33"/>
  <c r="P578" i="33"/>
  <c r="P593" i="33"/>
  <c r="P607" i="33"/>
  <c r="P621" i="33"/>
  <c r="P635" i="33"/>
  <c r="P650" i="33"/>
  <c r="P663" i="33"/>
  <c r="P678" i="33"/>
  <c r="P690" i="33"/>
  <c r="P700" i="33"/>
  <c r="P711" i="33"/>
  <c r="P722" i="33"/>
  <c r="P732" i="33"/>
  <c r="P743" i="33"/>
  <c r="P754" i="33"/>
  <c r="P764" i="33"/>
  <c r="P775" i="33"/>
  <c r="P786" i="33"/>
  <c r="P796" i="33"/>
  <c r="P807" i="33"/>
  <c r="P818" i="33"/>
  <c r="P828" i="33"/>
  <c r="P839" i="33"/>
  <c r="P850" i="33"/>
  <c r="P860" i="33"/>
  <c r="P871" i="33"/>
  <c r="P882" i="33"/>
  <c r="P892" i="33"/>
  <c r="P903" i="33"/>
  <c r="P914" i="33"/>
  <c r="P924" i="33"/>
  <c r="P935" i="33"/>
  <c r="P946" i="33"/>
  <c r="P956" i="33"/>
  <c r="P967" i="33"/>
  <c r="P978" i="33"/>
  <c r="P988" i="33"/>
  <c r="P999" i="33"/>
  <c r="P1010" i="33"/>
  <c r="P1020" i="33"/>
  <c r="P1031" i="33"/>
  <c r="P1042" i="33"/>
  <c r="P1052" i="33"/>
  <c r="P1063" i="33"/>
  <c r="O14" i="33"/>
  <c r="O24" i="33"/>
  <c r="O35" i="33"/>
  <c r="O45" i="33"/>
  <c r="O53" i="33"/>
  <c r="O61" i="33"/>
  <c r="O69" i="33"/>
  <c r="O77" i="33"/>
  <c r="O85" i="33"/>
  <c r="O93" i="33"/>
  <c r="O101" i="33"/>
  <c r="O109" i="33"/>
  <c r="O117" i="33"/>
  <c r="O125" i="33"/>
  <c r="O133" i="33"/>
  <c r="O141" i="33"/>
  <c r="O149" i="33"/>
  <c r="O157" i="33"/>
  <c r="O165" i="33"/>
  <c r="O173" i="33"/>
  <c r="O181" i="33"/>
  <c r="O189" i="33"/>
  <c r="O197" i="33"/>
  <c r="O205" i="33"/>
  <c r="O212" i="33"/>
  <c r="O216" i="33"/>
  <c r="O220" i="33"/>
  <c r="O224" i="33"/>
  <c r="O228" i="33"/>
  <c r="O232" i="33"/>
  <c r="O236" i="33"/>
  <c r="O240" i="33"/>
  <c r="O244" i="33"/>
  <c r="O248" i="33"/>
  <c r="O252" i="33"/>
  <c r="O256" i="33"/>
  <c r="O260" i="33"/>
  <c r="O264" i="33"/>
  <c r="O268" i="33"/>
  <c r="O272" i="33"/>
  <c r="O276" i="33"/>
  <c r="O280" i="33"/>
  <c r="O284" i="33"/>
  <c r="O288" i="33"/>
  <c r="O292" i="33"/>
  <c r="O296" i="33"/>
  <c r="O300" i="33"/>
  <c r="O304" i="33"/>
  <c r="O308" i="33"/>
  <c r="O312" i="33"/>
  <c r="O316" i="33"/>
  <c r="O320" i="33"/>
  <c r="O324" i="33"/>
  <c r="O328" i="33"/>
  <c r="O332" i="33"/>
  <c r="O336" i="33"/>
  <c r="O340" i="33"/>
  <c r="O344" i="33"/>
  <c r="O348" i="33"/>
  <c r="O352" i="33"/>
  <c r="O356" i="33"/>
  <c r="O360" i="33"/>
  <c r="O364" i="33"/>
  <c r="O368" i="33"/>
  <c r="O372" i="33"/>
  <c r="O376" i="33"/>
  <c r="O380" i="33"/>
  <c r="O384" i="33"/>
  <c r="O388" i="33"/>
  <c r="O392" i="33"/>
  <c r="O396" i="33"/>
  <c r="O400" i="33"/>
  <c r="O404" i="33"/>
  <c r="O408" i="33"/>
  <c r="O412" i="33"/>
  <c r="O416" i="33"/>
  <c r="O420" i="33"/>
  <c r="O424" i="33"/>
  <c r="O428" i="33"/>
  <c r="O432" i="33"/>
  <c r="O436" i="33"/>
  <c r="O440" i="33"/>
  <c r="O444" i="33"/>
  <c r="O448" i="33"/>
  <c r="O452" i="33"/>
  <c r="O456" i="33"/>
  <c r="O460" i="33"/>
  <c r="O464" i="33"/>
  <c r="O468" i="33"/>
  <c r="O472" i="33"/>
  <c r="O476" i="33"/>
  <c r="O480" i="33"/>
  <c r="O484" i="33"/>
  <c r="O488" i="33"/>
  <c r="O492" i="33"/>
  <c r="O496" i="33"/>
  <c r="O500" i="33"/>
  <c r="O504" i="33"/>
  <c r="O508" i="33"/>
  <c r="O512" i="33"/>
  <c r="O516" i="33"/>
  <c r="O520" i="33"/>
  <c r="O524" i="33"/>
  <c r="O528" i="33"/>
  <c r="O532" i="33"/>
  <c r="O536" i="33"/>
  <c r="O540" i="33"/>
  <c r="O544" i="33"/>
  <c r="O548" i="33"/>
  <c r="O552" i="33"/>
  <c r="O556" i="33"/>
  <c r="O560" i="33"/>
  <c r="O564" i="33"/>
  <c r="O568" i="33"/>
  <c r="O572" i="33"/>
  <c r="O576" i="33"/>
  <c r="O580" i="33"/>
  <c r="O584" i="33"/>
  <c r="P357" i="33"/>
  <c r="P370" i="33"/>
  <c r="P385" i="33"/>
  <c r="P399" i="33"/>
  <c r="P413" i="33"/>
  <c r="P427" i="33"/>
  <c r="P442" i="33"/>
  <c r="P455" i="33"/>
  <c r="P470" i="33"/>
  <c r="P485" i="33"/>
  <c r="P498" i="33"/>
  <c r="P513" i="33"/>
  <c r="P527" i="33"/>
  <c r="P541" i="33"/>
  <c r="P555" i="33"/>
  <c r="P570" i="33"/>
  <c r="P583" i="33"/>
  <c r="P598" i="33"/>
  <c r="P613" i="33"/>
  <c r="P626" i="33"/>
  <c r="P641" i="33"/>
  <c r="P655" i="33"/>
  <c r="P669" i="33"/>
  <c r="P683" i="33"/>
  <c r="P694" i="33"/>
  <c r="P704" i="33"/>
  <c r="P715" i="33"/>
  <c r="P726" i="33"/>
  <c r="P736" i="33"/>
  <c r="P747" i="33"/>
  <c r="P758" i="33"/>
  <c r="P768" i="33"/>
  <c r="P779" i="33"/>
  <c r="P790" i="33"/>
  <c r="P800" i="33"/>
  <c r="P811" i="33"/>
  <c r="P822" i="33"/>
  <c r="P832" i="33"/>
  <c r="P843" i="33"/>
  <c r="P854" i="33"/>
  <c r="P864" i="33"/>
  <c r="P875" i="33"/>
  <c r="P886" i="33"/>
  <c r="P896" i="33"/>
  <c r="P907" i="33"/>
  <c r="P918" i="33"/>
  <c r="P928" i="33"/>
  <c r="P939" i="33"/>
  <c r="P950" i="33"/>
  <c r="P960" i="33"/>
  <c r="P971" i="33"/>
  <c r="P982" i="33"/>
  <c r="P992" i="33"/>
  <c r="P1003" i="33"/>
  <c r="P1014" i="33"/>
  <c r="P1024" i="33"/>
  <c r="P1035" i="33"/>
  <c r="P1046" i="33"/>
  <c r="P1056" i="33"/>
  <c r="P1067" i="33"/>
  <c r="O15" i="33"/>
  <c r="O26" i="33"/>
  <c r="O36" i="33"/>
  <c r="O46" i="33"/>
  <c r="O54" i="33"/>
  <c r="O62" i="33"/>
  <c r="O70" i="33"/>
  <c r="O78" i="33"/>
  <c r="O86" i="33"/>
  <c r="O94" i="33"/>
  <c r="O102" i="33"/>
  <c r="O110" i="33"/>
  <c r="O118" i="33"/>
  <c r="O126" i="33"/>
  <c r="O134" i="33"/>
  <c r="O142" i="33"/>
  <c r="O150" i="33"/>
  <c r="O158" i="33"/>
  <c r="O166" i="33"/>
  <c r="O174" i="33"/>
  <c r="O182" i="33"/>
  <c r="O190" i="33"/>
  <c r="O198" i="33"/>
  <c r="O206" i="33"/>
  <c r="O213" i="33"/>
  <c r="P358" i="33"/>
  <c r="P415" i="33"/>
  <c r="P471" i="33"/>
  <c r="P529" i="33"/>
  <c r="P586" i="33"/>
  <c r="P642" i="33"/>
  <c r="P695" i="33"/>
  <c r="P738" i="33"/>
  <c r="P780" i="33"/>
  <c r="P823" i="33"/>
  <c r="P866" i="33"/>
  <c r="P908" i="33"/>
  <c r="P951" i="33"/>
  <c r="P994" i="33"/>
  <c r="P1036" i="33"/>
  <c r="O30" i="33"/>
  <c r="O65" i="33"/>
  <c r="O97" i="33"/>
  <c r="O129" i="33"/>
  <c r="O161" i="33"/>
  <c r="O193" i="33"/>
  <c r="O217" i="33"/>
  <c r="O225" i="33"/>
  <c r="O233" i="33"/>
  <c r="O241" i="33"/>
  <c r="O249" i="33"/>
  <c r="O254" i="33"/>
  <c r="O259" i="33"/>
  <c r="O265" i="33"/>
  <c r="O270" i="33"/>
  <c r="O275" i="33"/>
  <c r="O281" i="33"/>
  <c r="O286" i="33"/>
  <c r="O291" i="33"/>
  <c r="O297" i="33"/>
  <c r="O302" i="33"/>
  <c r="O307" i="33"/>
  <c r="O313" i="33"/>
  <c r="O318" i="33"/>
  <c r="O323" i="33"/>
  <c r="O329" i="33"/>
  <c r="O334" i="33"/>
  <c r="O339" i="33"/>
  <c r="O345" i="33"/>
  <c r="O350" i="33"/>
  <c r="O355" i="33"/>
  <c r="O361" i="33"/>
  <c r="O366" i="33"/>
  <c r="O371" i="33"/>
  <c r="O377" i="33"/>
  <c r="O382" i="33"/>
  <c r="O387" i="33"/>
  <c r="O393" i="33"/>
  <c r="O398" i="33"/>
  <c r="O403" i="33"/>
  <c r="O409" i="33"/>
  <c r="O414" i="33"/>
  <c r="O419" i="33"/>
  <c r="O425" i="33"/>
  <c r="O430" i="33"/>
  <c r="O435" i="33"/>
  <c r="O441" i="33"/>
  <c r="O446" i="33"/>
  <c r="O451" i="33"/>
  <c r="O457" i="33"/>
  <c r="O462" i="33"/>
  <c r="O467" i="33"/>
  <c r="O473" i="33"/>
  <c r="O478" i="33"/>
  <c r="O483" i="33"/>
  <c r="O489" i="33"/>
  <c r="O494" i="33"/>
  <c r="O499" i="33"/>
  <c r="O505" i="33"/>
  <c r="O510" i="33"/>
  <c r="O515" i="33"/>
  <c r="O521" i="33"/>
  <c r="O526" i="33"/>
  <c r="O531" i="33"/>
  <c r="O537" i="33"/>
  <c r="O542" i="33"/>
  <c r="O547" i="33"/>
  <c r="O553" i="33"/>
  <c r="O558" i="33"/>
  <c r="O563" i="33"/>
  <c r="O569" i="33"/>
  <c r="O574" i="33"/>
  <c r="O579" i="33"/>
  <c r="O585" i="33"/>
  <c r="O589" i="33"/>
  <c r="O593" i="33"/>
  <c r="O597" i="33"/>
  <c r="O601" i="33"/>
  <c r="O605" i="33"/>
  <c r="O609" i="33"/>
  <c r="O613" i="33"/>
  <c r="P373" i="33"/>
  <c r="P429" i="33"/>
  <c r="P486" i="33"/>
  <c r="P543" i="33"/>
  <c r="P599" i="33"/>
  <c r="P657" i="33"/>
  <c r="P706" i="33"/>
  <c r="P748" i="33"/>
  <c r="P791" i="33"/>
  <c r="P834" i="33"/>
  <c r="P876" i="33"/>
  <c r="P919" i="33"/>
  <c r="P962" i="33"/>
  <c r="P1004" i="33"/>
  <c r="P1047" i="33"/>
  <c r="O40" i="33"/>
  <c r="O73" i="33"/>
  <c r="O105" i="33"/>
  <c r="O137" i="33"/>
  <c r="O169" i="33"/>
  <c r="O201" i="33"/>
  <c r="O218" i="33"/>
  <c r="O226" i="33"/>
  <c r="O234" i="33"/>
  <c r="O242" i="33"/>
  <c r="O250" i="33"/>
  <c r="O255" i="33"/>
  <c r="O261" i="33"/>
  <c r="O266" i="33"/>
  <c r="O271" i="33"/>
  <c r="O277" i="33"/>
  <c r="O282" i="33"/>
  <c r="O287" i="33"/>
  <c r="O293" i="33"/>
  <c r="O298" i="33"/>
  <c r="O303" i="33"/>
  <c r="O309" i="33"/>
  <c r="O314" i="33"/>
  <c r="O319" i="33"/>
  <c r="O325" i="33"/>
  <c r="O330" i="33"/>
  <c r="O335" i="33"/>
  <c r="O341" i="33"/>
  <c r="O346" i="33"/>
  <c r="O351" i="33"/>
  <c r="O357" i="33"/>
  <c r="O362" i="33"/>
  <c r="O367" i="33"/>
  <c r="O373" i="33"/>
  <c r="O378" i="33"/>
  <c r="O383" i="33"/>
  <c r="O389" i="33"/>
  <c r="O394" i="33"/>
  <c r="O399" i="33"/>
  <c r="O405" i="33"/>
  <c r="O410" i="33"/>
  <c r="O415" i="33"/>
  <c r="O421" i="33"/>
  <c r="O426" i="33"/>
  <c r="O431" i="33"/>
  <c r="O437" i="33"/>
  <c r="O442" i="33"/>
  <c r="O447" i="33"/>
  <c r="O453" i="33"/>
  <c r="O458" i="33"/>
  <c r="O463" i="33"/>
  <c r="O469" i="33"/>
  <c r="O474" i="33"/>
  <c r="O479" i="33"/>
  <c r="O485" i="33"/>
  <c r="O490" i="33"/>
  <c r="O495" i="33"/>
  <c r="O501" i="33"/>
  <c r="O506" i="33"/>
  <c r="O511" i="33"/>
  <c r="O517" i="33"/>
  <c r="O522" i="33"/>
  <c r="O527" i="33"/>
  <c r="O533" i="33"/>
  <c r="O538" i="33"/>
  <c r="O543" i="33"/>
  <c r="O549" i="33"/>
  <c r="O554" i="33"/>
  <c r="O559" i="33"/>
  <c r="O565" i="33"/>
  <c r="O570" i="33"/>
  <c r="O575" i="33"/>
  <c r="O581" i="33"/>
  <c r="O586" i="33"/>
  <c r="O590" i="33"/>
  <c r="O594" i="33"/>
  <c r="O598" i="33"/>
  <c r="O602" i="33"/>
  <c r="O606" i="33"/>
  <c r="O610" i="33"/>
  <c r="O614" i="33"/>
  <c r="O618" i="33"/>
  <c r="O622" i="33"/>
  <c r="O626" i="33"/>
  <c r="O630" i="33"/>
  <c r="O634" i="33"/>
  <c r="O638" i="33"/>
  <c r="O642" i="33"/>
  <c r="O646" i="33"/>
  <c r="O650" i="33"/>
  <c r="O654" i="33"/>
  <c r="O658" i="33"/>
  <c r="O662" i="33"/>
  <c r="O666" i="33"/>
  <c r="O670" i="33"/>
  <c r="O674" i="33"/>
  <c r="O678" i="33"/>
  <c r="O682" i="33"/>
  <c r="O686" i="33"/>
  <c r="O690" i="33"/>
  <c r="O694" i="33"/>
  <c r="P386" i="33"/>
  <c r="P443" i="33"/>
  <c r="P501" i="33"/>
  <c r="P557" i="33"/>
  <c r="P614" i="33"/>
  <c r="P671" i="33"/>
  <c r="P716" i="33"/>
  <c r="P759" i="33"/>
  <c r="P802" i="33"/>
  <c r="P844" i="33"/>
  <c r="P887" i="33"/>
  <c r="P930" i="33"/>
  <c r="P972" i="33"/>
  <c r="P1015" i="33"/>
  <c r="P1058" i="33"/>
  <c r="O8" i="33"/>
  <c r="O49" i="33"/>
  <c r="O81" i="33"/>
  <c r="O113" i="33"/>
  <c r="O145" i="33"/>
  <c r="O177" i="33"/>
  <c r="O209" i="33"/>
  <c r="O221" i="33"/>
  <c r="O229" i="33"/>
  <c r="O237" i="33"/>
  <c r="O245" i="33"/>
  <c r="O251" i="33"/>
  <c r="O257" i="33"/>
  <c r="O262" i="33"/>
  <c r="O267" i="33"/>
  <c r="O273" i="33"/>
  <c r="O278" i="33"/>
  <c r="O283" i="33"/>
  <c r="O289" i="33"/>
  <c r="O294" i="33"/>
  <c r="O299" i="33"/>
  <c r="O305" i="33"/>
  <c r="O310" i="33"/>
  <c r="O315" i="33"/>
  <c r="O321" i="33"/>
  <c r="O326" i="33"/>
  <c r="O331" i="33"/>
  <c r="O337" i="33"/>
  <c r="O342" i="33"/>
  <c r="O347" i="33"/>
  <c r="O353" i="33"/>
  <c r="O358" i="33"/>
  <c r="O363" i="33"/>
  <c r="O369" i="33"/>
  <c r="O374" i="33"/>
  <c r="O379" i="33"/>
  <c r="O385" i="33"/>
  <c r="O390" i="33"/>
  <c r="O395" i="33"/>
  <c r="O401" i="33"/>
  <c r="O406" i="33"/>
  <c r="O411" i="33"/>
  <c r="O417" i="33"/>
  <c r="O422" i="33"/>
  <c r="O427" i="33"/>
  <c r="O433" i="33"/>
  <c r="O438" i="33"/>
  <c r="O443" i="33"/>
  <c r="O449" i="33"/>
  <c r="O454" i="33"/>
  <c r="O459" i="33"/>
  <c r="O465" i="33"/>
  <c r="O470" i="33"/>
  <c r="O475" i="33"/>
  <c r="O481" i="33"/>
  <c r="O486" i="33"/>
  <c r="O491" i="33"/>
  <c r="O497" i="33"/>
  <c r="O502" i="33"/>
  <c r="O507" i="33"/>
  <c r="O513" i="33"/>
  <c r="O518" i="33"/>
  <c r="O523" i="33"/>
  <c r="O529" i="33"/>
  <c r="O534" i="33"/>
  <c r="O539" i="33"/>
  <c r="O545" i="33"/>
  <c r="O550" i="33"/>
  <c r="O555" i="33"/>
  <c r="O561" i="33"/>
  <c r="O566" i="33"/>
  <c r="O571" i="33"/>
  <c r="O577" i="33"/>
  <c r="O582" i="33"/>
  <c r="O587" i="33"/>
  <c r="O591" i="33"/>
  <c r="O595" i="33"/>
  <c r="O599" i="33"/>
  <c r="O603" i="33"/>
  <c r="O607" i="33"/>
  <c r="O611" i="33"/>
  <c r="O615" i="33"/>
  <c r="O619" i="33"/>
  <c r="O623" i="33"/>
  <c r="O627" i="33"/>
  <c r="O631" i="33"/>
  <c r="O635" i="33"/>
  <c r="O639" i="33"/>
  <c r="O643" i="33"/>
  <c r="O647" i="33"/>
  <c r="O651" i="33"/>
  <c r="O655" i="33"/>
  <c r="O659" i="33"/>
  <c r="O663" i="33"/>
  <c r="O667" i="33"/>
  <c r="O671" i="33"/>
  <c r="O675" i="33"/>
  <c r="O679" i="33"/>
  <c r="O683" i="33"/>
  <c r="O687" i="33"/>
  <c r="O691" i="33"/>
  <c r="O695" i="33"/>
  <c r="O699" i="33"/>
  <c r="O703" i="33"/>
  <c r="O707" i="33"/>
  <c r="O711" i="33"/>
  <c r="O715" i="33"/>
  <c r="O719" i="33"/>
  <c r="O723" i="33"/>
  <c r="O727" i="33"/>
  <c r="O731" i="33"/>
  <c r="O735" i="33"/>
  <c r="O739" i="33"/>
  <c r="O743" i="33"/>
  <c r="O747" i="33"/>
  <c r="O751" i="33"/>
  <c r="O755" i="33"/>
  <c r="O759" i="33"/>
  <c r="O763" i="33"/>
  <c r="O767" i="33"/>
  <c r="O771" i="33"/>
  <c r="O775" i="33"/>
  <c r="O779" i="33"/>
  <c r="O783" i="33"/>
  <c r="O787" i="33"/>
  <c r="O791" i="33"/>
  <c r="O795" i="33"/>
  <c r="O799" i="33"/>
  <c r="O803" i="33"/>
  <c r="O807" i="33"/>
  <c r="O811" i="33"/>
  <c r="O815" i="33"/>
  <c r="O819" i="33"/>
  <c r="O823" i="33"/>
  <c r="O827" i="33"/>
  <c r="O831" i="33"/>
  <c r="O835" i="33"/>
  <c r="O839" i="33"/>
  <c r="O843" i="33"/>
  <c r="O847" i="33"/>
  <c r="O851" i="33"/>
  <c r="O855" i="33"/>
  <c r="O859" i="33"/>
  <c r="O863" i="33"/>
  <c r="O867" i="33"/>
  <c r="O871" i="33"/>
  <c r="O875" i="33"/>
  <c r="O879" i="33"/>
  <c r="O883" i="33"/>
  <c r="O887" i="33"/>
  <c r="O891" i="33"/>
  <c r="O895" i="33"/>
  <c r="O899" i="33"/>
  <c r="O903" i="33"/>
  <c r="O907" i="33"/>
  <c r="P401" i="33"/>
  <c r="P629" i="33"/>
  <c r="P812" i="33"/>
  <c r="P983" i="33"/>
  <c r="O121" i="33"/>
  <c r="O222" i="33"/>
  <c r="O253" i="33"/>
  <c r="O274" i="33"/>
  <c r="O295" i="33"/>
  <c r="O317" i="33"/>
  <c r="O338" i="33"/>
  <c r="O359" i="33"/>
  <c r="O381" i="33"/>
  <c r="O402" i="33"/>
  <c r="O423" i="33"/>
  <c r="O445" i="33"/>
  <c r="O466" i="33"/>
  <c r="O487" i="33"/>
  <c r="O509" i="33"/>
  <c r="O530" i="33"/>
  <c r="O551" i="33"/>
  <c r="O573" i="33"/>
  <c r="O592" i="33"/>
  <c r="O608" i="33"/>
  <c r="O620" i="33"/>
  <c r="O628" i="33"/>
  <c r="O636" i="33"/>
  <c r="O644" i="33"/>
  <c r="O652" i="33"/>
  <c r="O660" i="33"/>
  <c r="O668" i="33"/>
  <c r="O676" i="33"/>
  <c r="O684" i="33"/>
  <c r="O692" i="33"/>
  <c r="O698" i="33"/>
  <c r="O704" i="33"/>
  <c r="O709" i="33"/>
  <c r="O714" i="33"/>
  <c r="O720" i="33"/>
  <c r="O725" i="33"/>
  <c r="O730" i="33"/>
  <c r="O736" i="33"/>
  <c r="O741" i="33"/>
  <c r="O746" i="33"/>
  <c r="O752" i="33"/>
  <c r="O757" i="33"/>
  <c r="O762" i="33"/>
  <c r="O768" i="33"/>
  <c r="O773" i="33"/>
  <c r="O778" i="33"/>
  <c r="O784" i="33"/>
  <c r="O789" i="33"/>
  <c r="O794" i="33"/>
  <c r="O800" i="33"/>
  <c r="O805" i="33"/>
  <c r="O810" i="33"/>
  <c r="O816" i="33"/>
  <c r="O821" i="33"/>
  <c r="O826" i="33"/>
  <c r="O832" i="33"/>
  <c r="O837" i="33"/>
  <c r="O842" i="33"/>
  <c r="O848" i="33"/>
  <c r="O853" i="33"/>
  <c r="O858" i="33"/>
  <c r="O864" i="33"/>
  <c r="O869" i="33"/>
  <c r="O874" i="33"/>
  <c r="O880" i="33"/>
  <c r="O885" i="33"/>
  <c r="O890" i="33"/>
  <c r="O896" i="33"/>
  <c r="O901" i="33"/>
  <c r="O906" i="33"/>
  <c r="O911" i="33"/>
  <c r="O915" i="33"/>
  <c r="O919" i="33"/>
  <c r="O923" i="33"/>
  <c r="O927" i="33"/>
  <c r="O931" i="33"/>
  <c r="O935" i="33"/>
  <c r="O939" i="33"/>
  <c r="O943" i="33"/>
  <c r="O947" i="33"/>
  <c r="O951" i="33"/>
  <c r="O955" i="33"/>
  <c r="O959" i="33"/>
  <c r="O963" i="33"/>
  <c r="O967" i="33"/>
  <c r="O971" i="33"/>
  <c r="O975" i="33"/>
  <c r="O979" i="33"/>
  <c r="O983" i="33"/>
  <c r="O987" i="33"/>
  <c r="O991" i="33"/>
  <c r="O995" i="33"/>
  <c r="O999" i="33"/>
  <c r="O1003" i="33"/>
  <c r="O1007" i="33"/>
  <c r="O1011" i="33"/>
  <c r="O1015" i="33"/>
  <c r="O1019" i="33"/>
  <c r="O1023" i="33"/>
  <c r="O1027" i="33"/>
  <c r="O1031" i="33"/>
  <c r="O1035" i="33"/>
  <c r="O1039" i="33"/>
  <c r="O1043" i="33"/>
  <c r="O1047" i="33"/>
  <c r="O1051" i="33"/>
  <c r="O1055" i="33"/>
  <c r="O1059" i="33"/>
  <c r="O1063" i="33"/>
  <c r="O1067" i="33"/>
  <c r="O1071" i="33"/>
  <c r="O1041" i="33"/>
  <c r="P571" i="33"/>
  <c r="O89" i="33"/>
  <c r="O246" i="33"/>
  <c r="O311" i="33"/>
  <c r="O354" i="33"/>
  <c r="O397" i="33"/>
  <c r="O439" i="33"/>
  <c r="O482" i="33"/>
  <c r="O525" i="33"/>
  <c r="O588" i="33"/>
  <c r="O617" i="33"/>
  <c r="O633" i="33"/>
  <c r="O649" i="33"/>
  <c r="O673" i="33"/>
  <c r="O689" i="33"/>
  <c r="O702" i="33"/>
  <c r="O718" i="33"/>
  <c r="O729" i="33"/>
  <c r="O745" i="33"/>
  <c r="O756" i="33"/>
  <c r="O772" i="33"/>
  <c r="O782" i="33"/>
  <c r="O798" i="33"/>
  <c r="O809" i="33"/>
  <c r="O820" i="33"/>
  <c r="O836" i="33"/>
  <c r="O852" i="33"/>
  <c r="O862" i="33"/>
  <c r="O868" i="33"/>
  <c r="O884" i="33"/>
  <c r="O894" i="33"/>
  <c r="O910" i="33"/>
  <c r="O922" i="33"/>
  <c r="O930" i="33"/>
  <c r="O942" i="33"/>
  <c r="O950" i="33"/>
  <c r="O958" i="33"/>
  <c r="O970" i="33"/>
  <c r="O982" i="33"/>
  <c r="O990" i="33"/>
  <c r="O1002" i="33"/>
  <c r="O1010" i="33"/>
  <c r="O1018" i="33"/>
  <c r="O1030" i="33"/>
  <c r="O1038" i="33"/>
  <c r="O1050" i="33"/>
  <c r="O1062" i="33"/>
  <c r="O1070" i="33"/>
  <c r="P458" i="33"/>
  <c r="P684" i="33"/>
  <c r="P855" i="33"/>
  <c r="P1026" i="33"/>
  <c r="O19" i="33"/>
  <c r="O153" i="33"/>
  <c r="O230" i="33"/>
  <c r="O258" i="33"/>
  <c r="O279" i="33"/>
  <c r="O301" i="33"/>
  <c r="O322" i="33"/>
  <c r="O343" i="33"/>
  <c r="O365" i="33"/>
  <c r="O386" i="33"/>
  <c r="O407" i="33"/>
  <c r="O429" i="33"/>
  <c r="O450" i="33"/>
  <c r="O471" i="33"/>
  <c r="O493" i="33"/>
  <c r="O514" i="33"/>
  <c r="O535" i="33"/>
  <c r="O557" i="33"/>
  <c r="O578" i="33"/>
  <c r="O596" i="33"/>
  <c r="O612" i="33"/>
  <c r="O621" i="33"/>
  <c r="O629" i="33"/>
  <c r="O637" i="33"/>
  <c r="O645" i="33"/>
  <c r="O653" i="33"/>
  <c r="O661" i="33"/>
  <c r="O669" i="33"/>
  <c r="O677" i="33"/>
  <c r="O685" i="33"/>
  <c r="O693" i="33"/>
  <c r="O700" i="33"/>
  <c r="O705" i="33"/>
  <c r="O710" i="33"/>
  <c r="O716" i="33"/>
  <c r="O721" i="33"/>
  <c r="O726" i="33"/>
  <c r="O732" i="33"/>
  <c r="O737" i="33"/>
  <c r="O742" i="33"/>
  <c r="O748" i="33"/>
  <c r="O753" i="33"/>
  <c r="O758" i="33"/>
  <c r="O764" i="33"/>
  <c r="O769" i="33"/>
  <c r="O774" i="33"/>
  <c r="O780" i="33"/>
  <c r="O785" i="33"/>
  <c r="O790" i="33"/>
  <c r="O796" i="33"/>
  <c r="O801" i="33"/>
  <c r="O806" i="33"/>
  <c r="O812" i="33"/>
  <c r="O817" i="33"/>
  <c r="O822" i="33"/>
  <c r="O828" i="33"/>
  <c r="O833" i="33"/>
  <c r="O838" i="33"/>
  <c r="O844" i="33"/>
  <c r="O849" i="33"/>
  <c r="O854" i="33"/>
  <c r="O860" i="33"/>
  <c r="O865" i="33"/>
  <c r="O870" i="33"/>
  <c r="O876" i="33"/>
  <c r="O881" i="33"/>
  <c r="O886" i="33"/>
  <c r="O892" i="33"/>
  <c r="O897" i="33"/>
  <c r="O902" i="33"/>
  <c r="O908" i="33"/>
  <c r="O912" i="33"/>
  <c r="O916" i="33"/>
  <c r="O920" i="33"/>
  <c r="O924" i="33"/>
  <c r="O928" i="33"/>
  <c r="O932" i="33"/>
  <c r="O936" i="33"/>
  <c r="O940" i="33"/>
  <c r="O944" i="33"/>
  <c r="O948" i="33"/>
  <c r="O952" i="33"/>
  <c r="O956" i="33"/>
  <c r="O960" i="33"/>
  <c r="O964" i="33"/>
  <c r="O968" i="33"/>
  <c r="O972" i="33"/>
  <c r="O976" i="33"/>
  <c r="O980" i="33"/>
  <c r="O984" i="33"/>
  <c r="O988" i="33"/>
  <c r="O992" i="33"/>
  <c r="O996" i="33"/>
  <c r="O1000" i="33"/>
  <c r="O1004" i="33"/>
  <c r="O1008" i="33"/>
  <c r="O1012" i="33"/>
  <c r="O1016" i="33"/>
  <c r="O1020" i="33"/>
  <c r="O1024" i="33"/>
  <c r="O1028" i="33"/>
  <c r="O1032" i="33"/>
  <c r="O1036" i="33"/>
  <c r="O1040" i="33"/>
  <c r="O1044" i="33"/>
  <c r="O1048" i="33"/>
  <c r="O1052" i="33"/>
  <c r="O1056" i="33"/>
  <c r="O1060" i="33"/>
  <c r="O1064" i="33"/>
  <c r="O1068" i="33"/>
  <c r="O1072" i="33"/>
  <c r="O1029" i="33"/>
  <c r="O1049" i="33"/>
  <c r="O1053" i="33"/>
  <c r="O1057" i="33"/>
  <c r="O1065" i="33"/>
  <c r="P770" i="33"/>
  <c r="O214" i="33"/>
  <c r="O269" i="33"/>
  <c r="O333" i="33"/>
  <c r="O375" i="33"/>
  <c r="O418" i="33"/>
  <c r="O461" i="33"/>
  <c r="O503" i="33"/>
  <c r="O546" i="33"/>
  <c r="O567" i="33"/>
  <c r="O604" i="33"/>
  <c r="O625" i="33"/>
  <c r="O641" i="33"/>
  <c r="O665" i="33"/>
  <c r="O681" i="33"/>
  <c r="O697" i="33"/>
  <c r="O708" i="33"/>
  <c r="O724" i="33"/>
  <c r="O740" i="33"/>
  <c r="O750" i="33"/>
  <c r="O766" i="33"/>
  <c r="O777" i="33"/>
  <c r="O788" i="33"/>
  <c r="O804" i="33"/>
  <c r="O814" i="33"/>
  <c r="O830" i="33"/>
  <c r="O841" i="33"/>
  <c r="O857" i="33"/>
  <c r="O873" i="33"/>
  <c r="O889" i="33"/>
  <c r="O900" i="33"/>
  <c r="O914" i="33"/>
  <c r="O926" i="33"/>
  <c r="O934" i="33"/>
  <c r="O946" i="33"/>
  <c r="O954" i="33"/>
  <c r="O962" i="33"/>
  <c r="O974" i="33"/>
  <c r="O986" i="33"/>
  <c r="O994" i="33"/>
  <c r="O1006" i="33"/>
  <c r="O1014" i="33"/>
  <c r="O1022" i="33"/>
  <c r="O1034" i="33"/>
  <c r="O1046" i="33"/>
  <c r="O1054" i="33"/>
  <c r="O1066" i="33"/>
  <c r="P514" i="33"/>
  <c r="P727" i="33"/>
  <c r="P898" i="33"/>
  <c r="P1068" i="33"/>
  <c r="O57" i="33"/>
  <c r="O185" i="33"/>
  <c r="O238" i="33"/>
  <c r="O263" i="33"/>
  <c r="O285" i="33"/>
  <c r="O306" i="33"/>
  <c r="O327" i="33"/>
  <c r="O349" i="33"/>
  <c r="O370" i="33"/>
  <c r="O391" i="33"/>
  <c r="O413" i="33"/>
  <c r="O434" i="33"/>
  <c r="O455" i="33"/>
  <c r="O477" i="33"/>
  <c r="O498" i="33"/>
  <c r="O519" i="33"/>
  <c r="O541" i="33"/>
  <c r="O562" i="33"/>
  <c r="O583" i="33"/>
  <c r="O600" i="33"/>
  <c r="O616" i="33"/>
  <c r="O624" i="33"/>
  <c r="O632" i="33"/>
  <c r="O640" i="33"/>
  <c r="O648" i="33"/>
  <c r="O656" i="33"/>
  <c r="O664" i="33"/>
  <c r="O672" i="33"/>
  <c r="O680" i="33"/>
  <c r="O688" i="33"/>
  <c r="O696" i="33"/>
  <c r="O701" i="33"/>
  <c r="O706" i="33"/>
  <c r="O712" i="33"/>
  <c r="O717" i="33"/>
  <c r="O722" i="33"/>
  <c r="O728" i="33"/>
  <c r="O733" i="33"/>
  <c r="O738" i="33"/>
  <c r="O744" i="33"/>
  <c r="O749" i="33"/>
  <c r="O754" i="33"/>
  <c r="O760" i="33"/>
  <c r="O765" i="33"/>
  <c r="O770" i="33"/>
  <c r="O776" i="33"/>
  <c r="O781" i="33"/>
  <c r="O786" i="33"/>
  <c r="O792" i="33"/>
  <c r="O797" i="33"/>
  <c r="O802" i="33"/>
  <c r="O808" i="33"/>
  <c r="O813" i="33"/>
  <c r="O818" i="33"/>
  <c r="O824" i="33"/>
  <c r="O829" i="33"/>
  <c r="O834" i="33"/>
  <c r="O840" i="33"/>
  <c r="O845" i="33"/>
  <c r="O850" i="33"/>
  <c r="O856" i="33"/>
  <c r="O861" i="33"/>
  <c r="O866" i="33"/>
  <c r="O872" i="33"/>
  <c r="O877" i="33"/>
  <c r="O882" i="33"/>
  <c r="O888" i="33"/>
  <c r="O893" i="33"/>
  <c r="O898" i="33"/>
  <c r="O904" i="33"/>
  <c r="O909" i="33"/>
  <c r="O913" i="33"/>
  <c r="O917" i="33"/>
  <c r="O921" i="33"/>
  <c r="O925" i="33"/>
  <c r="O929" i="33"/>
  <c r="O933" i="33"/>
  <c r="O937" i="33"/>
  <c r="O941" i="33"/>
  <c r="O945" i="33"/>
  <c r="O949" i="33"/>
  <c r="O953" i="33"/>
  <c r="O957" i="33"/>
  <c r="O961" i="33"/>
  <c r="O965" i="33"/>
  <c r="O969" i="33"/>
  <c r="O973" i="33"/>
  <c r="O977" i="33"/>
  <c r="O981" i="33"/>
  <c r="O985" i="33"/>
  <c r="O989" i="33"/>
  <c r="O993" i="33"/>
  <c r="O997" i="33"/>
  <c r="O1001" i="33"/>
  <c r="O1005" i="33"/>
  <c r="O1009" i="33"/>
  <c r="O1013" i="33"/>
  <c r="O1017" i="33"/>
  <c r="O1021" i="33"/>
  <c r="O1025" i="33"/>
  <c r="O1033" i="33"/>
  <c r="O1037" i="33"/>
  <c r="O1045" i="33"/>
  <c r="O1061" i="33"/>
  <c r="O1069" i="33"/>
  <c r="P940" i="33"/>
  <c r="O290" i="33"/>
  <c r="O657" i="33"/>
  <c r="O713" i="33"/>
  <c r="O734" i="33"/>
  <c r="O761" i="33"/>
  <c r="O793" i="33"/>
  <c r="O825" i="33"/>
  <c r="O846" i="33"/>
  <c r="O878" i="33"/>
  <c r="O905" i="33"/>
  <c r="O918" i="33"/>
  <c r="O938" i="33"/>
  <c r="O966" i="33"/>
  <c r="O978" i="33"/>
  <c r="O998" i="33"/>
  <c r="O1026" i="33"/>
  <c r="O1042" i="33"/>
  <c r="O1058" i="33"/>
  <c r="P6" i="33"/>
  <c r="O6" i="33"/>
  <c r="K5" i="44"/>
  <c r="E154" i="38" l="1"/>
  <c r="H146" i="43"/>
  <c r="C143" i="43"/>
  <c r="C149" i="38"/>
  <c r="H150" i="38"/>
  <c r="H129" i="43"/>
  <c r="H132" i="43"/>
  <c r="E134" i="43"/>
  <c r="G108" i="43"/>
  <c r="H149" i="43"/>
  <c r="F146" i="43"/>
  <c r="D141" i="43"/>
  <c r="D133" i="43"/>
  <c r="F149" i="43"/>
  <c r="H138" i="43"/>
  <c r="G142" i="43"/>
  <c r="C128" i="43"/>
  <c r="E117" i="43"/>
  <c r="E129" i="43"/>
  <c r="C127" i="43"/>
  <c r="F148" i="38"/>
  <c r="D143" i="43"/>
  <c r="F141" i="43"/>
  <c r="E131" i="43"/>
  <c r="G113" i="43"/>
  <c r="D124" i="43"/>
  <c r="H145" i="43"/>
  <c r="F132" i="43"/>
  <c r="G151" i="43"/>
  <c r="P23" i="36" s="1"/>
  <c r="G147" i="43"/>
  <c r="G149" i="43"/>
  <c r="G123" i="43"/>
  <c r="D143" i="38"/>
  <c r="G111" i="43"/>
  <c r="D147" i="43"/>
  <c r="D137" i="43"/>
  <c r="E145" i="43"/>
  <c r="C120" i="43"/>
  <c r="G131" i="43"/>
  <c r="D149" i="43"/>
  <c r="F140" i="43"/>
  <c r="E125" i="43"/>
  <c r="F148" i="43"/>
  <c r="H143" i="43"/>
  <c r="H137" i="43"/>
  <c r="F130" i="43"/>
  <c r="D144" i="43"/>
  <c r="C148" i="43"/>
  <c r="C137" i="43"/>
  <c r="G122" i="43"/>
  <c r="E139" i="43"/>
  <c r="C139" i="43"/>
  <c r="C119" i="43"/>
  <c r="H114" i="43"/>
  <c r="G146" i="38"/>
  <c r="G127" i="43"/>
  <c r="E149" i="38"/>
  <c r="H154" i="38"/>
  <c r="E122" i="43"/>
  <c r="H147" i="43"/>
  <c r="D145" i="43"/>
  <c r="F142" i="43"/>
  <c r="D139" i="43"/>
  <c r="F134" i="43"/>
  <c r="H131" i="43"/>
  <c r="D129" i="43"/>
  <c r="H148" i="43"/>
  <c r="D146" i="43"/>
  <c r="F143" i="43"/>
  <c r="H140" i="43"/>
  <c r="D138" i="43"/>
  <c r="C151" i="43"/>
  <c r="L23" i="36" s="1"/>
  <c r="E147" i="43"/>
  <c r="G144" i="43"/>
  <c r="C142" i="43"/>
  <c r="C141" i="43"/>
  <c r="C134" i="43"/>
  <c r="E130" i="43"/>
  <c r="E127" i="43"/>
  <c r="G124" i="43"/>
  <c r="C122" i="43"/>
  <c r="E119" i="43"/>
  <c r="G116" i="43"/>
  <c r="C145" i="43"/>
  <c r="C138" i="43"/>
  <c r="C132" i="43"/>
  <c r="F128" i="43"/>
  <c r="C147" i="43"/>
  <c r="G137" i="43"/>
  <c r="C130" i="43"/>
  <c r="E126" i="43"/>
  <c r="C123" i="43"/>
  <c r="G117" i="43"/>
  <c r="F152" i="38"/>
  <c r="D147" i="38"/>
  <c r="C154" i="38"/>
  <c r="G147" i="38"/>
  <c r="G150" i="38"/>
  <c r="F149" i="38"/>
  <c r="F119" i="43"/>
  <c r="E87" i="43"/>
  <c r="F144" i="43"/>
  <c r="H141" i="43"/>
  <c r="F138" i="43"/>
  <c r="H133" i="43"/>
  <c r="D131" i="43"/>
  <c r="H151" i="43"/>
  <c r="Q23" i="36" s="1"/>
  <c r="D148" i="43"/>
  <c r="F145" i="43"/>
  <c r="H142" i="43"/>
  <c r="D140" i="43"/>
  <c r="F137" i="43"/>
  <c r="E149" i="43"/>
  <c r="G146" i="43"/>
  <c r="C144" i="43"/>
  <c r="H139" i="43"/>
  <c r="G139" i="43"/>
  <c r="C133" i="43"/>
  <c r="F129" i="43"/>
  <c r="G126" i="43"/>
  <c r="C124" i="43"/>
  <c r="E121" i="43"/>
  <c r="G118" i="43"/>
  <c r="C116" i="43"/>
  <c r="E142" i="43"/>
  <c r="G134" i="43"/>
  <c r="C131" i="43"/>
  <c r="H127" i="43"/>
  <c r="E144" i="43"/>
  <c r="F133" i="43"/>
  <c r="C129" i="43"/>
  <c r="G125" i="43"/>
  <c r="G121" i="43"/>
  <c r="E116" i="43"/>
  <c r="D151" i="38"/>
  <c r="H145" i="38"/>
  <c r="G151" i="38"/>
  <c r="E146" i="38"/>
  <c r="C148" i="38"/>
  <c r="E104" i="43"/>
  <c r="E148" i="43"/>
  <c r="C98" i="43"/>
  <c r="D151" i="43"/>
  <c r="M23" i="36" s="1"/>
  <c r="F147" i="43"/>
  <c r="H144" i="43"/>
  <c r="D142" i="43"/>
  <c r="F139" i="43"/>
  <c r="H134" i="43"/>
  <c r="G148" i="43"/>
  <c r="C146" i="43"/>
  <c r="E143" i="43"/>
  <c r="G145" i="43"/>
  <c r="E138" i="43"/>
  <c r="D132" i="43"/>
  <c r="G128" i="43"/>
  <c r="C126" i="43"/>
  <c r="E123" i="43"/>
  <c r="G120" i="43"/>
  <c r="C118" i="43"/>
  <c r="E151" i="43"/>
  <c r="N23" i="36" s="1"/>
  <c r="G140" i="43"/>
  <c r="G133" i="43"/>
  <c r="D130" i="43"/>
  <c r="D127" i="43"/>
  <c r="E140" i="43"/>
  <c r="G132" i="43"/>
  <c r="E128" i="43"/>
  <c r="E124" i="43"/>
  <c r="E120" i="43"/>
  <c r="C115" i="43"/>
  <c r="H149" i="38"/>
  <c r="F144" i="38"/>
  <c r="E150" i="38"/>
  <c r="C145" i="38"/>
  <c r="E145" i="38"/>
  <c r="G107" i="43"/>
  <c r="H103" i="43"/>
  <c r="D152" i="38"/>
  <c r="E105" i="43"/>
  <c r="C140" i="43"/>
  <c r="F151" i="43"/>
  <c r="O23" i="36" s="1"/>
  <c r="G141" i="43"/>
  <c r="H130" i="43"/>
  <c r="C125" i="43"/>
  <c r="G119" i="43"/>
  <c r="C117" i="43"/>
  <c r="E114" i="43"/>
  <c r="H151" i="38"/>
  <c r="D149" i="38"/>
  <c r="F146" i="38"/>
  <c r="H143" i="38"/>
  <c r="E152" i="38"/>
  <c r="G149" i="38"/>
  <c r="C147" i="38"/>
  <c r="E144" i="38"/>
  <c r="G152" i="38"/>
  <c r="C150" i="38"/>
  <c r="E147" i="38"/>
  <c r="G144" i="38"/>
  <c r="D150" i="38"/>
  <c r="G101" i="43"/>
  <c r="C105" i="43"/>
  <c r="C109" i="43"/>
  <c r="C113" i="43"/>
  <c r="D122" i="43"/>
  <c r="H95" i="43"/>
  <c r="F106" i="43"/>
  <c r="H119" i="43"/>
  <c r="C90" i="43"/>
  <c r="G100" i="43"/>
  <c r="E111" i="43"/>
  <c r="G102" i="43"/>
  <c r="G143" i="38"/>
  <c r="C152" i="38"/>
  <c r="E143" i="38"/>
  <c r="F147" i="38"/>
  <c r="E102" i="43"/>
  <c r="E106" i="43"/>
  <c r="G109" i="43"/>
  <c r="G114" i="43"/>
  <c r="H124" i="43"/>
  <c r="F98" i="43"/>
  <c r="D109" i="43"/>
  <c r="D125" i="43"/>
  <c r="G92" i="43"/>
  <c r="E103" i="43"/>
  <c r="D114" i="43"/>
  <c r="C121" i="43"/>
  <c r="E118" i="43"/>
  <c r="G115" i="43"/>
  <c r="D154" i="38"/>
  <c r="F150" i="38"/>
  <c r="H147" i="38"/>
  <c r="D145" i="38"/>
  <c r="G154" i="38"/>
  <c r="C151" i="38"/>
  <c r="E148" i="38"/>
  <c r="G145" i="38"/>
  <c r="C143" i="38"/>
  <c r="E151" i="38"/>
  <c r="G148" i="38"/>
  <c r="C146" i="38"/>
  <c r="G142" i="38"/>
  <c r="G103" i="43"/>
  <c r="C107" i="43"/>
  <c r="E110" i="43"/>
  <c r="H116" i="43"/>
  <c r="D128" i="43"/>
  <c r="D101" i="43"/>
  <c r="H111" i="43"/>
  <c r="G138" i="43"/>
  <c r="E95" i="43"/>
  <c r="C106" i="43"/>
  <c r="H118" i="43"/>
  <c r="C144" i="38"/>
  <c r="H152" i="38"/>
  <c r="C103" i="43"/>
  <c r="G105" i="43"/>
  <c r="E108" i="43"/>
  <c r="C111" i="43"/>
  <c r="H113" i="43"/>
  <c r="D118" i="43"/>
  <c r="F123" i="43"/>
  <c r="F131" i="43"/>
  <c r="H93" i="43"/>
  <c r="F96" i="43"/>
  <c r="D99" i="43"/>
  <c r="H101" i="43"/>
  <c r="F104" i="43"/>
  <c r="D107" i="43"/>
  <c r="H109" i="43"/>
  <c r="F112" i="43"/>
  <c r="H115" i="43"/>
  <c r="D121" i="43"/>
  <c r="F126" i="43"/>
  <c r="E146" i="43"/>
  <c r="C88" i="43"/>
  <c r="G90" i="43"/>
  <c r="E93" i="43"/>
  <c r="C96" i="43"/>
  <c r="G98" i="43"/>
  <c r="E101" i="43"/>
  <c r="C104" i="43"/>
  <c r="G106" i="43"/>
  <c r="E109" i="43"/>
  <c r="C112" i="43"/>
  <c r="D115" i="43"/>
  <c r="D120" i="43"/>
  <c r="F125" i="43"/>
  <c r="E137" i="43"/>
  <c r="F94" i="43"/>
  <c r="D97" i="43"/>
  <c r="H99" i="43"/>
  <c r="F102" i="43"/>
  <c r="D105" i="43"/>
  <c r="H107" i="43"/>
  <c r="F110" i="43"/>
  <c r="D113" i="43"/>
  <c r="D117" i="43"/>
  <c r="F122" i="43"/>
  <c r="H128" i="43"/>
  <c r="C86" i="43"/>
  <c r="G88" i="43"/>
  <c r="E91" i="43"/>
  <c r="C94" i="43"/>
  <c r="G96" i="43"/>
  <c r="E99" i="43"/>
  <c r="C102" i="43"/>
  <c r="G104" i="43"/>
  <c r="E107" i="43"/>
  <c r="C110" i="43"/>
  <c r="G112" i="43"/>
  <c r="D116" i="43"/>
  <c r="F121" i="43"/>
  <c r="H126" i="43"/>
  <c r="G129" i="43"/>
  <c r="E112" i="43"/>
  <c r="F115" i="43"/>
  <c r="H120" i="43"/>
  <c r="D126" i="43"/>
  <c r="G143" i="43"/>
  <c r="D95" i="43"/>
  <c r="H97" i="43"/>
  <c r="F100" i="43"/>
  <c r="D103" i="43"/>
  <c r="H105" i="43"/>
  <c r="F108" i="43"/>
  <c r="D111" i="43"/>
  <c r="C114" i="43"/>
  <c r="F118" i="43"/>
  <c r="H123" i="43"/>
  <c r="E132" i="43"/>
  <c r="G86" i="43"/>
  <c r="E89" i="43"/>
  <c r="C92" i="43"/>
  <c r="G94" i="43"/>
  <c r="E97" i="43"/>
  <c r="C100" i="43"/>
  <c r="C108" i="43"/>
  <c r="G110" i="43"/>
  <c r="E113" i="43"/>
  <c r="F117" i="43"/>
  <c r="H122" i="43"/>
  <c r="E133" i="43"/>
  <c r="F154" i="38"/>
  <c r="C149" i="43"/>
  <c r="H148" i="38"/>
  <c r="F145" i="38"/>
  <c r="H142" i="38"/>
  <c r="C142" i="38"/>
  <c r="E141" i="38"/>
  <c r="G140" i="38"/>
  <c r="C140" i="38"/>
  <c r="E137" i="38"/>
  <c r="G136" i="38"/>
  <c r="C136" i="38"/>
  <c r="E135" i="38"/>
  <c r="G134" i="38"/>
  <c r="C134" i="38"/>
  <c r="E133" i="38"/>
  <c r="G132" i="38"/>
  <c r="C132" i="38"/>
  <c r="E131" i="38"/>
  <c r="G130" i="38"/>
  <c r="C130" i="38"/>
  <c r="E129" i="38"/>
  <c r="G128" i="38"/>
  <c r="C128" i="38"/>
  <c r="E127" i="38"/>
  <c r="G126" i="38"/>
  <c r="C126" i="38"/>
  <c r="E125" i="38"/>
  <c r="G124" i="38"/>
  <c r="C124" i="38"/>
  <c r="E123" i="38"/>
  <c r="G122" i="38"/>
  <c r="C122" i="38"/>
  <c r="E121" i="38"/>
  <c r="G120" i="38"/>
  <c r="C120" i="38"/>
  <c r="E119" i="38"/>
  <c r="G118" i="38"/>
  <c r="C118" i="38"/>
  <c r="E117" i="38"/>
  <c r="G116" i="38"/>
  <c r="C116" i="38"/>
  <c r="E115" i="38"/>
  <c r="G114" i="38"/>
  <c r="C114" i="38"/>
  <c r="E113" i="38"/>
  <c r="G112" i="38"/>
  <c r="C112" i="38"/>
  <c r="E111" i="38"/>
  <c r="G110" i="38"/>
  <c r="C110" i="38"/>
  <c r="E109" i="38"/>
  <c r="G108" i="38"/>
  <c r="C108" i="38"/>
  <c r="E107" i="38"/>
  <c r="D148" i="38"/>
  <c r="H144" i="38"/>
  <c r="F142" i="38"/>
  <c r="H141" i="38"/>
  <c r="D141" i="38"/>
  <c r="F140" i="38"/>
  <c r="H137" i="38"/>
  <c r="D137" i="38"/>
  <c r="F136" i="38"/>
  <c r="H135" i="38"/>
  <c r="D135" i="38"/>
  <c r="F134" i="38"/>
  <c r="H133" i="38"/>
  <c r="D133" i="38"/>
  <c r="F132" i="38"/>
  <c r="H131" i="38"/>
  <c r="D131" i="38"/>
  <c r="F130" i="38"/>
  <c r="H129" i="38"/>
  <c r="D129" i="38"/>
  <c r="F128" i="38"/>
  <c r="H127" i="38"/>
  <c r="D127" i="38"/>
  <c r="F126" i="38"/>
  <c r="H125" i="38"/>
  <c r="D125" i="38"/>
  <c r="F124" i="38"/>
  <c r="H123" i="38"/>
  <c r="D123" i="38"/>
  <c r="F122" i="38"/>
  <c r="H121" i="38"/>
  <c r="D121" i="38"/>
  <c r="F120" i="38"/>
  <c r="H119" i="38"/>
  <c r="D119" i="38"/>
  <c r="F118" i="38"/>
  <c r="H117" i="38"/>
  <c r="D117" i="38"/>
  <c r="F116" i="38"/>
  <c r="H115" i="38"/>
  <c r="D115" i="38"/>
  <c r="F114" i="38"/>
  <c r="H113" i="38"/>
  <c r="D113" i="38"/>
  <c r="F112" i="38"/>
  <c r="H111" i="38"/>
  <c r="D111" i="38"/>
  <c r="F110" i="38"/>
  <c r="H109" i="38"/>
  <c r="D109" i="38"/>
  <c r="F108" i="38"/>
  <c r="H107" i="38"/>
  <c r="D107" i="38"/>
  <c r="F106" i="38"/>
  <c r="H146" i="38"/>
  <c r="D144" i="38"/>
  <c r="E142" i="38"/>
  <c r="G141" i="38"/>
  <c r="C141" i="38"/>
  <c r="E140" i="38"/>
  <c r="G137" i="38"/>
  <c r="C137" i="38"/>
  <c r="E136" i="38"/>
  <c r="G135" i="38"/>
  <c r="C135" i="38"/>
  <c r="E134" i="38"/>
  <c r="G133" i="38"/>
  <c r="C133" i="38"/>
  <c r="E132" i="38"/>
  <c r="G131" i="38"/>
  <c r="C131" i="38"/>
  <c r="E130" i="38"/>
  <c r="G129" i="38"/>
  <c r="C129" i="38"/>
  <c r="E128" i="38"/>
  <c r="G127" i="38"/>
  <c r="C127" i="38"/>
  <c r="E126" i="38"/>
  <c r="G125" i="38"/>
  <c r="C125" i="38"/>
  <c r="E124" i="38"/>
  <c r="G123" i="38"/>
  <c r="C123" i="38"/>
  <c r="E122" i="38"/>
  <c r="G121" i="38"/>
  <c r="C121" i="38"/>
  <c r="E120" i="38"/>
  <c r="G119" i="38"/>
  <c r="C119" i="38"/>
  <c r="E118" i="38"/>
  <c r="G117" i="38"/>
  <c r="C117" i="38"/>
  <c r="E116" i="38"/>
  <c r="G115" i="38"/>
  <c r="C115" i="38"/>
  <c r="E114" i="38"/>
  <c r="G113" i="38"/>
  <c r="F151" i="38"/>
  <c r="D146" i="38"/>
  <c r="I146" i="38" s="1"/>
  <c r="F143" i="38"/>
  <c r="I143" i="38" s="1"/>
  <c r="D142" i="38"/>
  <c r="F141" i="38"/>
  <c r="H140" i="38"/>
  <c r="D140" i="38"/>
  <c r="F137" i="38"/>
  <c r="H136" i="38"/>
  <c r="D136" i="38"/>
  <c r="F135" i="38"/>
  <c r="H134" i="38"/>
  <c r="D134" i="38"/>
  <c r="F133" i="38"/>
  <c r="H132" i="38"/>
  <c r="D132" i="38"/>
  <c r="F131" i="38"/>
  <c r="H130" i="38"/>
  <c r="D130" i="38"/>
  <c r="F129" i="38"/>
  <c r="H128" i="38"/>
  <c r="D128" i="38"/>
  <c r="F127" i="38"/>
  <c r="H126" i="38"/>
  <c r="D126" i="38"/>
  <c r="F125" i="38"/>
  <c r="H124" i="38"/>
  <c r="D124" i="38"/>
  <c r="F123" i="38"/>
  <c r="H122" i="38"/>
  <c r="D122" i="38"/>
  <c r="F121" i="38"/>
  <c r="H120" i="38"/>
  <c r="D120" i="38"/>
  <c r="F119" i="38"/>
  <c r="H118" i="38"/>
  <c r="D118" i="38"/>
  <c r="F117" i="38"/>
  <c r="H116" i="38"/>
  <c r="D116" i="38"/>
  <c r="F115" i="38"/>
  <c r="H114" i="38"/>
  <c r="D114" i="38"/>
  <c r="F113" i="38"/>
  <c r="H112" i="38"/>
  <c r="D112" i="38"/>
  <c r="F111" i="38"/>
  <c r="H110" i="38"/>
  <c r="D110" i="38"/>
  <c r="F109" i="38"/>
  <c r="H108" i="38"/>
  <c r="E112" i="38"/>
  <c r="G109" i="38"/>
  <c r="G107" i="38"/>
  <c r="G106" i="38"/>
  <c r="H105" i="38"/>
  <c r="D105" i="38"/>
  <c r="F104" i="38"/>
  <c r="H103" i="38"/>
  <c r="D103" i="38"/>
  <c r="F102" i="38"/>
  <c r="H101" i="38"/>
  <c r="D101" i="38"/>
  <c r="F100" i="38"/>
  <c r="H99" i="38"/>
  <c r="D99" i="38"/>
  <c r="F98" i="38"/>
  <c r="H97" i="38"/>
  <c r="D97" i="38"/>
  <c r="F96" i="38"/>
  <c r="H95" i="38"/>
  <c r="D95" i="38"/>
  <c r="F94" i="38"/>
  <c r="H93" i="38"/>
  <c r="D93" i="38"/>
  <c r="F92" i="38"/>
  <c r="H91" i="38"/>
  <c r="D91" i="38"/>
  <c r="F90" i="38"/>
  <c r="H89" i="38"/>
  <c r="D89" i="38"/>
  <c r="F88" i="38"/>
  <c r="H87" i="38"/>
  <c r="D87" i="38"/>
  <c r="F86" i="38"/>
  <c r="H85" i="38"/>
  <c r="D85" i="38"/>
  <c r="F84" i="38"/>
  <c r="H83" i="38"/>
  <c r="D83" i="38"/>
  <c r="F82" i="38"/>
  <c r="H81" i="38"/>
  <c r="D81" i="38"/>
  <c r="F80" i="38"/>
  <c r="H79" i="38"/>
  <c r="D79" i="38"/>
  <c r="F78" i="38"/>
  <c r="H77" i="38"/>
  <c r="D77" i="38"/>
  <c r="F76" i="38"/>
  <c r="H75" i="38"/>
  <c r="D75" i="38"/>
  <c r="F74" i="38"/>
  <c r="H73" i="38"/>
  <c r="D73" i="38"/>
  <c r="F72" i="38"/>
  <c r="H71" i="38"/>
  <c r="D71" i="38"/>
  <c r="F70" i="38"/>
  <c r="H69" i="38"/>
  <c r="D69" i="38"/>
  <c r="F68" i="38"/>
  <c r="H67" i="38"/>
  <c r="D67" i="38"/>
  <c r="F66" i="38"/>
  <c r="H65" i="38"/>
  <c r="D65" i="38"/>
  <c r="F64" i="38"/>
  <c r="H63" i="38"/>
  <c r="D63" i="38"/>
  <c r="F62" i="38"/>
  <c r="H61" i="38"/>
  <c r="D61" i="38"/>
  <c r="F60" i="38"/>
  <c r="H59" i="38"/>
  <c r="D59" i="38"/>
  <c r="F58" i="38"/>
  <c r="H57" i="38"/>
  <c r="D57" i="38"/>
  <c r="F53" i="38"/>
  <c r="H52" i="38"/>
  <c r="D52" i="38"/>
  <c r="F51" i="38"/>
  <c r="H50" i="38"/>
  <c r="D50" i="38"/>
  <c r="F49" i="38"/>
  <c r="H48" i="38"/>
  <c r="D48" i="38"/>
  <c r="F47" i="38"/>
  <c r="H44" i="38"/>
  <c r="D44" i="38"/>
  <c r="F43" i="38"/>
  <c r="H42" i="38"/>
  <c r="D42" i="38"/>
  <c r="F41" i="38"/>
  <c r="H40" i="38"/>
  <c r="H35" i="21" s="1"/>
  <c r="D40" i="38"/>
  <c r="D35" i="21" s="1"/>
  <c r="F39" i="38"/>
  <c r="F34" i="21" s="1"/>
  <c r="H38" i="38"/>
  <c r="H33" i="21" s="1"/>
  <c r="D38" i="38"/>
  <c r="D33" i="21" s="1"/>
  <c r="F37" i="38"/>
  <c r="F32" i="21" s="1"/>
  <c r="H36" i="38"/>
  <c r="H31" i="21" s="1"/>
  <c r="D36" i="38"/>
  <c r="D31" i="21" s="1"/>
  <c r="F35" i="38"/>
  <c r="F30" i="21" s="1"/>
  <c r="H34" i="38"/>
  <c r="H29" i="21" s="1"/>
  <c r="D34" i="38"/>
  <c r="D29" i="21" s="1"/>
  <c r="F33" i="38"/>
  <c r="H30" i="38"/>
  <c r="D30" i="38"/>
  <c r="F29" i="38"/>
  <c r="H26" i="38"/>
  <c r="D26" i="38"/>
  <c r="F25" i="38"/>
  <c r="H24" i="38"/>
  <c r="D24" i="38"/>
  <c r="F23" i="38"/>
  <c r="H22" i="38"/>
  <c r="D22" i="38"/>
  <c r="F21" i="38"/>
  <c r="H15" i="38"/>
  <c r="D15" i="38"/>
  <c r="F14" i="38"/>
  <c r="H13" i="38"/>
  <c r="D13" i="38"/>
  <c r="F12" i="38"/>
  <c r="G111" i="38"/>
  <c r="C109" i="38"/>
  <c r="F107" i="38"/>
  <c r="E106" i="38"/>
  <c r="G105" i="38"/>
  <c r="C105" i="38"/>
  <c r="E104" i="38"/>
  <c r="G103" i="38"/>
  <c r="C103" i="38"/>
  <c r="E102" i="38"/>
  <c r="G101" i="38"/>
  <c r="C101" i="38"/>
  <c r="E100" i="38"/>
  <c r="G99" i="38"/>
  <c r="C99" i="38"/>
  <c r="E98" i="38"/>
  <c r="G97" i="38"/>
  <c r="C97" i="38"/>
  <c r="E96" i="38"/>
  <c r="G95" i="38"/>
  <c r="C95" i="38"/>
  <c r="E94" i="38"/>
  <c r="G93" i="38"/>
  <c r="C93" i="38"/>
  <c r="E92" i="38"/>
  <c r="G91" i="38"/>
  <c r="C91" i="38"/>
  <c r="E90" i="38"/>
  <c r="G89" i="38"/>
  <c r="C89" i="38"/>
  <c r="E88" i="38"/>
  <c r="G87" i="38"/>
  <c r="C87" i="38"/>
  <c r="E86" i="38"/>
  <c r="G85" i="38"/>
  <c r="C85" i="38"/>
  <c r="E84" i="38"/>
  <c r="G83" i="38"/>
  <c r="C83" i="38"/>
  <c r="E82" i="38"/>
  <c r="G81" i="38"/>
  <c r="C81" i="38"/>
  <c r="E80" i="38"/>
  <c r="G79" i="38"/>
  <c r="C79" i="38"/>
  <c r="E78" i="38"/>
  <c r="G77" i="38"/>
  <c r="C77" i="38"/>
  <c r="E76" i="38"/>
  <c r="G75" i="38"/>
  <c r="C75" i="38"/>
  <c r="E74" i="38"/>
  <c r="G73" i="38"/>
  <c r="C73" i="38"/>
  <c r="E72" i="38"/>
  <c r="G71" i="38"/>
  <c r="C71" i="38"/>
  <c r="E70" i="38"/>
  <c r="G69" i="38"/>
  <c r="C69" i="38"/>
  <c r="E68" i="38"/>
  <c r="G67" i="38"/>
  <c r="C67" i="38"/>
  <c r="E66" i="38"/>
  <c r="G65" i="38"/>
  <c r="C65" i="38"/>
  <c r="E64" i="38"/>
  <c r="G63" i="38"/>
  <c r="C63" i="38"/>
  <c r="E62" i="38"/>
  <c r="G61" i="38"/>
  <c r="C61" i="38"/>
  <c r="E60" i="38"/>
  <c r="G59" i="38"/>
  <c r="C59" i="38"/>
  <c r="E58" i="38"/>
  <c r="G57" i="38"/>
  <c r="C57" i="38"/>
  <c r="E53" i="38"/>
  <c r="G52" i="38"/>
  <c r="C52" i="38"/>
  <c r="E51" i="38"/>
  <c r="G50" i="38"/>
  <c r="C50" i="38"/>
  <c r="E49" i="38"/>
  <c r="G48" i="38"/>
  <c r="C48" i="38"/>
  <c r="E47" i="38"/>
  <c r="G44" i="38"/>
  <c r="C44" i="38"/>
  <c r="E43" i="38"/>
  <c r="G42" i="38"/>
  <c r="C42" i="38"/>
  <c r="E41" i="38"/>
  <c r="G40" i="38"/>
  <c r="G35" i="21" s="1"/>
  <c r="C40" i="38"/>
  <c r="E39" i="38"/>
  <c r="E34" i="21" s="1"/>
  <c r="G38" i="38"/>
  <c r="G33" i="21" s="1"/>
  <c r="C38" i="38"/>
  <c r="E37" i="38"/>
  <c r="E32" i="21" s="1"/>
  <c r="G36" i="38"/>
  <c r="G31" i="21" s="1"/>
  <c r="C36" i="38"/>
  <c r="E35" i="38"/>
  <c r="E30" i="21" s="1"/>
  <c r="G34" i="38"/>
  <c r="G29" i="21" s="1"/>
  <c r="C34" i="38"/>
  <c r="E33" i="38"/>
  <c r="G30" i="38"/>
  <c r="C30" i="38"/>
  <c r="E29" i="38"/>
  <c r="G26" i="38"/>
  <c r="C26" i="38"/>
  <c r="E25" i="38"/>
  <c r="G24" i="38"/>
  <c r="C24" i="38"/>
  <c r="E23" i="38"/>
  <c r="G22" i="38"/>
  <c r="C22" i="38"/>
  <c r="E21" i="38"/>
  <c r="G15" i="38"/>
  <c r="C15" i="38"/>
  <c r="E14" i="38"/>
  <c r="G13" i="38"/>
  <c r="C13" i="38"/>
  <c r="E12" i="38"/>
  <c r="C111" i="38"/>
  <c r="E108" i="38"/>
  <c r="C107" i="38"/>
  <c r="D106" i="38"/>
  <c r="F105" i="38"/>
  <c r="H104" i="38"/>
  <c r="D104" i="38"/>
  <c r="F103" i="38"/>
  <c r="H102" i="38"/>
  <c r="D102" i="38"/>
  <c r="F101" i="38"/>
  <c r="H100" i="38"/>
  <c r="D100" i="38"/>
  <c r="F99" i="38"/>
  <c r="H98" i="38"/>
  <c r="D98" i="38"/>
  <c r="F97" i="38"/>
  <c r="H96" i="38"/>
  <c r="D96" i="38"/>
  <c r="F95" i="38"/>
  <c r="H94" i="38"/>
  <c r="D94" i="38"/>
  <c r="F93" i="38"/>
  <c r="H92" i="38"/>
  <c r="D92" i="38"/>
  <c r="F91" i="38"/>
  <c r="H90" i="38"/>
  <c r="D90" i="38"/>
  <c r="F89" i="38"/>
  <c r="H88" i="38"/>
  <c r="D88" i="38"/>
  <c r="F87" i="38"/>
  <c r="H86" i="38"/>
  <c r="D86" i="38"/>
  <c r="F85" i="38"/>
  <c r="H84" i="38"/>
  <c r="D84" i="38"/>
  <c r="F83" i="38"/>
  <c r="H82" i="38"/>
  <c r="D82" i="38"/>
  <c r="F81" i="38"/>
  <c r="H80" i="38"/>
  <c r="D80" i="38"/>
  <c r="F79" i="38"/>
  <c r="H78" i="38"/>
  <c r="D78" i="38"/>
  <c r="F77" i="38"/>
  <c r="H76" i="38"/>
  <c r="D76" i="38"/>
  <c r="F75" i="38"/>
  <c r="H74" i="38"/>
  <c r="D74" i="38"/>
  <c r="F73" i="38"/>
  <c r="H72" i="38"/>
  <c r="D72" i="38"/>
  <c r="F71" i="38"/>
  <c r="H70" i="38"/>
  <c r="D70" i="38"/>
  <c r="F69" i="38"/>
  <c r="H68" i="38"/>
  <c r="D68" i="38"/>
  <c r="F67" i="38"/>
  <c r="H66" i="38"/>
  <c r="D66" i="38"/>
  <c r="F65" i="38"/>
  <c r="H64" i="38"/>
  <c r="D64" i="38"/>
  <c r="F63" i="38"/>
  <c r="H62" i="38"/>
  <c r="D62" i="38"/>
  <c r="F61" i="38"/>
  <c r="H60" i="38"/>
  <c r="D60" i="38"/>
  <c r="F59" i="38"/>
  <c r="H58" i="38"/>
  <c r="D58" i="38"/>
  <c r="F57" i="38"/>
  <c r="H53" i="38"/>
  <c r="D53" i="38"/>
  <c r="F52" i="38"/>
  <c r="H51" i="38"/>
  <c r="D51" i="38"/>
  <c r="F50" i="38"/>
  <c r="H49" i="38"/>
  <c r="D49" i="38"/>
  <c r="F48" i="38"/>
  <c r="H47" i="38"/>
  <c r="D47" i="38"/>
  <c r="F44" i="38"/>
  <c r="H43" i="38"/>
  <c r="D43" i="38"/>
  <c r="F42" i="38"/>
  <c r="H41" i="38"/>
  <c r="D41" i="38"/>
  <c r="F40" i="38"/>
  <c r="F35" i="21" s="1"/>
  <c r="H39" i="38"/>
  <c r="H34" i="21" s="1"/>
  <c r="D39" i="38"/>
  <c r="D34" i="21" s="1"/>
  <c r="F38" i="38"/>
  <c r="F33" i="21" s="1"/>
  <c r="H37" i="38"/>
  <c r="H32" i="21" s="1"/>
  <c r="D37" i="38"/>
  <c r="D32" i="21" s="1"/>
  <c r="F36" i="38"/>
  <c r="F31" i="21" s="1"/>
  <c r="H35" i="38"/>
  <c r="H30" i="21" s="1"/>
  <c r="D35" i="38"/>
  <c r="D30" i="21" s="1"/>
  <c r="F34" i="38"/>
  <c r="F29" i="21" s="1"/>
  <c r="H33" i="38"/>
  <c r="D33" i="38"/>
  <c r="F30" i="38"/>
  <c r="H29" i="38"/>
  <c r="D29" i="38"/>
  <c r="F26" i="38"/>
  <c r="H25" i="38"/>
  <c r="D25" i="38"/>
  <c r="F24" i="38"/>
  <c r="H23" i="38"/>
  <c r="D23" i="38"/>
  <c r="F22" i="38"/>
  <c r="H21" i="38"/>
  <c r="D21" i="38"/>
  <c r="F15" i="38"/>
  <c r="H14" i="38"/>
  <c r="D14" i="38"/>
  <c r="F13" i="38"/>
  <c r="H12" i="38"/>
  <c r="D12" i="38"/>
  <c r="C113" i="38"/>
  <c r="I113" i="38" s="1"/>
  <c r="E110" i="38"/>
  <c r="D108" i="38"/>
  <c r="H106" i="38"/>
  <c r="C106" i="38"/>
  <c r="E105" i="38"/>
  <c r="G104" i="38"/>
  <c r="C104" i="38"/>
  <c r="E103" i="38"/>
  <c r="G102" i="38"/>
  <c r="C102" i="38"/>
  <c r="E101" i="38"/>
  <c r="G100" i="38"/>
  <c r="C100" i="38"/>
  <c r="E99" i="38"/>
  <c r="G98" i="38"/>
  <c r="C98" i="38"/>
  <c r="E97" i="38"/>
  <c r="G96" i="38"/>
  <c r="C96" i="38"/>
  <c r="E95" i="38"/>
  <c r="G94" i="38"/>
  <c r="C94" i="38"/>
  <c r="E93" i="38"/>
  <c r="G92" i="38"/>
  <c r="C92" i="38"/>
  <c r="E91" i="38"/>
  <c r="G90" i="38"/>
  <c r="C90" i="38"/>
  <c r="E89" i="38"/>
  <c r="G88" i="38"/>
  <c r="C88" i="38"/>
  <c r="E87" i="38"/>
  <c r="G86" i="38"/>
  <c r="C86" i="38"/>
  <c r="E85" i="38"/>
  <c r="G84" i="38"/>
  <c r="C84" i="38"/>
  <c r="E83" i="38"/>
  <c r="G82" i="38"/>
  <c r="C82" i="38"/>
  <c r="E81" i="38"/>
  <c r="G80" i="38"/>
  <c r="C80" i="38"/>
  <c r="E79" i="38"/>
  <c r="G78" i="38"/>
  <c r="C78" i="38"/>
  <c r="E77" i="38"/>
  <c r="G76" i="38"/>
  <c r="C76" i="38"/>
  <c r="E75" i="38"/>
  <c r="G74" i="38"/>
  <c r="C74" i="38"/>
  <c r="E73" i="38"/>
  <c r="G72" i="38"/>
  <c r="C72" i="38"/>
  <c r="E71" i="38"/>
  <c r="G70" i="38"/>
  <c r="C70" i="38"/>
  <c r="E69" i="38"/>
  <c r="G68" i="38"/>
  <c r="C68" i="38"/>
  <c r="E67" i="38"/>
  <c r="G66" i="38"/>
  <c r="C66" i="38"/>
  <c r="E65" i="38"/>
  <c r="G64" i="38"/>
  <c r="C64" i="38"/>
  <c r="E63" i="38"/>
  <c r="G62" i="38"/>
  <c r="C62" i="38"/>
  <c r="E61" i="38"/>
  <c r="G60" i="38"/>
  <c r="C60" i="38"/>
  <c r="E59" i="38"/>
  <c r="G58" i="38"/>
  <c r="C58" i="38"/>
  <c r="E57" i="38"/>
  <c r="G53" i="38"/>
  <c r="C53" i="38"/>
  <c r="E52" i="38"/>
  <c r="G51" i="38"/>
  <c r="C51" i="38"/>
  <c r="E50" i="38"/>
  <c r="G49" i="38"/>
  <c r="C49" i="38"/>
  <c r="E48" i="38"/>
  <c r="G47" i="38"/>
  <c r="C47" i="38"/>
  <c r="E44" i="38"/>
  <c r="G43" i="38"/>
  <c r="C43" i="38"/>
  <c r="E42" i="38"/>
  <c r="G41" i="38"/>
  <c r="C41" i="38"/>
  <c r="E40" i="38"/>
  <c r="E35" i="21" s="1"/>
  <c r="G39" i="38"/>
  <c r="G34" i="21" s="1"/>
  <c r="C39" i="38"/>
  <c r="E38" i="38"/>
  <c r="E33" i="21" s="1"/>
  <c r="G37" i="38"/>
  <c r="G32" i="21" s="1"/>
  <c r="C37" i="38"/>
  <c r="E36" i="38"/>
  <c r="E31" i="21" s="1"/>
  <c r="G35" i="38"/>
  <c r="G30" i="21" s="1"/>
  <c r="C35" i="38"/>
  <c r="E34" i="38"/>
  <c r="E29" i="21" s="1"/>
  <c r="G33" i="38"/>
  <c r="C33" i="38"/>
  <c r="E30" i="38"/>
  <c r="G29" i="38"/>
  <c r="C29" i="38"/>
  <c r="E26" i="38"/>
  <c r="G25" i="38"/>
  <c r="C25" i="38"/>
  <c r="E24" i="38"/>
  <c r="G23" i="38"/>
  <c r="C23" i="38"/>
  <c r="E22" i="38"/>
  <c r="G21" i="38"/>
  <c r="C21" i="38"/>
  <c r="E15" i="38"/>
  <c r="G14" i="38"/>
  <c r="C14" i="38"/>
  <c r="E13" i="38"/>
  <c r="G12" i="38"/>
  <c r="C12" i="38"/>
  <c r="D134" i="43"/>
  <c r="F124" i="43"/>
  <c r="D119" i="43"/>
  <c r="F114" i="43"/>
  <c r="F111" i="43"/>
  <c r="H108" i="43"/>
  <c r="D106" i="43"/>
  <c r="F103" i="43"/>
  <c r="C101" i="43"/>
  <c r="G99" i="43"/>
  <c r="E98" i="43"/>
  <c r="C97" i="43"/>
  <c r="G95" i="43"/>
  <c r="E94" i="43"/>
  <c r="D93" i="43"/>
  <c r="E92" i="43"/>
  <c r="G130" i="43"/>
  <c r="D123" i="43"/>
  <c r="H117" i="43"/>
  <c r="F113" i="43"/>
  <c r="H110" i="43"/>
  <c r="D108" i="43"/>
  <c r="F105" i="43"/>
  <c r="H102" i="43"/>
  <c r="H100" i="43"/>
  <c r="F99" i="43"/>
  <c r="D98" i="43"/>
  <c r="H96" i="43"/>
  <c r="F95" i="43"/>
  <c r="D94" i="43"/>
  <c r="C93" i="43"/>
  <c r="D92" i="43"/>
  <c r="D91" i="43"/>
  <c r="E90" i="43"/>
  <c r="F89" i="43"/>
  <c r="F88" i="43"/>
  <c r="G87" i="43"/>
  <c r="H86" i="43"/>
  <c r="H85" i="43"/>
  <c r="D85" i="43"/>
  <c r="F84" i="43"/>
  <c r="F127" i="43"/>
  <c r="H121" i="43"/>
  <c r="F116" i="43"/>
  <c r="H112" i="43"/>
  <c r="D110" i="43"/>
  <c r="F107" i="43"/>
  <c r="H104" i="43"/>
  <c r="D102" i="43"/>
  <c r="E100" i="43"/>
  <c r="C99" i="43"/>
  <c r="G97" i="43"/>
  <c r="E96" i="43"/>
  <c r="C95" i="43"/>
  <c r="G93" i="43"/>
  <c r="H92" i="43"/>
  <c r="H91" i="43"/>
  <c r="C91" i="43"/>
  <c r="D90" i="43"/>
  <c r="D89" i="43"/>
  <c r="E88" i="43"/>
  <c r="F87" i="43"/>
  <c r="F86" i="43"/>
  <c r="H125" i="43"/>
  <c r="F109" i="43"/>
  <c r="D100" i="43"/>
  <c r="H94" i="43"/>
  <c r="F91" i="43"/>
  <c r="G89" i="43"/>
  <c r="H87" i="43"/>
  <c r="D86" i="43"/>
  <c r="C85" i="43"/>
  <c r="D84" i="43"/>
  <c r="F83" i="43"/>
  <c r="H82" i="43"/>
  <c r="D82" i="43"/>
  <c r="F81" i="43"/>
  <c r="H80" i="43"/>
  <c r="D80" i="43"/>
  <c r="F79" i="43"/>
  <c r="H78" i="43"/>
  <c r="D78" i="43"/>
  <c r="F77" i="43"/>
  <c r="H76" i="43"/>
  <c r="D76" i="43"/>
  <c r="F75" i="43"/>
  <c r="H74" i="43"/>
  <c r="D74" i="43"/>
  <c r="F73" i="43"/>
  <c r="H72" i="43"/>
  <c r="D72" i="43"/>
  <c r="F71" i="43"/>
  <c r="H70" i="43"/>
  <c r="D70" i="43"/>
  <c r="F69" i="43"/>
  <c r="H68" i="43"/>
  <c r="D68" i="43"/>
  <c r="F67" i="43"/>
  <c r="H66" i="43"/>
  <c r="D66" i="43"/>
  <c r="F65" i="43"/>
  <c r="H64" i="43"/>
  <c r="D64" i="43"/>
  <c r="F63" i="43"/>
  <c r="H62" i="43"/>
  <c r="D62" i="43"/>
  <c r="F61" i="43"/>
  <c r="H60" i="43"/>
  <c r="D60" i="43"/>
  <c r="F59" i="43"/>
  <c r="H58" i="43"/>
  <c r="D58" i="43"/>
  <c r="F57" i="43"/>
  <c r="H56" i="43"/>
  <c r="D56" i="43"/>
  <c r="F55" i="43"/>
  <c r="H54" i="43"/>
  <c r="D54" i="43"/>
  <c r="F50" i="43"/>
  <c r="H49" i="43"/>
  <c r="D49" i="43"/>
  <c r="F48" i="43"/>
  <c r="H47" i="43"/>
  <c r="D47" i="43"/>
  <c r="F46" i="43"/>
  <c r="H45" i="43"/>
  <c r="D45" i="43"/>
  <c r="F44" i="43"/>
  <c r="H41" i="43"/>
  <c r="D41" i="43"/>
  <c r="F40" i="43"/>
  <c r="H39" i="43"/>
  <c r="D39" i="43"/>
  <c r="F38" i="43"/>
  <c r="F27" i="43"/>
  <c r="H26" i="43"/>
  <c r="D26" i="43"/>
  <c r="F23" i="43"/>
  <c r="H22" i="43"/>
  <c r="D22" i="43"/>
  <c r="F21" i="43"/>
  <c r="H20" i="43"/>
  <c r="D20" i="43"/>
  <c r="F19" i="43"/>
  <c r="H18" i="43"/>
  <c r="D18" i="43"/>
  <c r="F12" i="43"/>
  <c r="O11" i="36" s="1"/>
  <c r="F120" i="43"/>
  <c r="H106" i="43"/>
  <c r="H98" i="43"/>
  <c r="F93" i="43"/>
  <c r="H90" i="43"/>
  <c r="C89" i="43"/>
  <c r="D87" i="43"/>
  <c r="G85" i="43"/>
  <c r="H84" i="43"/>
  <c r="C84" i="43"/>
  <c r="E83" i="43"/>
  <c r="G82" i="43"/>
  <c r="C82" i="43"/>
  <c r="E81" i="43"/>
  <c r="G80" i="43"/>
  <c r="C80" i="43"/>
  <c r="E79" i="43"/>
  <c r="G78" i="43"/>
  <c r="C78" i="43"/>
  <c r="E77" i="43"/>
  <c r="G76" i="43"/>
  <c r="C76" i="43"/>
  <c r="E75" i="43"/>
  <c r="G74" i="43"/>
  <c r="C74" i="43"/>
  <c r="E73" i="43"/>
  <c r="G72" i="43"/>
  <c r="C72" i="43"/>
  <c r="E71" i="43"/>
  <c r="G70" i="43"/>
  <c r="C70" i="43"/>
  <c r="E69" i="43"/>
  <c r="G68" i="43"/>
  <c r="C68" i="43"/>
  <c r="E67" i="43"/>
  <c r="G66" i="43"/>
  <c r="C66" i="43"/>
  <c r="E65" i="43"/>
  <c r="G64" i="43"/>
  <c r="C64" i="43"/>
  <c r="E63" i="43"/>
  <c r="G62" i="43"/>
  <c r="C62" i="43"/>
  <c r="E61" i="43"/>
  <c r="G60" i="43"/>
  <c r="C60" i="43"/>
  <c r="E59" i="43"/>
  <c r="G58" i="43"/>
  <c r="C58" i="43"/>
  <c r="E57" i="43"/>
  <c r="G56" i="43"/>
  <c r="E115" i="43"/>
  <c r="D104" i="43"/>
  <c r="F97" i="43"/>
  <c r="F92" i="43"/>
  <c r="F90" i="43"/>
  <c r="H88" i="43"/>
  <c r="C87" i="43"/>
  <c r="F85" i="43"/>
  <c r="G84" i="43"/>
  <c r="H83" i="43"/>
  <c r="D83" i="43"/>
  <c r="F82" i="43"/>
  <c r="H81" i="43"/>
  <c r="D81" i="43"/>
  <c r="F80" i="43"/>
  <c r="H79" i="43"/>
  <c r="D79" i="43"/>
  <c r="F78" i="43"/>
  <c r="H77" i="43"/>
  <c r="D77" i="43"/>
  <c r="F76" i="43"/>
  <c r="H75" i="43"/>
  <c r="D75" i="43"/>
  <c r="F74" i="43"/>
  <c r="H73" i="43"/>
  <c r="D73" i="43"/>
  <c r="F72" i="43"/>
  <c r="H71" i="43"/>
  <c r="D71" i="43"/>
  <c r="F70" i="43"/>
  <c r="H69" i="43"/>
  <c r="D69" i="43"/>
  <c r="F68" i="43"/>
  <c r="H67" i="43"/>
  <c r="D67" i="43"/>
  <c r="F66" i="43"/>
  <c r="H65" i="43"/>
  <c r="D65" i="43"/>
  <c r="F64" i="43"/>
  <c r="H63" i="43"/>
  <c r="D63" i="43"/>
  <c r="F62" i="43"/>
  <c r="H61" i="43"/>
  <c r="D61" i="43"/>
  <c r="F60" i="43"/>
  <c r="H59" i="43"/>
  <c r="D59" i="43"/>
  <c r="F58" i="43"/>
  <c r="H57" i="43"/>
  <c r="D57" i="43"/>
  <c r="F56" i="43"/>
  <c r="H55" i="43"/>
  <c r="D55" i="43"/>
  <c r="F54" i="43"/>
  <c r="H50" i="43"/>
  <c r="D50" i="43"/>
  <c r="F49" i="43"/>
  <c r="H48" i="43"/>
  <c r="D48" i="43"/>
  <c r="F47" i="43"/>
  <c r="H46" i="43"/>
  <c r="D46" i="43"/>
  <c r="F45" i="43"/>
  <c r="H44" i="43"/>
  <c r="D44" i="43"/>
  <c r="F41" i="43"/>
  <c r="H40" i="43"/>
  <c r="D40" i="43"/>
  <c r="F39" i="43"/>
  <c r="H38" i="43"/>
  <c r="D38" i="43"/>
  <c r="H27" i="43"/>
  <c r="D27" i="43"/>
  <c r="F26" i="43"/>
  <c r="H23" i="43"/>
  <c r="D23" i="43"/>
  <c r="F22" i="43"/>
  <c r="H21" i="43"/>
  <c r="D21" i="43"/>
  <c r="F20" i="43"/>
  <c r="H19" i="43"/>
  <c r="D19" i="43"/>
  <c r="F18" i="43"/>
  <c r="H12" i="43"/>
  <c r="Q11" i="36" s="1"/>
  <c r="D12" i="43"/>
  <c r="M11" i="36" s="1"/>
  <c r="E141" i="43"/>
  <c r="E150" i="43" s="1"/>
  <c r="N22" i="36" s="1"/>
  <c r="D112" i="43"/>
  <c r="F101" i="43"/>
  <c r="D96" i="43"/>
  <c r="G91" i="43"/>
  <c r="H89" i="43"/>
  <c r="D88" i="43"/>
  <c r="E86" i="43"/>
  <c r="E85" i="43"/>
  <c r="E84" i="43"/>
  <c r="G83" i="43"/>
  <c r="C83" i="43"/>
  <c r="E82" i="43"/>
  <c r="C81" i="43"/>
  <c r="E78" i="43"/>
  <c r="G75" i="43"/>
  <c r="C73" i="43"/>
  <c r="E70" i="43"/>
  <c r="G67" i="43"/>
  <c r="C65" i="43"/>
  <c r="E62" i="43"/>
  <c r="G59" i="43"/>
  <c r="C57" i="43"/>
  <c r="E55" i="43"/>
  <c r="C54" i="43"/>
  <c r="G49" i="43"/>
  <c r="E48" i="43"/>
  <c r="C47" i="43"/>
  <c r="G45" i="43"/>
  <c r="E44" i="43"/>
  <c r="C41" i="43"/>
  <c r="G39" i="43"/>
  <c r="E38" i="43"/>
  <c r="G27" i="43"/>
  <c r="E26" i="43"/>
  <c r="C23" i="43"/>
  <c r="G21" i="43"/>
  <c r="E20" i="43"/>
  <c r="C19" i="43"/>
  <c r="G12" i="43"/>
  <c r="P11" i="36" s="1"/>
  <c r="G11" i="43"/>
  <c r="P10" i="36" s="1"/>
  <c r="C11" i="43"/>
  <c r="E10" i="43"/>
  <c r="N9" i="36" s="1"/>
  <c r="G9" i="43"/>
  <c r="C9" i="43"/>
  <c r="E80" i="43"/>
  <c r="G77" i="43"/>
  <c r="C75" i="43"/>
  <c r="E72" i="43"/>
  <c r="G69" i="43"/>
  <c r="C67" i="43"/>
  <c r="E64" i="43"/>
  <c r="G61" i="43"/>
  <c r="C59" i="43"/>
  <c r="E56" i="43"/>
  <c r="C55" i="43"/>
  <c r="G50" i="43"/>
  <c r="E49" i="43"/>
  <c r="C48" i="43"/>
  <c r="G46" i="43"/>
  <c r="E45" i="43"/>
  <c r="C44" i="43"/>
  <c r="G40" i="43"/>
  <c r="E39" i="43"/>
  <c r="C38" i="43"/>
  <c r="E27" i="43"/>
  <c r="C26" i="43"/>
  <c r="G22" i="43"/>
  <c r="E21" i="43"/>
  <c r="C20" i="43"/>
  <c r="G18" i="43"/>
  <c r="E12" i="43"/>
  <c r="N11" i="36" s="1"/>
  <c r="F11" i="43"/>
  <c r="O10" i="36" s="1"/>
  <c r="H10" i="43"/>
  <c r="Q9" i="36" s="1"/>
  <c r="D10" i="43"/>
  <c r="M9" i="36" s="1"/>
  <c r="F9" i="43"/>
  <c r="G79" i="43"/>
  <c r="C77" i="43"/>
  <c r="E74" i="43"/>
  <c r="G71" i="43"/>
  <c r="C69" i="43"/>
  <c r="E66" i="43"/>
  <c r="G63" i="43"/>
  <c r="C61" i="43"/>
  <c r="E58" i="43"/>
  <c r="C56" i="43"/>
  <c r="G54" i="43"/>
  <c r="E50" i="43"/>
  <c r="C49" i="43"/>
  <c r="G47" i="43"/>
  <c r="E46" i="43"/>
  <c r="C45" i="43"/>
  <c r="G41" i="43"/>
  <c r="E40" i="43"/>
  <c r="C39" i="43"/>
  <c r="C27" i="43"/>
  <c r="G23" i="43"/>
  <c r="E22" i="43"/>
  <c r="C21" i="43"/>
  <c r="G19" i="43"/>
  <c r="E18" i="43"/>
  <c r="C12" i="43"/>
  <c r="E11" i="43"/>
  <c r="N10" i="36" s="1"/>
  <c r="G10" i="43"/>
  <c r="P9" i="36" s="1"/>
  <c r="C10" i="43"/>
  <c r="E9" i="43"/>
  <c r="G81" i="43"/>
  <c r="C79" i="43"/>
  <c r="E76" i="43"/>
  <c r="G73" i="43"/>
  <c r="C71" i="43"/>
  <c r="E68" i="43"/>
  <c r="G65" i="43"/>
  <c r="C63" i="43"/>
  <c r="E60" i="43"/>
  <c r="G57" i="43"/>
  <c r="G55" i="43"/>
  <c r="E54" i="43"/>
  <c r="C50" i="43"/>
  <c r="G48" i="43"/>
  <c r="E47" i="43"/>
  <c r="C46" i="43"/>
  <c r="G44" i="43"/>
  <c r="E41" i="43"/>
  <c r="C40" i="43"/>
  <c r="G38" i="43"/>
  <c r="G26" i="43"/>
  <c r="E23" i="43"/>
  <c r="C22" i="43"/>
  <c r="G20" i="43"/>
  <c r="E19" i="43"/>
  <c r="C18" i="43"/>
  <c r="H11" i="43"/>
  <c r="Q10" i="36" s="1"/>
  <c r="D11" i="43"/>
  <c r="M10" i="36" s="1"/>
  <c r="F10" i="43"/>
  <c r="O9" i="36" s="1"/>
  <c r="H9" i="43"/>
  <c r="D9" i="43"/>
  <c r="E33" i="46"/>
  <c r="F33" i="46" s="1"/>
  <c r="E29" i="46"/>
  <c r="F29" i="46" s="1"/>
  <c r="E25" i="46"/>
  <c r="F25" i="46" s="1"/>
  <c r="E21" i="46"/>
  <c r="F21" i="46" s="1"/>
  <c r="E17" i="46"/>
  <c r="F17" i="46" s="1"/>
  <c r="E13" i="46"/>
  <c r="F13" i="46" s="1"/>
  <c r="E9" i="46"/>
  <c r="F9" i="46" s="1"/>
  <c r="E7" i="46"/>
  <c r="E36" i="46"/>
  <c r="F36" i="46" s="1"/>
  <c r="H36" i="46" s="1"/>
  <c r="E32" i="46"/>
  <c r="F32" i="46" s="1"/>
  <c r="E28" i="46"/>
  <c r="F28" i="46" s="1"/>
  <c r="E24" i="46"/>
  <c r="F24" i="46" s="1"/>
  <c r="E20" i="46"/>
  <c r="F20" i="46" s="1"/>
  <c r="E16" i="46"/>
  <c r="F16" i="46" s="1"/>
  <c r="E12" i="46"/>
  <c r="F12" i="46" s="1"/>
  <c r="E8" i="46"/>
  <c r="F8" i="46" s="1"/>
  <c r="E15" i="46"/>
  <c r="F15" i="46" s="1"/>
  <c r="E14" i="46"/>
  <c r="F14" i="46" s="1"/>
  <c r="E35" i="46"/>
  <c r="F35" i="46" s="1"/>
  <c r="E31" i="46"/>
  <c r="F31" i="46" s="1"/>
  <c r="E27" i="46"/>
  <c r="F27" i="46" s="1"/>
  <c r="E23" i="46"/>
  <c r="F23" i="46" s="1"/>
  <c r="E19" i="46"/>
  <c r="F19" i="46" s="1"/>
  <c r="E11" i="46"/>
  <c r="F11" i="46" s="1"/>
  <c r="E34" i="46"/>
  <c r="F34" i="46" s="1"/>
  <c r="E30" i="46"/>
  <c r="F30" i="46" s="1"/>
  <c r="E26" i="46"/>
  <c r="F26" i="46" s="1"/>
  <c r="E22" i="46"/>
  <c r="F22" i="46" s="1"/>
  <c r="E18" i="46"/>
  <c r="F18" i="46" s="1"/>
  <c r="E10" i="46"/>
  <c r="F10" i="46" s="1"/>
  <c r="I131" i="43"/>
  <c r="I124" i="43"/>
  <c r="G150" i="43"/>
  <c r="P22" i="36" s="1"/>
  <c r="I128" i="43"/>
  <c r="I130" i="43"/>
  <c r="I152" i="38"/>
  <c r="F153" i="38"/>
  <c r="E153" i="38"/>
  <c r="I150" i="38"/>
  <c r="I144" i="43"/>
  <c r="I133" i="43"/>
  <c r="R23" i="36"/>
  <c r="U23" i="36" s="1"/>
  <c r="I143" i="43"/>
  <c r="I140" i="43"/>
  <c r="C150" i="43"/>
  <c r="L22" i="36" s="1"/>
  <c r="I145" i="43"/>
  <c r="D150" i="43"/>
  <c r="M22" i="36" s="1"/>
  <c r="I146" i="43"/>
  <c r="I138" i="43"/>
  <c r="I142" i="43"/>
  <c r="I137" i="43"/>
  <c r="I148" i="43"/>
  <c r="I129" i="43"/>
  <c r="I151" i="43"/>
  <c r="H150" i="43"/>
  <c r="Q22" i="36" s="1"/>
  <c r="I147" i="43"/>
  <c r="I149" i="43"/>
  <c r="F150" i="43"/>
  <c r="O22" i="36" s="1"/>
  <c r="I107" i="38" l="1"/>
  <c r="I112" i="43"/>
  <c r="I109" i="43"/>
  <c r="I104" i="43"/>
  <c r="I120" i="43"/>
  <c r="I115" i="43"/>
  <c r="I127" i="43"/>
  <c r="I132" i="43"/>
  <c r="I108" i="43"/>
  <c r="I123" i="43"/>
  <c r="I151" i="38"/>
  <c r="I134" i="43"/>
  <c r="I141" i="43"/>
  <c r="I96" i="43"/>
  <c r="I121" i="43"/>
  <c r="I111" i="43"/>
  <c r="I139" i="43"/>
  <c r="I147" i="38"/>
  <c r="I145" i="38"/>
  <c r="I125" i="43"/>
  <c r="I116" i="43"/>
  <c r="I113" i="43"/>
  <c r="I103" i="43"/>
  <c r="I114" i="43"/>
  <c r="I107" i="43"/>
  <c r="I105" i="43"/>
  <c r="I117" i="43"/>
  <c r="I119" i="43"/>
  <c r="I154" i="38"/>
  <c r="G28" i="43"/>
  <c r="P17" i="36" s="1"/>
  <c r="I149" i="38"/>
  <c r="F135" i="43"/>
  <c r="O21" i="36" s="1"/>
  <c r="H153" i="38"/>
  <c r="F28" i="43"/>
  <c r="O17" i="36" s="1"/>
  <c r="D31" i="38"/>
  <c r="I111" i="38"/>
  <c r="I59" i="43"/>
  <c r="G31" i="38"/>
  <c r="I122" i="43"/>
  <c r="H31" i="38"/>
  <c r="I144" i="38"/>
  <c r="I118" i="43"/>
  <c r="I109" i="38"/>
  <c r="I126" i="43"/>
  <c r="I67" i="43"/>
  <c r="I88" i="43"/>
  <c r="I102" i="43"/>
  <c r="I21" i="43"/>
  <c r="I50" i="43"/>
  <c r="I71" i="43"/>
  <c r="I39" i="43"/>
  <c r="I100" i="43"/>
  <c r="I95" i="43"/>
  <c r="I110" i="43"/>
  <c r="I148" i="38"/>
  <c r="I48" i="43"/>
  <c r="I57" i="43"/>
  <c r="I94" i="43"/>
  <c r="H16" i="38"/>
  <c r="H8" i="20" s="1"/>
  <c r="G42" i="43"/>
  <c r="P18" i="36" s="1"/>
  <c r="I46" i="43"/>
  <c r="E135" i="43"/>
  <c r="N21" i="36" s="1"/>
  <c r="I63" i="43"/>
  <c r="I56" i="43"/>
  <c r="I77" i="43"/>
  <c r="H135" i="43"/>
  <c r="Q21" i="36" s="1"/>
  <c r="F24" i="43"/>
  <c r="O16" i="36" s="1"/>
  <c r="D42" i="43"/>
  <c r="M18" i="36" s="1"/>
  <c r="I87" i="43"/>
  <c r="D28" i="43"/>
  <c r="M17" i="36" s="1"/>
  <c r="I14" i="38"/>
  <c r="G27" i="38"/>
  <c r="I49" i="38"/>
  <c r="E138" i="38"/>
  <c r="I60" i="38"/>
  <c r="I68" i="38"/>
  <c r="I76" i="38"/>
  <c r="I84" i="38"/>
  <c r="I92" i="38"/>
  <c r="I100" i="38"/>
  <c r="D27" i="38"/>
  <c r="I25" i="38"/>
  <c r="I58" i="38"/>
  <c r="I66" i="38"/>
  <c r="I74" i="38"/>
  <c r="I82" i="38"/>
  <c r="I90" i="38"/>
  <c r="I98" i="38"/>
  <c r="I106" i="38"/>
  <c r="H10" i="46"/>
  <c r="H16" i="46"/>
  <c r="I16" i="46"/>
  <c r="H15" i="46"/>
  <c r="H17" i="46"/>
  <c r="I17" i="46"/>
  <c r="N8" i="36"/>
  <c r="N12" i="36" s="1"/>
  <c r="E13" i="43"/>
  <c r="I20" i="43"/>
  <c r="I22" i="46"/>
  <c r="H22" i="46"/>
  <c r="I31" i="46"/>
  <c r="H31" i="46"/>
  <c r="F7" i="46"/>
  <c r="E37" i="46"/>
  <c r="M8" i="36"/>
  <c r="M12" i="36" s="1"/>
  <c r="D13" i="43"/>
  <c r="I22" i="43"/>
  <c r="L9" i="36"/>
  <c r="R9" i="36" s="1"/>
  <c r="U9" i="36" s="1"/>
  <c r="I10" i="43"/>
  <c r="I49" i="43"/>
  <c r="I69" i="43"/>
  <c r="C42" i="43"/>
  <c r="L18" i="36" s="1"/>
  <c r="I38" i="43"/>
  <c r="D135" i="43"/>
  <c r="M21" i="36" s="1"/>
  <c r="C135" i="43"/>
  <c r="L21" i="36" s="1"/>
  <c r="H26" i="46"/>
  <c r="I26" i="46"/>
  <c r="I19" i="46"/>
  <c r="H19" i="46"/>
  <c r="H35" i="46"/>
  <c r="I35" i="46"/>
  <c r="H12" i="46"/>
  <c r="I28" i="46"/>
  <c r="H28" i="46"/>
  <c r="H9" i="46"/>
  <c r="I25" i="46"/>
  <c r="H25" i="46"/>
  <c r="Q8" i="36"/>
  <c r="Q12" i="36" s="1"/>
  <c r="H13" i="43"/>
  <c r="C24" i="43"/>
  <c r="L16" i="36" s="1"/>
  <c r="I18" i="43"/>
  <c r="I79" i="43"/>
  <c r="I27" i="43"/>
  <c r="I45" i="43"/>
  <c r="I61" i="43"/>
  <c r="O8" i="36"/>
  <c r="O12" i="36" s="1"/>
  <c r="F13" i="43"/>
  <c r="I55" i="43"/>
  <c r="I75" i="43"/>
  <c r="P8" i="36"/>
  <c r="P12" i="36" s="1"/>
  <c r="G13" i="43"/>
  <c r="I23" i="43"/>
  <c r="I47" i="43"/>
  <c r="I65" i="43"/>
  <c r="I83" i="43"/>
  <c r="D51" i="43"/>
  <c r="M19" i="36" s="1"/>
  <c r="I64" i="43"/>
  <c r="I72" i="43"/>
  <c r="I80" i="43"/>
  <c r="I86" i="43"/>
  <c r="I90" i="43"/>
  <c r="I99" i="43"/>
  <c r="I93" i="43"/>
  <c r="I98" i="43"/>
  <c r="I106" i="43"/>
  <c r="G16" i="38"/>
  <c r="G8" i="20" s="1"/>
  <c r="I23" i="38"/>
  <c r="C30" i="21"/>
  <c r="I30" i="21" s="1"/>
  <c r="I35" i="38"/>
  <c r="I43" i="38"/>
  <c r="G54" i="38"/>
  <c r="I53" i="38"/>
  <c r="I64" i="38"/>
  <c r="I72" i="38"/>
  <c r="I80" i="38"/>
  <c r="I88" i="38"/>
  <c r="I96" i="38"/>
  <c r="I104" i="38"/>
  <c r="D16" i="38"/>
  <c r="D8" i="20" s="1"/>
  <c r="D54" i="38"/>
  <c r="E16" i="38"/>
  <c r="E8" i="20" s="1"/>
  <c r="I15" i="38"/>
  <c r="I30" i="38"/>
  <c r="C35" i="21"/>
  <c r="I35" i="21" s="1"/>
  <c r="I40" i="38"/>
  <c r="E54" i="38"/>
  <c r="I50" i="38"/>
  <c r="I61" i="38"/>
  <c r="I69" i="38"/>
  <c r="I77" i="38"/>
  <c r="I85" i="38"/>
  <c r="I93" i="38"/>
  <c r="I101" i="38"/>
  <c r="F16" i="38"/>
  <c r="F8" i="20" s="1"/>
  <c r="F54" i="38"/>
  <c r="D153" i="38"/>
  <c r="I117" i="38"/>
  <c r="I125" i="38"/>
  <c r="I133" i="38"/>
  <c r="I110" i="38"/>
  <c r="I118" i="38"/>
  <c r="I126" i="38"/>
  <c r="I134" i="38"/>
  <c r="H14" i="46"/>
  <c r="I32" i="46"/>
  <c r="H32" i="46"/>
  <c r="H13" i="46"/>
  <c r="I29" i="46"/>
  <c r="H29" i="46"/>
  <c r="G51" i="43"/>
  <c r="P19" i="36" s="1"/>
  <c r="G135" i="43"/>
  <c r="P21" i="36" s="1"/>
  <c r="G24" i="43"/>
  <c r="P16" i="36" s="1"/>
  <c r="C28" i="43"/>
  <c r="L17" i="36" s="1"/>
  <c r="I26" i="43"/>
  <c r="I19" i="43"/>
  <c r="E28" i="43"/>
  <c r="N17" i="36" s="1"/>
  <c r="I41" i="43"/>
  <c r="H51" i="43"/>
  <c r="Q19" i="36" s="1"/>
  <c r="I62" i="43"/>
  <c r="I70" i="43"/>
  <c r="I78" i="43"/>
  <c r="D24" i="43"/>
  <c r="I91" i="43"/>
  <c r="I21" i="38"/>
  <c r="C27" i="38"/>
  <c r="C45" i="38"/>
  <c r="C28" i="21"/>
  <c r="I33" i="38"/>
  <c r="I41" i="38"/>
  <c r="I51" i="38"/>
  <c r="I62" i="38"/>
  <c r="I70" i="38"/>
  <c r="I78" i="38"/>
  <c r="I86" i="38"/>
  <c r="I94" i="38"/>
  <c r="I102" i="38"/>
  <c r="H54" i="38"/>
  <c r="I13" i="38"/>
  <c r="I26" i="38"/>
  <c r="C33" i="21"/>
  <c r="I33" i="21" s="1"/>
  <c r="I38" i="38"/>
  <c r="I48" i="38"/>
  <c r="I59" i="38"/>
  <c r="I67" i="38"/>
  <c r="I75" i="38"/>
  <c r="I83" i="38"/>
  <c r="I91" i="38"/>
  <c r="I99" i="38"/>
  <c r="F32" i="43"/>
  <c r="F26" i="21"/>
  <c r="I26" i="21" s="1"/>
  <c r="I20" i="21"/>
  <c r="I115" i="38"/>
  <c r="I123" i="38"/>
  <c r="I131" i="38"/>
  <c r="I141" i="38"/>
  <c r="I108" i="38"/>
  <c r="I116" i="38"/>
  <c r="I124" i="38"/>
  <c r="I132" i="38"/>
  <c r="I142" i="38"/>
  <c r="H23" i="46"/>
  <c r="I23" i="46"/>
  <c r="I34" i="46"/>
  <c r="H34" i="46"/>
  <c r="H20" i="46"/>
  <c r="I20" i="46"/>
  <c r="I33" i="46"/>
  <c r="H33" i="46"/>
  <c r="C51" i="43"/>
  <c r="L19" i="36" s="1"/>
  <c r="I44" i="43"/>
  <c r="I11" i="43"/>
  <c r="L10" i="36"/>
  <c r="R10" i="36" s="1"/>
  <c r="U10" i="36" s="1"/>
  <c r="E51" i="43"/>
  <c r="N19" i="36" s="1"/>
  <c r="I81" i="43"/>
  <c r="I60" i="43"/>
  <c r="I68" i="43"/>
  <c r="I76" i="43"/>
  <c r="I84" i="43"/>
  <c r="I89" i="43"/>
  <c r="H24" i="43"/>
  <c r="I101" i="43"/>
  <c r="C31" i="38"/>
  <c r="I29" i="38"/>
  <c r="G45" i="38"/>
  <c r="G28" i="21"/>
  <c r="G36" i="21" s="1"/>
  <c r="C34" i="21"/>
  <c r="I34" i="21" s="1"/>
  <c r="I39" i="38"/>
  <c r="D28" i="21"/>
  <c r="D36" i="21" s="1"/>
  <c r="D45" i="38"/>
  <c r="E27" i="38"/>
  <c r="I24" i="38"/>
  <c r="E28" i="21"/>
  <c r="E36" i="21" s="1"/>
  <c r="E45" i="38"/>
  <c r="C31" i="21"/>
  <c r="I31" i="21" s="1"/>
  <c r="I36" i="38"/>
  <c r="I44" i="38"/>
  <c r="I57" i="38"/>
  <c r="C138" i="38"/>
  <c r="I65" i="38"/>
  <c r="I73" i="38"/>
  <c r="I81" i="38"/>
  <c r="I89" i="38"/>
  <c r="I97" i="38"/>
  <c r="I105" i="38"/>
  <c r="F27" i="38"/>
  <c r="F28" i="21"/>
  <c r="F36" i="21" s="1"/>
  <c r="F45" i="38"/>
  <c r="D138" i="38"/>
  <c r="I121" i="38"/>
  <c r="I129" i="38"/>
  <c r="I137" i="38"/>
  <c r="I114" i="38"/>
  <c r="I122" i="38"/>
  <c r="I130" i="38"/>
  <c r="C153" i="38"/>
  <c r="I140" i="38"/>
  <c r="H30" i="46"/>
  <c r="I30" i="46"/>
  <c r="I18" i="46"/>
  <c r="H18" i="46"/>
  <c r="I27" i="46"/>
  <c r="H27" i="46"/>
  <c r="L11" i="36"/>
  <c r="R11" i="36" s="1"/>
  <c r="U11" i="36" s="1"/>
  <c r="I12" i="43"/>
  <c r="H11" i="46"/>
  <c r="H8" i="46"/>
  <c r="H24" i="46"/>
  <c r="I24" i="46"/>
  <c r="I21" i="46"/>
  <c r="H21" i="46"/>
  <c r="I40" i="43"/>
  <c r="E24" i="43"/>
  <c r="C13" i="43"/>
  <c r="L8" i="36"/>
  <c r="I9" i="43"/>
  <c r="E42" i="43"/>
  <c r="N18" i="36" s="1"/>
  <c r="I54" i="43"/>
  <c r="I73" i="43"/>
  <c r="H42" i="43"/>
  <c r="Q18" i="36" s="1"/>
  <c r="I58" i="43"/>
  <c r="I66" i="43"/>
  <c r="I74" i="43"/>
  <c r="I82" i="43"/>
  <c r="H28" i="43"/>
  <c r="Q17" i="36" s="1"/>
  <c r="F51" i="43"/>
  <c r="O19" i="36" s="1"/>
  <c r="I85" i="43"/>
  <c r="I92" i="43"/>
  <c r="I97" i="43"/>
  <c r="C16" i="38"/>
  <c r="C8" i="20" s="1"/>
  <c r="I12" i="38"/>
  <c r="C32" i="21"/>
  <c r="I32" i="21" s="1"/>
  <c r="I37" i="38"/>
  <c r="C54" i="38"/>
  <c r="I47" i="38"/>
  <c r="H27" i="38"/>
  <c r="H28" i="21"/>
  <c r="H36" i="21" s="1"/>
  <c r="H45" i="38"/>
  <c r="F138" i="38"/>
  <c r="I22" i="38"/>
  <c r="E31" i="38"/>
  <c r="C29" i="21"/>
  <c r="I29" i="21" s="1"/>
  <c r="I34" i="38"/>
  <c r="I42" i="38"/>
  <c r="I52" i="38"/>
  <c r="G138" i="38"/>
  <c r="I63" i="38"/>
  <c r="I71" i="38"/>
  <c r="I79" i="38"/>
  <c r="I87" i="38"/>
  <c r="I95" i="38"/>
  <c r="I103" i="38"/>
  <c r="F31" i="38"/>
  <c r="H138" i="38"/>
  <c r="I119" i="38"/>
  <c r="I127" i="38"/>
  <c r="I135" i="38"/>
  <c r="I112" i="38"/>
  <c r="I120" i="38"/>
  <c r="I128" i="38"/>
  <c r="I136" i="38"/>
  <c r="G153" i="38"/>
  <c r="R22" i="36"/>
  <c r="U22" i="36" s="1"/>
  <c r="I150" i="43"/>
  <c r="I28" i="43" l="1"/>
  <c r="G55" i="38"/>
  <c r="I31" i="38"/>
  <c r="R21" i="36"/>
  <c r="U21" i="36" s="1"/>
  <c r="I51" i="43"/>
  <c r="I16" i="38"/>
  <c r="J16" i="38" s="1"/>
  <c r="I153" i="38"/>
  <c r="I54" i="38"/>
  <c r="C52" i="43"/>
  <c r="C152" i="43" s="1"/>
  <c r="F55" i="38"/>
  <c r="F155" i="38" s="1"/>
  <c r="F9" i="20" s="1"/>
  <c r="D55" i="38"/>
  <c r="D155" i="38" s="1"/>
  <c r="D9" i="20" s="1"/>
  <c r="I135" i="43"/>
  <c r="P20" i="36"/>
  <c r="P24" i="36" s="1"/>
  <c r="G155" i="38"/>
  <c r="G9" i="20" s="1"/>
  <c r="Q16" i="36"/>
  <c r="Q20" i="36" s="1"/>
  <c r="Q24" i="36" s="1"/>
  <c r="H52" i="43"/>
  <c r="H152" i="43" s="1"/>
  <c r="I45" i="38"/>
  <c r="I27" i="38"/>
  <c r="L12" i="36"/>
  <c r="R12" i="36" s="1"/>
  <c r="R8" i="36"/>
  <c r="N16" i="36"/>
  <c r="N20" i="36" s="1"/>
  <c r="N24" i="36" s="1"/>
  <c r="E52" i="43"/>
  <c r="E152" i="43" s="1"/>
  <c r="C36" i="21"/>
  <c r="I28" i="21"/>
  <c r="I24" i="43"/>
  <c r="J15" i="38"/>
  <c r="H55" i="38"/>
  <c r="H155" i="38" s="1"/>
  <c r="H9" i="20" s="1"/>
  <c r="I13" i="43"/>
  <c r="E55" i="38"/>
  <c r="E155" i="38" s="1"/>
  <c r="E9" i="20" s="1"/>
  <c r="M16" i="36"/>
  <c r="M20" i="36" s="1"/>
  <c r="M24" i="36" s="1"/>
  <c r="D52" i="43"/>
  <c r="D152" i="43" s="1"/>
  <c r="L20" i="36"/>
  <c r="L24" i="36" s="1"/>
  <c r="I138" i="38"/>
  <c r="R19" i="36"/>
  <c r="F42" i="43"/>
  <c r="I32" i="43"/>
  <c r="I42" i="43" s="1"/>
  <c r="C55" i="38"/>
  <c r="C155" i="38" s="1"/>
  <c r="R17" i="36"/>
  <c r="U17" i="36" s="1"/>
  <c r="F37" i="46"/>
  <c r="H7" i="46"/>
  <c r="G52" i="43"/>
  <c r="G152" i="43" s="1"/>
  <c r="J14" i="38" l="1"/>
  <c r="I52" i="43"/>
  <c r="I152" i="43" s="1"/>
  <c r="J150" i="43" s="1"/>
  <c r="T21" i="36"/>
  <c r="I55" i="38"/>
  <c r="I155" i="38" s="1"/>
  <c r="J13" i="38"/>
  <c r="J12" i="38"/>
  <c r="R16" i="36"/>
  <c r="U16" i="36" s="1"/>
  <c r="D8" i="38"/>
  <c r="C9" i="20"/>
  <c r="C11" i="20" s="1"/>
  <c r="C37" i="21"/>
  <c r="D6" i="21" s="1"/>
  <c r="D37" i="21" s="1"/>
  <c r="E6" i="21" s="1"/>
  <c r="E37" i="21" s="1"/>
  <c r="F6" i="21" s="1"/>
  <c r="F37" i="21" s="1"/>
  <c r="G6" i="21" s="1"/>
  <c r="G37" i="21" s="1"/>
  <c r="H6" i="21" s="1"/>
  <c r="H37" i="21" s="1"/>
  <c r="C14" i="20" s="1"/>
  <c r="I36" i="21"/>
  <c r="T8" i="36"/>
  <c r="U8" i="36"/>
  <c r="O18" i="36"/>
  <c r="F52" i="43"/>
  <c r="F152" i="43" s="1"/>
  <c r="T12" i="36"/>
  <c r="U12" i="36"/>
  <c r="U19" i="36"/>
  <c r="T19" i="36"/>
  <c r="J13" i="43"/>
  <c r="J9" i="43"/>
  <c r="J10" i="43"/>
  <c r="J11" i="43"/>
  <c r="J12" i="43"/>
  <c r="J143" i="43" l="1"/>
  <c r="J151" i="43"/>
  <c r="J30" i="43"/>
  <c r="J62" i="43"/>
  <c r="J83" i="43"/>
  <c r="J85" i="43"/>
  <c r="J18" i="43"/>
  <c r="J63" i="43"/>
  <c r="J39" i="43"/>
  <c r="J19" i="43"/>
  <c r="J73" i="43"/>
  <c r="J92" i="43"/>
  <c r="J48" i="43"/>
  <c r="J114" i="43"/>
  <c r="J52" i="43"/>
  <c r="J74" i="43"/>
  <c r="J49" i="43"/>
  <c r="J120" i="43"/>
  <c r="J23" i="43"/>
  <c r="J57" i="43"/>
  <c r="J67" i="43"/>
  <c r="J78" i="43"/>
  <c r="J42" i="43"/>
  <c r="J33" i="43"/>
  <c r="J99" i="43"/>
  <c r="J128" i="43"/>
  <c r="J24" i="43"/>
  <c r="J58" i="43"/>
  <c r="J69" i="43"/>
  <c r="J79" i="43"/>
  <c r="J44" i="43"/>
  <c r="J35" i="43"/>
  <c r="J107" i="43"/>
  <c r="J135" i="43"/>
  <c r="J40" i="43"/>
  <c r="J102" i="43"/>
  <c r="J115" i="43"/>
  <c r="J130" i="43"/>
  <c r="J145" i="43"/>
  <c r="J20" i="43"/>
  <c r="J54" i="43"/>
  <c r="J65" i="43"/>
  <c r="J75" i="43"/>
  <c r="J81" i="43"/>
  <c r="J86" i="43"/>
  <c r="J45" i="43"/>
  <c r="J51" i="43"/>
  <c r="J36" i="43"/>
  <c r="J41" i="43"/>
  <c r="J96" i="43"/>
  <c r="J103" i="43"/>
  <c r="J110" i="43"/>
  <c r="J118" i="43"/>
  <c r="J124" i="43"/>
  <c r="J131" i="43"/>
  <c r="J140" i="43"/>
  <c r="J147" i="43"/>
  <c r="J94" i="43"/>
  <c r="J108" i="43"/>
  <c r="J123" i="43"/>
  <c r="J137" i="43"/>
  <c r="J152" i="43"/>
  <c r="J27" i="43"/>
  <c r="J59" i="43"/>
  <c r="J70" i="43"/>
  <c r="J22" i="43"/>
  <c r="J28" i="43"/>
  <c r="J55" i="43"/>
  <c r="J61" i="43"/>
  <c r="J66" i="43"/>
  <c r="J71" i="43"/>
  <c r="J77" i="43"/>
  <c r="J82" i="43"/>
  <c r="J87" i="43"/>
  <c r="J47" i="43"/>
  <c r="J32" i="43"/>
  <c r="J37" i="43"/>
  <c r="J91" i="43"/>
  <c r="J98" i="43"/>
  <c r="J104" i="43"/>
  <c r="J112" i="43"/>
  <c r="J119" i="43"/>
  <c r="J126" i="43"/>
  <c r="J134" i="43"/>
  <c r="J141" i="43"/>
  <c r="J148" i="43"/>
  <c r="J90" i="43"/>
  <c r="J95" i="43"/>
  <c r="J100" i="43"/>
  <c r="J106" i="43"/>
  <c r="J111" i="43"/>
  <c r="J116" i="43"/>
  <c r="J122" i="43"/>
  <c r="J127" i="43"/>
  <c r="J132" i="43"/>
  <c r="J139" i="43"/>
  <c r="J144" i="43"/>
  <c r="J149" i="43"/>
  <c r="J21" i="43"/>
  <c r="J26" i="43"/>
  <c r="J31" i="43"/>
  <c r="J56" i="43"/>
  <c r="J60" i="43"/>
  <c r="J64" i="43"/>
  <c r="J68" i="43"/>
  <c r="J72" i="43"/>
  <c r="J76" i="43"/>
  <c r="J80" i="43"/>
  <c r="J84" i="43"/>
  <c r="J88" i="43"/>
  <c r="J46" i="43"/>
  <c r="J50" i="43"/>
  <c r="J34" i="43"/>
  <c r="J38" i="43"/>
  <c r="J89" i="43"/>
  <c r="J93" i="43"/>
  <c r="J97" i="43"/>
  <c r="J101" i="43"/>
  <c r="J105" i="43"/>
  <c r="J109" i="43"/>
  <c r="J113" i="43"/>
  <c r="J117" i="43"/>
  <c r="J121" i="43"/>
  <c r="J125" i="43"/>
  <c r="J129" i="43"/>
  <c r="J133" i="43"/>
  <c r="J138" i="43"/>
  <c r="J142" i="43"/>
  <c r="J146" i="43"/>
  <c r="T16" i="36"/>
  <c r="O20" i="36"/>
  <c r="R18" i="36"/>
  <c r="J152" i="38"/>
  <c r="J148" i="38"/>
  <c r="J144" i="38"/>
  <c r="J140" i="38"/>
  <c r="J135" i="38"/>
  <c r="J131" i="38"/>
  <c r="J127" i="38"/>
  <c r="J123" i="38"/>
  <c r="J112" i="38"/>
  <c r="J113" i="38"/>
  <c r="J110" i="38"/>
  <c r="J103" i="38"/>
  <c r="J99" i="38"/>
  <c r="J95" i="38"/>
  <c r="J91" i="38"/>
  <c r="J83" i="38"/>
  <c r="J79" i="38"/>
  <c r="J63" i="38"/>
  <c r="J54" i="38"/>
  <c r="J107" i="38"/>
  <c r="J34" i="38"/>
  <c r="J155" i="38"/>
  <c r="J151" i="38"/>
  <c r="J147" i="38"/>
  <c r="J143" i="38"/>
  <c r="J138" i="38"/>
  <c r="J134" i="38"/>
  <c r="J130" i="38"/>
  <c r="J126" i="38"/>
  <c r="J122" i="38"/>
  <c r="J108" i="38"/>
  <c r="J109" i="38"/>
  <c r="J106" i="38"/>
  <c r="J102" i="38"/>
  <c r="J98" i="38"/>
  <c r="J94" i="38"/>
  <c r="J90" i="38"/>
  <c r="J86" i="38"/>
  <c r="J82" i="38"/>
  <c r="J78" i="38"/>
  <c r="J74" i="38"/>
  <c r="J70" i="38"/>
  <c r="J66" i="38"/>
  <c r="J62" i="38"/>
  <c r="J58" i="38"/>
  <c r="J53" i="38"/>
  <c r="J49" i="38"/>
  <c r="J119" i="38"/>
  <c r="J45" i="38"/>
  <c r="J41" i="38"/>
  <c r="J37" i="38"/>
  <c r="J33" i="38"/>
  <c r="J27" i="38"/>
  <c r="J23" i="38"/>
  <c r="J153" i="38"/>
  <c r="J149" i="38"/>
  <c r="J145" i="38"/>
  <c r="J141" i="38"/>
  <c r="J136" i="38"/>
  <c r="J132" i="38"/>
  <c r="J128" i="38"/>
  <c r="J124" i="38"/>
  <c r="J116" i="38"/>
  <c r="J117" i="38"/>
  <c r="J114" i="38"/>
  <c r="J104" i="38"/>
  <c r="J100" i="38"/>
  <c r="J96" i="38"/>
  <c r="J92" i="38"/>
  <c r="J88" i="38"/>
  <c r="J84" i="38"/>
  <c r="J80" i="38"/>
  <c r="J76" i="38"/>
  <c r="J68" i="38"/>
  <c r="J64" i="38"/>
  <c r="J60" i="38"/>
  <c r="J51" i="38"/>
  <c r="J111" i="38"/>
  <c r="J39" i="38"/>
  <c r="J25" i="38"/>
  <c r="J71" i="38"/>
  <c r="J46" i="38"/>
  <c r="J29" i="38"/>
  <c r="J154" i="38"/>
  <c r="J150" i="38"/>
  <c r="J146" i="38"/>
  <c r="J142" i="38"/>
  <c r="J137" i="38"/>
  <c r="J133" i="38"/>
  <c r="J129" i="38"/>
  <c r="J125" i="38"/>
  <c r="J120" i="38"/>
  <c r="J121" i="38"/>
  <c r="J118" i="38"/>
  <c r="J105" i="38"/>
  <c r="J101" i="38"/>
  <c r="J97" i="38"/>
  <c r="J93" i="38"/>
  <c r="J89" i="38"/>
  <c r="J85" i="38"/>
  <c r="J81" i="38"/>
  <c r="J77" i="38"/>
  <c r="J73" i="38"/>
  <c r="J69" i="38"/>
  <c r="J65" i="38"/>
  <c r="J61" i="38"/>
  <c r="J57" i="38"/>
  <c r="J52" i="38"/>
  <c r="J48" i="38"/>
  <c r="J115" i="38"/>
  <c r="J44" i="38"/>
  <c r="J40" i="38"/>
  <c r="J36" i="38"/>
  <c r="J31" i="38"/>
  <c r="J26" i="38"/>
  <c r="J22" i="38"/>
  <c r="J72" i="38"/>
  <c r="J55" i="38"/>
  <c r="J47" i="38"/>
  <c r="J43" i="38"/>
  <c r="J35" i="38"/>
  <c r="J30" i="38"/>
  <c r="J21" i="38"/>
  <c r="J87" i="38"/>
  <c r="J75" i="38"/>
  <c r="J67" i="38"/>
  <c r="J59" i="38"/>
  <c r="J50" i="38"/>
  <c r="J42" i="38"/>
  <c r="J38" i="38"/>
  <c r="J24" i="38"/>
  <c r="E8" i="38"/>
  <c r="D6" i="20"/>
  <c r="D11" i="20" s="1"/>
  <c r="F8" i="38" l="1"/>
  <c r="E6" i="20"/>
  <c r="E11" i="20" s="1"/>
  <c r="T18" i="36"/>
  <c r="U18" i="36"/>
  <c r="R20" i="36"/>
  <c r="O24" i="36"/>
  <c r="R24" i="36" l="1"/>
  <c r="T20" i="36"/>
  <c r="D41" i="46"/>
  <c r="C46" i="46" s="1"/>
  <c r="U20" i="36"/>
  <c r="D42" i="46"/>
  <c r="C47" i="46" s="1"/>
  <c r="G8" i="38"/>
  <c r="F6" i="20"/>
  <c r="F11" i="20" s="1"/>
  <c r="H8" i="38" l="1"/>
  <c r="H6" i="20" s="1"/>
  <c r="H11" i="20" s="1"/>
  <c r="G6" i="20"/>
  <c r="G11" i="20" s="1"/>
  <c r="U24" i="36"/>
  <c r="T24" i="36"/>
  <c r="C25" i="20" l="1"/>
  <c r="C16" i="20"/>
</calcChain>
</file>

<file path=xl/sharedStrings.xml><?xml version="1.0" encoding="utf-8"?>
<sst xmlns="http://schemas.openxmlformats.org/spreadsheetml/2006/main" count="13550" uniqueCount="2828">
  <si>
    <t>Material de Escritorio</t>
  </si>
  <si>
    <t>Cargo</t>
  </si>
  <si>
    <t>Salários</t>
  </si>
  <si>
    <t>Aluguel</t>
  </si>
  <si>
    <t>IPTU</t>
  </si>
  <si>
    <t>FGTS</t>
  </si>
  <si>
    <t>TOTAL</t>
  </si>
  <si>
    <t>Vale Alimentação</t>
  </si>
  <si>
    <t>Estagiários</t>
  </si>
  <si>
    <t>Seguro de Vida</t>
  </si>
  <si>
    <t>Assessoria Jurídica</t>
  </si>
  <si>
    <t>FGTS Multa Rescisória</t>
  </si>
  <si>
    <t>2.1.1</t>
  </si>
  <si>
    <t>2.1.2</t>
  </si>
  <si>
    <t>2.1.3</t>
  </si>
  <si>
    <t>2.1.4</t>
  </si>
  <si>
    <t>1.1</t>
  </si>
  <si>
    <t>2.2.1</t>
  </si>
  <si>
    <t>2.2.2</t>
  </si>
  <si>
    <t>2.2.3</t>
  </si>
  <si>
    <t>2.2.4</t>
  </si>
  <si>
    <t>2.2.5</t>
  </si>
  <si>
    <t>__________________________________</t>
  </si>
  <si>
    <t>Período Avaliatório</t>
  </si>
  <si>
    <t>2.3.2</t>
  </si>
  <si>
    <t>2.3.3</t>
  </si>
  <si>
    <t>2.3.4</t>
  </si>
  <si>
    <t>2.3.5</t>
  </si>
  <si>
    <t>2.3.6</t>
  </si>
  <si>
    <t>2.3.7</t>
  </si>
  <si>
    <t>2.3.1</t>
  </si>
  <si>
    <t>Data de Aquisição</t>
  </si>
  <si>
    <t>Fornecedor</t>
  </si>
  <si>
    <t>Nota Fiscal</t>
  </si>
  <si>
    <t>Carga-Horária 
(Semanal)</t>
  </si>
  <si>
    <t>Receitas</t>
  </si>
  <si>
    <t>Categoria</t>
  </si>
  <si>
    <t>Forma de Contratação</t>
  </si>
  <si>
    <t>Encargos</t>
  </si>
  <si>
    <t>Benefícios</t>
  </si>
  <si>
    <t>2.1</t>
  </si>
  <si>
    <t>2.2</t>
  </si>
  <si>
    <t>2.3</t>
  </si>
  <si>
    <t>1.1.1</t>
  </si>
  <si>
    <t>1.1.2</t>
  </si>
  <si>
    <t>Subcategoria</t>
  </si>
  <si>
    <t>1.1.4</t>
  </si>
  <si>
    <t>Subtotal:</t>
  </si>
  <si>
    <t>T</t>
  </si>
  <si>
    <t>(T)</t>
  </si>
  <si>
    <t>(A)</t>
  </si>
  <si>
    <t>(E)</t>
  </si>
  <si>
    <t>(C)</t>
  </si>
  <si>
    <t>Tipo do Documento</t>
  </si>
  <si>
    <t>Subtotal (Pessoal):</t>
  </si>
  <si>
    <t>Favorecido</t>
  </si>
  <si>
    <t>Vinculação ao Objeto / Justificativa</t>
  </si>
  <si>
    <t>CNPJ - CPF (Favorecido)</t>
  </si>
  <si>
    <t>Plano Odontológico</t>
  </si>
  <si>
    <t>Cesta Básica</t>
  </si>
  <si>
    <t>Assessoria Contábil</t>
  </si>
  <si>
    <t>Cartório</t>
  </si>
  <si>
    <t>Correios e Telégrafos</t>
  </si>
  <si>
    <t>Lanches e Refeiçoes</t>
  </si>
  <si>
    <t>Estacionamento</t>
  </si>
  <si>
    <t>Taxi</t>
  </si>
  <si>
    <t>Seguros de Imóveis</t>
  </si>
  <si>
    <t>Assinatura de Certificado Digital</t>
  </si>
  <si>
    <t>Taxas Municipais, Estaduais e Federais</t>
  </si>
  <si>
    <t>I.O.F</t>
  </si>
  <si>
    <t>Taxa de Expediente</t>
  </si>
  <si>
    <t>Juros e Multas</t>
  </si>
  <si>
    <t>Despesas Bancárias</t>
  </si>
  <si>
    <t>Veículos</t>
  </si>
  <si>
    <t>Número do Patrimônio</t>
  </si>
  <si>
    <t>Descrição Completa</t>
  </si>
  <si>
    <t>Nº do Documento</t>
  </si>
  <si>
    <t>Forma de Pagamento</t>
  </si>
  <si>
    <t>Outros Benefícios</t>
  </si>
  <si>
    <t>I.R.R.F s/ Aplicações</t>
  </si>
  <si>
    <t>Saldo Extrato C/C no período</t>
  </si>
  <si>
    <t>Saldo Extrato CI no período</t>
  </si>
  <si>
    <t>( = ) Saldo Financeiro no período</t>
  </si>
  <si>
    <t>Uniformes</t>
  </si>
  <si>
    <t>Combustível</t>
  </si>
  <si>
    <t>Água e Esgoto</t>
  </si>
  <si>
    <t>Energia Elétrica</t>
  </si>
  <si>
    <t>Serviços de Motoboy</t>
  </si>
  <si>
    <t>Locação de Veículos</t>
  </si>
  <si>
    <t>Serviços Gráficos</t>
  </si>
  <si>
    <t>Material Pedagógico/Didático</t>
  </si>
  <si>
    <t>Serviços de Mão-de-obra Terceirizada</t>
  </si>
  <si>
    <t>Fretes e Carretos</t>
  </si>
  <si>
    <t>Locação de Equipamentos e Máquinas</t>
  </si>
  <si>
    <t>Salários e Remunerações</t>
  </si>
  <si>
    <t>Outros Gastos com Pessoal</t>
  </si>
  <si>
    <t>Localização do Bem</t>
  </si>
  <si>
    <t>(G)</t>
  </si>
  <si>
    <t>Nº Lançto</t>
  </si>
  <si>
    <t>Eventos</t>
  </si>
  <si>
    <t>Cursos</t>
  </si>
  <si>
    <t>2.1.1.1</t>
  </si>
  <si>
    <t>2.1.1.2</t>
  </si>
  <si>
    <t>2.1.1.3</t>
  </si>
  <si>
    <t>2.1.1.4</t>
  </si>
  <si>
    <t>2.1.1.5</t>
  </si>
  <si>
    <t>2.1.1.6</t>
  </si>
  <si>
    <t>Subtotal Salários :</t>
  </si>
  <si>
    <t>2.1.2.1</t>
  </si>
  <si>
    <t>Subtotal Estagiários:</t>
  </si>
  <si>
    <t>2.1.3.1</t>
  </si>
  <si>
    <t>2.1.4.1</t>
  </si>
  <si>
    <t>2.1.4.2</t>
  </si>
  <si>
    <t>2.1.4.3</t>
  </si>
  <si>
    <t>2.1.4.4</t>
  </si>
  <si>
    <t>2.1.4.5</t>
  </si>
  <si>
    <t>Subtotal Encargos Trabalhistas:</t>
  </si>
  <si>
    <t>Subtotal Benefícios:</t>
  </si>
  <si>
    <t>2.2.6</t>
  </si>
  <si>
    <t>2.2.7</t>
  </si>
  <si>
    <t>2.2.8</t>
  </si>
  <si>
    <t>2.2.9</t>
  </si>
  <si>
    <t>2.2.10</t>
  </si>
  <si>
    <t>2.2.11</t>
  </si>
  <si>
    <t>2.2.12</t>
  </si>
  <si>
    <t>2.2.13</t>
  </si>
  <si>
    <t>2.2.14</t>
  </si>
  <si>
    <t>2.2.15</t>
  </si>
  <si>
    <t>2.2.16</t>
  </si>
  <si>
    <t>2.2.17</t>
  </si>
  <si>
    <t>2.2.18</t>
  </si>
  <si>
    <t>2.2.19</t>
  </si>
  <si>
    <t>2.2.20</t>
  </si>
  <si>
    <t>2.2.21</t>
  </si>
  <si>
    <t>2.2.22</t>
  </si>
  <si>
    <t>2.2.23</t>
  </si>
  <si>
    <t>2.2.24</t>
  </si>
  <si>
    <t>2.2.25</t>
  </si>
  <si>
    <t>2.3.8</t>
  </si>
  <si>
    <t>2.3.9</t>
  </si>
  <si>
    <t>2.3.10</t>
  </si>
  <si>
    <t>Material de Copa e Cozinha</t>
  </si>
  <si>
    <t>2.3.11</t>
  </si>
  <si>
    <t>Material de Limpeza</t>
  </si>
  <si>
    <t>2.3.12</t>
  </si>
  <si>
    <t>2.3.13</t>
  </si>
  <si>
    <t>Aquisição de Bens Permanentes</t>
  </si>
  <si>
    <t>Número do Mês</t>
  </si>
  <si>
    <t>2.2.26</t>
  </si>
  <si>
    <t>2.2.27</t>
  </si>
  <si>
    <t>2.2.28</t>
  </si>
  <si>
    <t>2.2.29</t>
  </si>
  <si>
    <t>2.2.30</t>
  </si>
  <si>
    <t>2.2.31</t>
  </si>
  <si>
    <t>2.2.32</t>
  </si>
  <si>
    <t>2.2.33</t>
  </si>
  <si>
    <t>2.2.34</t>
  </si>
  <si>
    <t>Condomínio</t>
  </si>
  <si>
    <t>Belo Horizonte,            de                             de               .</t>
  </si>
  <si>
    <t>Entrada de Recursos</t>
  </si>
  <si>
    <t>Saída de Recursos</t>
  </si>
  <si>
    <t>Previsto
(-) Realizado</t>
  </si>
  <si>
    <t>Previsto</t>
  </si>
  <si>
    <t>Realizado</t>
  </si>
  <si>
    <t>Vale Transporte</t>
  </si>
  <si>
    <t>Valor</t>
  </si>
  <si>
    <t>Telefone Fixo</t>
  </si>
  <si>
    <t>Telefone Móvel</t>
  </si>
  <si>
    <t>Data do Documento</t>
  </si>
  <si>
    <t>Data de entrega ao Supervisor(a):        /        /</t>
  </si>
  <si>
    <t>Data de encaminhamento pelo Supervisor(a) à Comissão de Avaliação:        /        /</t>
  </si>
  <si>
    <t>Transporte de Saldo Acumulado Anterior</t>
  </si>
  <si>
    <t>Outras Receitas</t>
  </si>
  <si>
    <t>Celetista</t>
  </si>
  <si>
    <t>Estágiario</t>
  </si>
  <si>
    <t>Adicional Noturno</t>
  </si>
  <si>
    <t>2.1.4.6</t>
  </si>
  <si>
    <t>2.1.4.7</t>
  </si>
  <si>
    <t>2.1.3.2</t>
  </si>
  <si>
    <t>Hora Extra</t>
  </si>
  <si>
    <t>Prêmio de Produtividade</t>
  </si>
  <si>
    <t>DSR sobre Hora Extra/Adic. Noturno</t>
  </si>
  <si>
    <t>Rescisão de Trabalho (Saldo Salário, Aviso Prévio, outros)</t>
  </si>
  <si>
    <t>Despesas Sindicais</t>
  </si>
  <si>
    <t>Consultoria</t>
  </si>
  <si>
    <t>Serviços de Segurança</t>
  </si>
  <si>
    <t>Medicina e Segurança do Trabalho</t>
  </si>
  <si>
    <t>Serviços de Internet (Web Design, Hospedagem de Site, outros)</t>
  </si>
  <si>
    <t>Justificativa para a aquisição</t>
  </si>
  <si>
    <t>Gastos com Pessoal</t>
  </si>
  <si>
    <t>Internet</t>
  </si>
  <si>
    <t>Publicidade, Comunicação e Marketing</t>
  </si>
  <si>
    <t>Assinatura de Periódicos e Aquisição de Livros</t>
  </si>
  <si>
    <t>Aquisição e Suporte em Softwares</t>
  </si>
  <si>
    <t>Manutenção e Reparos em Redes e Computadores</t>
  </si>
  <si>
    <t>Serviços de Instalação e Manutenção Elétrica e Hidráulica</t>
  </si>
  <si>
    <t>Manutenção e Reparos em Ar Condicionado</t>
  </si>
  <si>
    <t>Serviços de Entrega/Recarga de Vale Transportes</t>
  </si>
  <si>
    <t>2.2.35</t>
  </si>
  <si>
    <t>2.2.36</t>
  </si>
  <si>
    <t>2.2.37</t>
  </si>
  <si>
    <t>2.2.38</t>
  </si>
  <si>
    <t>2.2.39</t>
  </si>
  <si>
    <t>2.2.40</t>
  </si>
  <si>
    <t>2.2.41</t>
  </si>
  <si>
    <t>2.2.42</t>
  </si>
  <si>
    <t>2.2.43</t>
  </si>
  <si>
    <t>2.2.44</t>
  </si>
  <si>
    <t>2.2.45</t>
  </si>
  <si>
    <t>2.2.46</t>
  </si>
  <si>
    <t>2.2.47</t>
  </si>
  <si>
    <t>2.2.48</t>
  </si>
  <si>
    <t>Locação de Veículos com Motorista</t>
  </si>
  <si>
    <t>2.2.49</t>
  </si>
  <si>
    <t>2.2.50</t>
  </si>
  <si>
    <t>2.2.51</t>
  </si>
  <si>
    <t>2.2.52</t>
  </si>
  <si>
    <t>IPVA/Seguro Obrigatório/Licenciamento</t>
  </si>
  <si>
    <t>2.2.53</t>
  </si>
  <si>
    <t>Seguro de Veículos</t>
  </si>
  <si>
    <t>2.2.54</t>
  </si>
  <si>
    <t>Manutenção em Veículos</t>
  </si>
  <si>
    <t>2.2.55</t>
  </si>
  <si>
    <t>2.2.56</t>
  </si>
  <si>
    <t>Despesas de Viagem - Passagem Terrestre</t>
  </si>
  <si>
    <t>2.2.57</t>
  </si>
  <si>
    <t>2.2.58</t>
  </si>
  <si>
    <t>2.2.59</t>
  </si>
  <si>
    <t>2.2.60</t>
  </si>
  <si>
    <t>Serviços de Registro/Produção Audiovisual</t>
  </si>
  <si>
    <t>Locação de Espaço</t>
  </si>
  <si>
    <t>Coleção e Materiais Bibliográficos</t>
  </si>
  <si>
    <t>Equipamentos de Comunicação e Telefonia</t>
  </si>
  <si>
    <t>Equipamentos de Informática</t>
  </si>
  <si>
    <t>Equipamentos de Segurança Eletrônica</t>
  </si>
  <si>
    <t>Equipamentos de Som, Vídeo, Fotográfico e Cinematográfico</t>
  </si>
  <si>
    <t>Instrumentos Musicais e Artísticos</t>
  </si>
  <si>
    <t>Máquinas, Aparelhos, Utensílios e Equip. de Uso Administrativo</t>
  </si>
  <si>
    <t>Máquinas, Aparelhos, Utensílios e Equipamentos de Uso Industrial</t>
  </si>
  <si>
    <t>Material Didático</t>
  </si>
  <si>
    <t>Material Esportivo e Recreativo</t>
  </si>
  <si>
    <t>Mobiliário</t>
  </si>
  <si>
    <t>Outros Materiais Permanentes</t>
  </si>
  <si>
    <t>(S)</t>
  </si>
  <si>
    <t>Saldo de Recursos Arrecadados do TP</t>
  </si>
  <si>
    <t>(SA)</t>
  </si>
  <si>
    <t>(SR)</t>
  </si>
  <si>
    <t>Repasses do Termo de Parceria</t>
  </si>
  <si>
    <t>Receita Arrecadada em Função do TP</t>
  </si>
  <si>
    <t>2.1.3.3</t>
  </si>
  <si>
    <t>2.1.3.4</t>
  </si>
  <si>
    <t>2.1.3.5</t>
  </si>
  <si>
    <t>2.1.3.6</t>
  </si>
  <si>
    <t>2.1.3.7</t>
  </si>
  <si>
    <t>2.1.3.8</t>
  </si>
  <si>
    <t>2.1.3.9</t>
  </si>
  <si>
    <t>2.1.3.10</t>
  </si>
  <si>
    <t>2.1.3.11</t>
  </si>
  <si>
    <t>2.1.3.12</t>
  </si>
  <si>
    <t>Bolsa Estágio</t>
  </si>
  <si>
    <t>2.1.2.2</t>
  </si>
  <si>
    <t>Auxílio Transporte</t>
  </si>
  <si>
    <t>INSS Patronal</t>
  </si>
  <si>
    <t>Serviços de Montagem e Desmontagem de Mobiliário</t>
  </si>
  <si>
    <t>Material de Informática</t>
  </si>
  <si>
    <t>(S) Total de Saídas:</t>
  </si>
  <si>
    <t>(E) Total de Entradas:</t>
  </si>
  <si>
    <t>Saldo Acumulado (T+E-S)</t>
  </si>
  <si>
    <t>(SF)</t>
  </si>
  <si>
    <t>CONFERENCIA (SA) - (SF) = 0,00</t>
  </si>
  <si>
    <t>Recursos Comprometidos</t>
  </si>
  <si>
    <t>(S) Total de Saídas</t>
  </si>
  <si>
    <t>Subtotal Pessoal:</t>
  </si>
  <si>
    <t>(E) Total de Entradas</t>
  </si>
  <si>
    <t>Buffet</t>
  </si>
  <si>
    <t>2.2.61</t>
  </si>
  <si>
    <t>2.2.62</t>
  </si>
  <si>
    <t>PIS</t>
  </si>
  <si>
    <t>13º Salário</t>
  </si>
  <si>
    <t>1/3 de Férias</t>
  </si>
  <si>
    <t>Composição Financeira do Saldo Acumulado (SF)</t>
  </si>
  <si>
    <t>Gastos Gerais</t>
  </si>
  <si>
    <t>Gasto Mensal
do Cargo
(Rem. Brut + Encargos + Benefícios)</t>
  </si>
  <si>
    <t>Valor (R$)</t>
  </si>
  <si>
    <t>Termo de Parceria celebrado entre o Órgão Estatal Parceiro - OEP e a Organização da Sociedade Civil de Interesse Público - OSCIP</t>
  </si>
  <si>
    <t>Total</t>
  </si>
  <si>
    <t>Entrada de Provisionamentos com Pessoal</t>
  </si>
  <si>
    <t>Total de Entradas</t>
  </si>
  <si>
    <t>Transporte de Provisionamentos Anteriores</t>
  </si>
  <si>
    <t>Provisionamento do Período</t>
  </si>
  <si>
    <t>Provisonamentos de Pessoal</t>
  </si>
  <si>
    <t>(PP)</t>
  </si>
  <si>
    <t>Tabela 8 - Lista de Bens Permanentes Adquiridos no Período</t>
  </si>
  <si>
    <t>Data
Pgto</t>
  </si>
  <si>
    <t>MÊS
Pgto</t>
  </si>
  <si>
    <t>MÊS
Comp.</t>
  </si>
  <si>
    <t>Mês
Comp.</t>
  </si>
  <si>
    <r>
      <rPr>
        <sz val="9"/>
        <rFont val="Arial"/>
        <family val="2"/>
      </rPr>
      <t>N</t>
    </r>
    <r>
      <rPr>
        <b/>
        <sz val="9"/>
        <rFont val="Arial"/>
        <family val="2"/>
      </rPr>
      <t>º</t>
    </r>
  </si>
  <si>
    <t>Mês de
Comp.</t>
  </si>
  <si>
    <t>Custas com Justiça do Trabalho</t>
  </si>
  <si>
    <t>Acumulado</t>
  </si>
  <si>
    <t>Férias</t>
  </si>
  <si>
    <t>Valor de Aquisição</t>
  </si>
  <si>
    <t>Saldo Fundo Fixo no período</t>
  </si>
  <si>
    <t>Tabela 1 - Resumo das Movimentações Financeiras no Período em Regime de Caixa</t>
  </si>
  <si>
    <t>Transporte de Saldo Acumulado (SA)</t>
  </si>
  <si>
    <t>Realizado
(/) Previsto</t>
  </si>
  <si>
    <t>% do TOTAL</t>
  </si>
  <si>
    <t>Saldo Remanescente (SA-A-PP-C)</t>
  </si>
  <si>
    <t>Tabela 2 - Comparativo entre Receitas e Gastos Previstos e Realizados no Período em Regime de Competência</t>
  </si>
  <si>
    <t>Rendimentos de Aplicações Fin.</t>
  </si>
  <si>
    <t>Outros Encargos Trabalhistas</t>
  </si>
  <si>
    <t>Outros Gastos Gerais</t>
  </si>
  <si>
    <t>Total de Entradas de Recursos</t>
  </si>
  <si>
    <t>Total de Saídas de Recursos</t>
  </si>
  <si>
    <t>Soma:</t>
  </si>
  <si>
    <t>Gastos do Próximo Período Cobertos pelo Repasse Anterior:</t>
  </si>
  <si>
    <t>Despesas de Viagem</t>
  </si>
  <si>
    <t>(C) Total de Recursos comprometidos no período:</t>
  </si>
  <si>
    <t>Gastos do Provisionamentos com Pessoal</t>
  </si>
  <si>
    <t>Total de Gastos</t>
  </si>
  <si>
    <t>Cancelamento de Provisionamentos com Pessoal</t>
  </si>
  <si>
    <t>Total de Cancelamentos</t>
  </si>
  <si>
    <t>Apropriação às Atividades</t>
  </si>
  <si>
    <t>Área Fim</t>
  </si>
  <si>
    <t>Área Meio</t>
  </si>
  <si>
    <t>Acumulado
dos Períodos Anteriores</t>
  </si>
  <si>
    <t>Nº</t>
  </si>
  <si>
    <t>Atividades do Termo de Parceria -
Vinculação ao Programa de Trabalho</t>
  </si>
  <si>
    <t>Área Meio - Atividades e Gastos</t>
  </si>
  <si>
    <t>N/A</t>
  </si>
  <si>
    <t>Destinação dos Gastos do Termo de Parceria</t>
  </si>
  <si>
    <t>Destinação</t>
  </si>
  <si>
    <t>Destinação dos Gastos do Termo de Parceria com Pessoal</t>
  </si>
  <si>
    <t>%</t>
  </si>
  <si>
    <t>Transferência para Reserva de Recursos</t>
  </si>
  <si>
    <t>Tabela 3 - Demonstrativo dos Gastos das Atividades do Termo de Parceria</t>
  </si>
  <si>
    <t>Tabela 4 - Demonstrativo Analítico das Receitas e Gastos Mensais em Regime de Caixa</t>
  </si>
  <si>
    <t>Tabela 5 - Demonstrativo Analítico das Receitas e Gastos Mensais em Regime de Competência</t>
  </si>
  <si>
    <t>Tabela 6 - Lista de Admissões e Demissões de Trabalhadores e Estagiários no Período</t>
  </si>
  <si>
    <t>Tabela 7 - Demonstrativo Mensal dos Recursos Provisionados com Pessoal</t>
  </si>
  <si>
    <t>Tabela 9 - Demonstrativo dos Recursos Comprometidos ao Final do Período</t>
  </si>
  <si>
    <t>2.4</t>
  </si>
  <si>
    <t>1.2</t>
  </si>
  <si>
    <t>Gastos da Reserva de Recursos</t>
  </si>
  <si>
    <t>Saldo da Reserva de Recursos</t>
  </si>
  <si>
    <t>Movimentação Financeira da Reserva de Recursos</t>
  </si>
  <si>
    <t>Tabela 10 - Diário de Entradas e Saídas do Termo de Parceria</t>
  </si>
  <si>
    <t>Tabela 11 - Diário de Entradas e Saídas da Reserva de Recursos</t>
  </si>
  <si>
    <t>Transporte de Saldo da Reserva de Recursos</t>
  </si>
  <si>
    <t>Rendimentos Financeiros da Reserva de Recursos</t>
  </si>
  <si>
    <t>Plano de Saúde</t>
  </si>
  <si>
    <t>Auditoria Externa</t>
  </si>
  <si>
    <t>Serviços de Manutenção em Equipamentos e Máquinas</t>
  </si>
  <si>
    <t>Despesas de Viagem - Passagem Aérea</t>
  </si>
  <si>
    <t>Admissão</t>
  </si>
  <si>
    <t>Demissão</t>
  </si>
  <si>
    <t>Admissão / Demissão</t>
  </si>
  <si>
    <t>Data</t>
  </si>
  <si>
    <t>DECLARAÇÃO DO DIRIGENTE DA OSCIP</t>
  </si>
  <si>
    <t>DECLARAÇÃO DO SUPERVISOR DO TERMO DE PARCERIA</t>
  </si>
  <si>
    <t>Análise das Despesas e Receitas do Período</t>
  </si>
  <si>
    <t xml:space="preserve">Declaro ter supervisionado as ações realizadas pela OSCIP neste período avaliatório e realizado a conferência:
- Dos extratos e saldos das contas vinculadas ao Termo de Parceria;
- Dos processos de rescisões trabalhistas e suas homologações;
- Do valor do Provisionamento Trabalhista; 
- Dos valores comprometidos, conforme metodologia de preenchimento;
- Da observância do Regulamento de Compras e Contratações, conforme disposto na legislação pertinente e na metodologia de checagens amostrais periódicas;
- Da vinculação dos gastos ao objeto do Termo de Parceria;
Diante das informações assim obtidas, ratifico e atesto a fidedignidade das informações contidas neste relatório.
</t>
  </si>
  <si>
    <t>Relatório Gerencial Financeiro | Belo Horizonte | Versão 5.1 | Maio | 2017 |</t>
  </si>
  <si>
    <t>Iluminação</t>
  </si>
  <si>
    <t>2.2.63</t>
  </si>
  <si>
    <t>Sonorização</t>
  </si>
  <si>
    <t>2.2.64</t>
  </si>
  <si>
    <t>Cenografia</t>
  </si>
  <si>
    <t>2.2.65</t>
  </si>
  <si>
    <t>Autoração</t>
  </si>
  <si>
    <t>2.2.66</t>
  </si>
  <si>
    <t xml:space="preserve">Serviços de Tradução, Legendagem e Revisão de Texto </t>
  </si>
  <si>
    <t>2.2.67</t>
  </si>
  <si>
    <t>Direitos Autorais e de Exibição</t>
  </si>
  <si>
    <t>2.2.68</t>
  </si>
  <si>
    <t>Licenças e Alvaras</t>
  </si>
  <si>
    <t>2.2.69</t>
  </si>
  <si>
    <t>Seguros</t>
  </si>
  <si>
    <t>2.2.70</t>
  </si>
  <si>
    <t>Equipe para Produção e Coordenação de Eventos</t>
  </si>
  <si>
    <t>2.2.71</t>
  </si>
  <si>
    <t>Cachê de Artistas e Convidados</t>
  </si>
  <si>
    <t>2.2.72</t>
  </si>
  <si>
    <t>Curadoria</t>
  </si>
  <si>
    <t>2.2.73</t>
  </si>
  <si>
    <t>Comitês de Seleção</t>
  </si>
  <si>
    <t>2.2.74</t>
  </si>
  <si>
    <t>Material de consumo</t>
  </si>
  <si>
    <t>2.2.75</t>
  </si>
  <si>
    <t>Serviços de Segurança de Eventos</t>
  </si>
  <si>
    <t>2.2.76</t>
  </si>
  <si>
    <t>Serviços de Montagem e Desmontagem de Eventos</t>
  </si>
  <si>
    <t>2.2.77</t>
  </si>
  <si>
    <t>Locação de Equipamentos e Máquinas para Eventos</t>
  </si>
  <si>
    <t>2.2.78</t>
  </si>
  <si>
    <t>Serviços de Manutenção em Equipamentos de Produção de Eventos</t>
  </si>
  <si>
    <t>2.2.79</t>
  </si>
  <si>
    <t>Serviços Gráficos para Realização de Eventos</t>
  </si>
  <si>
    <t>2.2.80</t>
  </si>
  <si>
    <t>Outros Gastos para Produção de Eventos</t>
  </si>
  <si>
    <t>2.2.81</t>
  </si>
  <si>
    <t>Apoio à realização das exposições da FCS</t>
  </si>
  <si>
    <t>Palco de Encontro - Mineirianos</t>
  </si>
  <si>
    <t xml:space="preserve">Inverno das Artes </t>
  </si>
  <si>
    <t>Mostras Especiais</t>
  </si>
  <si>
    <t>História Permanente do Cinema</t>
  </si>
  <si>
    <t>Festival de Literatura</t>
  </si>
  <si>
    <t>Pocket Minas</t>
  </si>
  <si>
    <t>Live Art - vivência artística</t>
  </si>
  <si>
    <t>Termo de Parceria nº. 42/2017 celebrado entre a Fundação Clóvis Salgado - FCS e a Associação Pró-Cultura e Promoção das Artes - APPA</t>
  </si>
  <si>
    <t>Vencimento</t>
  </si>
  <si>
    <t>Tipos de Processo</t>
  </si>
  <si>
    <t xml:space="preserve">Número do processo </t>
  </si>
  <si>
    <t>Presidente</t>
  </si>
  <si>
    <t>177.197.126-68</t>
  </si>
  <si>
    <t>Rodrigo Octavio Coutinho Filho</t>
  </si>
  <si>
    <t>Debatedor do filme "Os donos da rua", de John Singleton - dia 03/08/2017 - para a sessão da História Permanente do Cinema. Marcelo Miranda é jornalista e crítico de cinema e foi indicado pela Gerência de Cinema.</t>
  </si>
  <si>
    <t>Processo 072/2017 - Rosângela Bicalho Teixeira Resende - CNPJ 25.245.627/0001-33</t>
  </si>
  <si>
    <t>Debatedor da mesa "O cinema paulista no Brasil contemporâneo" - dia 19 de outubro de 2017 durante sessão da História Permanente do Cinema. Marcelo Miranda é jornalista, pesquisador, curador e crítico de cinema e foi indicado pela GCIN para compor o debate.</t>
  </si>
  <si>
    <t>Processo 214/2017 - Ivan Pinto Veas - Passaporte 10.142.783-8</t>
  </si>
  <si>
    <t>Pagamento de direito autoral do texto "Recortes experimentales de la no ficción latinoamericana. Subvirtiendo lenguajes, contestando representaciones" de Ivan Pinto. O pagamento se faz necessário para que o autor libere a publicação do texto no catálogo do 19º FestCurtasBH. Pagamento via câmbio, valor total aproximado.</t>
  </si>
  <si>
    <t>Parcela</t>
  </si>
  <si>
    <t>Processo 346/2017 - Tatiana Alves de Carvalho Costa - CPF 025.474.026-02</t>
  </si>
  <si>
    <t>Direito Autoral de todos os filmes que compõem a mostra Especial "Glauber Rocha", são eles: "Pátio", "A Cruz na Praça", "Barravento", "Deus e o Diabo na Terra do Sol", "Amazonas, Amazonas", "Maranhão 66", "Terra em Transe", "1968", "O Dragão da Maldade contra o Santo Guerreiro", "Cabeças Cortadas", "O Leão de Sete Cabeças", "Paloma Paloma", "Letícia em Marrocos", "Câncer", "História do Brasil", "Claro", "As Armas e o Povo", "Jorge Amado no Cinema" e "A Idade da Terra". Para exibição dos filmes mencionados, faz-se necessário o pagamento do direito autoral de exibição. Os filmes compõem a programação das Mostras Especiais de Cinema.</t>
  </si>
  <si>
    <t>CS</t>
  </si>
  <si>
    <t>Aguardando NF</t>
  </si>
  <si>
    <t xml:space="preserve">Locação de 02 notebboks para o 20º Festcurtas BH no período de 20/02 a 10/09/2018 - 06/07 parcelas </t>
  </si>
  <si>
    <t xml:space="preserve">Locação de 02 notebboks para o 20º Festcurtas BH no período de 20/02 a 10/09/2018 - 07/07 parcelas </t>
  </si>
  <si>
    <t>Produção de 7 troféus para a premiação do 20º FestCurtasBH Peça composta por, escultura em resina (de molde e matriz impressa e modelada em 3D) e chapas de acrílico, base do troféu sanduiche de acrílico impresso digitalmente.Na programação do 20º FEST CURTAS o troféu capivara, mencionado na compra é entregue a todos os vencedores do evento. Sendo assim faz-se necessária a contratação de empresa para produção do mesmo.</t>
  </si>
  <si>
    <t>Processo 38/2018 - Marina Gazire Lemos - CPF: 048.637.266-94</t>
  </si>
  <si>
    <t>Debatedor para comentar o filme "Tropas Estelares", de Paul Verhoeven que estará em exibição no Cine Humberto Mauro na sessão de 17h do dia 01/03 - História Permanente do Cinema.</t>
  </si>
  <si>
    <t>Contratação de seguro de obras de arte, em virtude da exposição da artista Teresinha Soares, na Galeria Alberto da Veiga Guignard, entre os dias 12 de abril de 2018 e 01 de julho de 2018. O seguro deverá cobrir entre os dias 22 de março de 2018 a 05 de julho de 2018,em decorrência do transporte de coleta e devolução das obras de arte no município de Belo Horizonte.</t>
  </si>
  <si>
    <t>Coordenador para  atividades da Mostra Especial de Cinema - 20º Fest Curtas 2018 para o período de Março a Julho de 2018 - 05/05 parcelas</t>
  </si>
  <si>
    <t>Produtor para realização das atividades das Mostras Especiais de Cinema para o período de 02/03/2018 a 02/09/2018. Parcela 06/06</t>
  </si>
  <si>
    <t>Contratação de empresa especializada para ASSESSORIA DE IMPRENSA PARA O 20º FESTCURTASBH.</t>
  </si>
  <si>
    <t>Membro para a comissão de seleção de filmes internacionais para o 20º Festival Internacional de Curtas de Belo Horizonte.</t>
  </si>
  <si>
    <t xml:space="preserve">Subcategoria
</t>
  </si>
  <si>
    <t>Mês 16</t>
  </si>
  <si>
    <t>01/09/18
a
30/09/18</t>
  </si>
  <si>
    <t>Debatedor para comentar o filme "Videogramas de uma Revolução", de Harun Farocki e Andrei Ujica que estará em exibição na sessão de 17h do dia 17/05/2018  do História Permanente do Cinema.</t>
  </si>
  <si>
    <t>Transferência Online</t>
  </si>
  <si>
    <t>Transporte para envio de catálogos para o artista Alex Flemming . Trajeto: BH/ SP. Embalagem: 150 catálogos - Peso aproximado de 88kg.   Endereço de coleta: Gerência de Artes Visuais  - Avenida Afonso Pena, 1537 Centro - 30130-004 Belo Horizonte/MG     Endereço de entrega: Alameda Rio Claro 217 – apto 11 São Paulo – SP |  01332-010</t>
  </si>
  <si>
    <t xml:space="preserve">                                                               </t>
  </si>
  <si>
    <t xml:space="preserve"> </t>
  </si>
  <si>
    <t xml:space="preserve">Direito autoral do filme "TRAVESSIA"  que compõe a programação do 20º FESTCURTASBH.  </t>
  </si>
  <si>
    <t>Contratação de fotógrafo para registro das exposições: “Teresinha Soares”, da artista Teresinha Soares, na Grande Galeria Alberto da Veiga Guignard; “Traço Explicito”, do artista Marcelo Xavier, na PQNA Galeria Pedro Moraleida; e as exposições do Edital de Ocupação 2018  “Anúncio de Artificio”, do artista Luiz Arnaldo, na galeria Genesco Murta, “Um Jardim em Floresta”, da artista Cláudia Tavares, na galeria MariStella Tristão, “Sismo”, da artista Juliana Gontijo, na galeria Arlinda Correia, “História para Fantasmas”, do artista Daniel Antônio, e “Práticas para destrinchar a Cidade”, da artista Leticia Lampert, na Casa de Fotografia CameraSete. O planejamento de produção dessas imagens está previsto para acontecer em 11 diárias, seguindo cronograma estabelecido pela produção e comunicação da Fundação Clóvis Salgado. As exposições compreendem aproximadamente 234. -02/02 parcelas</t>
  </si>
  <si>
    <t>Tradução dos textos e sinopses que compõem o catálogo do 20º FestCurtasBH.                                                                                                                                                                         Demandas:                                                                                                                                                                                                                                                                                                                                                                    • Revisão textual do inglês (valor por lauda = 2000 caracteres com espaço)
• Tradução de textos em inglês, espanhol 
• Versão para o inglês</t>
  </si>
  <si>
    <t xml:space="preserve">Contratação de debatedor para comentar o filme "Metrópolis", de Fritz Lang  que será exibido na sessão de 17h do dia 25/01/2018 -  História Permanente do Cinema. </t>
  </si>
  <si>
    <t xml:space="preserve">Debatedor para comentar o filme "A Carta", de William Wyler, que será exibido na sessão de 17h do História Permanente do Cinema do dia 16 de novembro. Tatiana Costa é diretora e foi indicada pela GECIN. </t>
  </si>
  <si>
    <t>Contratação de Assistente de Produção para o "Apoio à realização das Exposições da FC"  A contratação se faz necessária diante da demanda das próximas exposições que ocorrerão no 4º e 5º Período Avaliatório do Termo de Parceria nº 042/2017, necessitando de assistente de produção para acompanhamentoda da pré produção, produção e pós produção das exposições.  Parcela 03/07</t>
  </si>
  <si>
    <t xml:space="preserve">Direito de exibição do filme "UM POEMA PARA QUENUM", que compõe a programação do 20º FESTCURTASBH.  </t>
  </si>
  <si>
    <t xml:space="preserve">Direito de exibição do filme "PRA SE CONTAR UMA HISTORIA",  que compõe a programação do 20º FESTCURTASBH.  </t>
  </si>
  <si>
    <t>Contratação do  palestrante Oskar Fossati Metsavaht para debate referente ao espetáculo "Grande Sertão: Veredas", a ser realizado no dia 21 de Junho de 2018, no Grande Teatro, da FCS</t>
  </si>
  <si>
    <t>Contratação de buffet para atender ao camarim do Festival de Literatura "Rosa Encenado" nos dias 21 e 26 de Junho de 2018 na FCS.</t>
  </si>
  <si>
    <t>Contratação da  palestrante Maria Flora Sussekind para debate referente ao espetáculo "Grande Sertão: Veredas", a ser realizado no dia 21 de Junho de 2018, no Grande Teatro, da FCS</t>
  </si>
  <si>
    <t>05 (cinco) diárias de aluguel de gravador de áudio. O gravador será utilizado pela coordenadora de produção do 19º FESTCURTAS BH e se faz necessário para registro da entrevista entre a curadora da Mostra Especial do Festival, Naara Fontinele e o pesquisador.</t>
  </si>
  <si>
    <t>Debatedor para comentar o filme "O Baile dos Bombeiros", de Milos Forlan, que estará em exibição na sessão de 17h do dia 07/06/2018  da História Permanente do Cinema.</t>
  </si>
  <si>
    <t>Impressão de catálogos com as seguintes especificações:
Quantidade: 400 unidades
Capa: 20x40x4cm, 4x4 cores, tinta escala, papel Cartão Supremo 250g, Arquivo Aberto. Prova Digital. Cópia Xerox (imposição);
Miolo: 52 páginas, 20x20cm, 4 cores, tinta escala, papel Polen Bold 90g ou Off Set 90g, Prep. Arquivo Fechado(PDF). Cópia Xerox (imposição). A contratação do serviço se faz necessário para o lançamento do catálogo das 3 (três) edições do Festival de Literatura sobre o escritor Guimarães Rosa, no dia 26/06/2018, na Sala Juvenal Dias, da FCS.</t>
  </si>
  <si>
    <t>Contratação de buffet para atender coquetel de lançamento dos catálogos do Festival de Literatura "Rosa Encenado", no dia 26 de Junho de 2018, na FCS.</t>
  </si>
  <si>
    <t>Impressão de:
- Cartaz/programa (é a mesma peça)
36x56cm aberto (como cartaz) .  O material inicialmente impresso foi todo distribuído, por isso a necessidade da reimpressão de uma nova remersa. Os orçamentos contam valores para 2 mil e 3 mil unidades, sendo que a equipe de produção da DIPRO optou pela impressão de 3 mil unidades do material.</t>
  </si>
  <si>
    <t xml:space="preserve">Direito de exibição do filme "CHICO", onde MARCOS MAGALHÃES CARVALHO DE ANDRADE  é a detentora legal dos direitos autorais do filme. A ser exibido no 20º Festcurtas BH </t>
  </si>
  <si>
    <t xml:space="preserve">Direito de exibição do filme "ELEKÔ", onde Daniela de Melo Gomes  é a detentora legal dos direitos autorais do filme. A ser exibido no 20º Festcurtas BH </t>
  </si>
  <si>
    <t>Impressão de 500 (quinhentos) catálogos . A contratação do serviço se faz necessário para a produção do catálogo da artista Teresinha Soares, que expôs suas obras na Grande Galeria Alberto da Veiga Guignard, neste ano de 2018.</t>
  </si>
  <si>
    <t>Processo 200/2018 - Jéssica Nogueira de Queiroz - 421.422.818-93</t>
  </si>
  <si>
    <t>Direito de exibição do filme "NÚMERO E SERIE", onde Jéssica Nogueira de Queiroz   é a detentora legal dos direitos autorais do filme. A ser exibido no 20º Festcurtas BH</t>
  </si>
  <si>
    <t xml:space="preserve">Debatedor para comentar o filme "Festim Diabolico", de Alfred Hitchcock  que estará em exibição na sessão de 17h, do dia 21/06, do História Permanente do Cinema </t>
  </si>
  <si>
    <t>Contratação da  palestrante Bia Lessa para debate referente ao espetáculo "Grande Sertão: Veredas", a ser realizado no dia 21 de Junho de 2018, no Grande Teatro, da FCS.</t>
  </si>
  <si>
    <t>Impressão de 500 catálogos da exposição Labirinto do artista Christus Nobrega</t>
  </si>
  <si>
    <t xml:space="preserve">a) Locação e instalação dos seguintes itens para expsoições do Edital de Ocupação das Galerias da FCS:
- 4 projetores Optoma Short Throw com cabos conectores e suportes de teto;
- 4 conversores de áudio e vídeo media;
- 4 caixas de som com 2 sistemas de som stereo;
- 1 player com saída LR e dois headphones;
- A instalação deverá ser feita até o dia 15 de abril de 2018.
b) Desinstalação dos equipamentos após o período expositivo, 08 de julho de 2018;
c) Suporte técnico, caso seja solicitado.
</t>
  </si>
  <si>
    <t>Impressão de 2 (duas) fotografias, para a exposição “Práticas para destrinchar a Cidade” da artista Leticia Lampert.</t>
  </si>
  <si>
    <t>Contratação de ator para realização de Leitura Dramática de textos do escritor Guimarães Rosa , a ser realizado no dia 26 de Junho de 2018, na Sala Juvenal Dias, Teatro, da FCS</t>
  </si>
  <si>
    <t xml:space="preserve">Debatedor para comentar o filme "O Espadachim de um Braço", de Cheh Chang que estará em exibição no Cine Humberto Mauro na sessão de 17h do dia 19/04/2018 - História Permanente do Cinema </t>
  </si>
  <si>
    <t>Processo 129/2018 - Thiago Augusto Gomes Rodrigues - CPF: 054.095.566-31</t>
  </si>
  <si>
    <t>Processo 130/2018 - Christian Galhardo Bravo - CNPJ: 330.221.468-50</t>
  </si>
  <si>
    <t xml:space="preserve">Debatedor para comentar o filme "Ironia da Sorte", de Victor Sjöström que será exibido na sessão de 17h do dia 12/03/2018 -  História Permanente do Cinema. </t>
  </si>
  <si>
    <t>Impressão de imagens para a exposição de Daniel Moreira e Leandro Gabriel, na PQNA Galeria Pedro Moraleida.</t>
  </si>
  <si>
    <t>Processo 209/2018 - Mariana Fonseca Machado  - 107.974.866-07</t>
  </si>
  <si>
    <t>Debatedor para comentar o filme "Jules e Jim – Uma Mulher para Dois", de François Truffaut,  que estará em exibição na sessão de 17h, do dia 28/06, do História Permanente do Cinema.</t>
  </si>
  <si>
    <t>Contratação de empresa para emolduração de obras de arte.A contratação do serviço se faz necessária, pois as obras a serem emolduradas fazem parte do projeto expográfico dos artistas que irão expor nas galerias de arte da FCS neste 4º Período Avaliatório.</t>
  </si>
  <si>
    <t>Confecção de 220 (duzentos e vinte) adesivos fosco em impressão digital, 15x7cm, corte reto.A confecção dosmaterial se faz necessari para a adesivação do código ISBN - International Standard Book Number nos catálogos do Festival de Literatura de Guimarães Rosa.</t>
  </si>
  <si>
    <t xml:space="preserve">Aluguel de:
2 Desktops com configuração mínima de: core - 16GB RAM - HD 1 Tera - GT 430 - Monitor LCD 17"
2 TABLETS (IPAD)  - COM ACESSO À INTERNET
10 diárias. O aluguel dos tablets são necessários para que o público possa acessar e escolhar com rapidez e facilidade os filmes que serão disponíveis nas cabines do Festival. E os computadores serão usados para armazenar os filmes inscritos no 20° FestCurtas BH </t>
  </si>
  <si>
    <t>Aluguel, instalação e desinstalação de:
Aluguel de 2 TV´S (mínimo 40") - com suporte . O aluguel dos aparelhos de tv´s são necessários para que os filmes sejam visualizados nas cabines do 20º FestCurtasBH.</t>
  </si>
  <si>
    <t>Contratação de empresa para emolduração de obra de arte.A contratação do serviço se faz necessária,pois a obra a ser emoldurada faze parte do projeto expográfico da exposição "Entre Acervos",  que será iniciada no dia 24/07/2018, na Grande Galeria Alberto da Veiga Guignard.</t>
  </si>
  <si>
    <t>Confecção, instalação e remoção (após o evento) de placão duplo.A contratação do serviço se faz necessária para a divulgação do 20º FestCurtasBH, que será realizado entre os dias 10 e 19 de agosto de 2018.</t>
  </si>
  <si>
    <t>Contratação artística (Cia Canguru - Mil produções Artísitcas | Espetáculo Mania de Explicação) para apresentação no Inverno das Artes no dia 21 de julho de 2018 no jardim de acesso à Sala Juvela Dias do Palácio das Artes.O Inverno das Artes  busca reunir artistas consagrados e jovens talentos, garantindo uma programação diferenciada, de cunho predominantemente autoral e independente.
O espetáculo MANIA DE EXPLICAÇÃO é o nome do premiado livro de Adriana Falcão e também do espetáculo infanto-juvenil da Cia Canguru. A peça fala de uma garotinha que busca explicações para várias palavras que são apresentadas de uma forma especialmente poética e lúdica, encantando espectadores de todas as idades , sendo assim faz-se necessária a contratação do grupo mencionado para apresentação dentro da programação do INVERNO DAS ARTES.</t>
  </si>
  <si>
    <t>Contratação artística (Espetáculo Cartas à / de Pio) para apresentação no Inverno das Artes no dia 21 de julho de 2018 na Sala Juvela Dias do Palácio das Artes.O Inverno das Artes  busca reunir artistas consagrados e jovens talentos, garantindo uma programação diferenciada, de cunho predominantemente autoral e independente.
O espetáculo "CARTAS À / DE PIO" é uma leitura dramática sobre a correspondência trocada entre Pio Lourenço Corrêa e Mário de Andrade (1917 a
1945) criando com isso um diálogo dramatúrgico sobre a amizade entre os dois personagens, a partir das cartas e fotos retiradas do livro "PIO &amp; MÁRIO – diálogo da vida inteira" .Tendo em vista sua relevância cultural, justifica-se a contratação do grupo mencionado para apresentação dentro da programação do INVERNO DAS ARTES.</t>
  </si>
  <si>
    <t>Contratação artística da cantora JULIA BRANCO para apresentação no Inverno das Artes no dia 19 de julho de 2018 na Sala Juvela Dias do Palácio das Artes. O Inverno das Artes  busca reunir artistas consagrados e jovens talentos, garantindo uma programação diferenciada, de cunho predominantemente autoral e independente. Formada por artistas Queers, homens e mulheres de diversas formações, como: Música, Teatro, Circo e Artes Plásticas. No palco do INVERNO DAS ARTES a cantora JULIA BRANCO faz uma homenagem a Em homenagem a uma das mulheres mais importantes da Música Brasileira, Julia apresenta o show “Grita Lee”. Rita Lee, conhecida como “a rainha do rock brasileiro”, é cantora, compositora e instrumentista, ex-integrante dos Mutantes e uma artista que sempre participou de importantes revoluções no mundo da música e da sociedade. As canções de Rita possuem como característica uma ironia ácida e a reivindicação da independência feminina, sempre de forma divertida e cheia de atitude.</t>
  </si>
  <si>
    <t xml:space="preserve">Contratação artística (GABRIELA DOS SANTOS DOMINGUEZ - The Pulso em Chamas) para apresentação no Inverno das Artes no dia 23 de julho de 2018 na Sala Juvela Dias do Palácio das Artes.O Inverno das Artes  busca reunir artistas consagrados e jovens talentos, garantindo uma programação diferenciada, de cunho predominantemente autoral e independente. Formada por artistas Queers, homens e mulheres de diversas formações, como: Música, Teatro, Circo e Artes Plásticas, The Pulso in Chamas surgiu da vontade de explorar novos caminhos artísticos na arte Drag. Tendo como base o empoderamento LGBT, Negro e Feminino, traz em seu repertório músicas e discursos que abordam tais temáticas, com muito amor e humor. Por tudo isso, faz-se necessária a contratação do grupo mencionado para apresentação dentro da programação do INVERNO DAS ARTES.
</t>
  </si>
  <si>
    <t>Contratação artística da produtora MARIA TEREZA COSTA para apresentação do espetáculo MPBAIXINHOS no Inverno das Artes no dia 28 de julho de 2018 nos Jardins Internos do Palacio das Artes.</t>
  </si>
  <si>
    <t>Diárias de hotel (single e duplo)para os convidados do INVERNO DAS ARTES - 2018</t>
  </si>
  <si>
    <t>Debatedor para comentar o filme "Star Wars: Episódio IV - Uma Nova Esperança", de George Lucas que estará em exibição no Cine Humberto Mauro na sessão de 17h do dia 12/07 - História Permanente do Cinema.</t>
  </si>
  <si>
    <t>Contratação artística do cantor DIEGO MORAES  para apresentação no Inverno das Artes no dia 30 de julho de 2018 na Sala Juvela Dias do Palácio das Artes.O Inverno das Artes  busca reunir artistas consagrados e jovens talentos, garantindo uma programação diferenciada, de cunho predominantemente autoral e independente. Formada por artistas Queers, homens e mulheres de diversas formações, como: Música, Teatro, Circo e Artes Plásticas. No palco do INVERNO DAS ARTES O CANTOR DIEGO MORAES apresenta seu repertório  do disco recém-lançado, como “Quem Dera”, “Muderno” – single que já ganhou um clipe com mais de 400 mil visualizações no Youtube – e “Demodê”, a próxima música de trabalho que também deve ganhar um clipe no segundo semestre. Mas Diego reuniu outras músicas para o set list do show como “Negro Gato”, uma releitura de “Ain’t Got No”, de Nina Simone, e até mesmo o hino da África do Sul à capela.</t>
  </si>
  <si>
    <t xml:space="preserve">Contratação de sonorização para INVERNO DAS ARTES, show das  bandas The Pulso in Chamas (23 de Julho) e Julia Branco 24 de Julho) . Para realização do Shows mencionados, faz-se necessário a contratação de equipamentos conforme rider técnico enviado pelos artistas dos grupos (The pulso in chamas e Julia Branco "Grita Lee). </t>
  </si>
  <si>
    <t xml:space="preserve">Contratação artística ( Companhia de Teatro Luna Lunera) para apresentação no Inverno das Artes no dia 26 de Julho de 2018 no Teatro João Ceschiatti no Palácio das Artes </t>
  </si>
  <si>
    <t>Contratação de  produtor cultural  para a execução dos seguintes serviços:
- Auxiliar no preenchimento de formulários para cotações de materiais e de mão-de-obra para contratações dos eventos; produção das necessidades técnicas e necessa´rias a realização de cada uma das atrações;  Acompanhamento de carga, descarga e montagem de equipamentos de fornecedores a serem instalados dentro do Grande Teatro do Palácio das Artes, Sala Juvenal Dias, Teatro João Ceschiatti e demais dependências da FCS; Fechamento administrativo, pós produção, para prestação de contas junto a APPA. O serviço de produção  se faz necessário para a execução da pré produção, produção e pós produção do IV Inverno das Artes, que ocorrerá entre os dias 18 a 30 de Julho de 2018.</t>
  </si>
  <si>
    <t>Processo 247/2018 - Thomas Lopes Whyte -  101.332.786-11</t>
  </si>
  <si>
    <t>Debatedor para comentar o filme "Bola de Fogo", de Howard Hawks  que estará em exibição no Cine Humberto Mauro na sessão de 17h do dia 19/07 - História Permanente do Cinema.</t>
  </si>
  <si>
    <t xml:space="preserve">Contratação de montador para exposição "União Soviética através da câmera", "CoR Opção" e "Ópera" que acontecerão no CameraSete, Galeria Genesco Murta e Galeria Mari'Stella Tristão, respectivamente. Com datas de 26 de julho e 3 de agosto. Os montadores deverão ser contratados por diárias de 8h, seguindo cronograma.        
 Dias 24 e 25 de julho - 1 montador
 Dias 30,31,01e 02 - 2 montador                        </t>
  </si>
  <si>
    <t>Transporte de uma película 35mm e um DVD do filme "Gurufim da Mangueira". A contratação do serviço se faz necessário para o transporte dos filmes mencionados que compõe a programação do 20º FEST CURTAS</t>
  </si>
  <si>
    <t>Serviço de transporte de passageiros para atender às necessidades de logística da produção do Inverno das Artes 2018.</t>
  </si>
  <si>
    <t>Compra de tubo de fumaça colorida gigante, classe B, com duração de 30s. Sendo 4 unidades de cada cor: vermelha, amarela, azul. Para intervenção performática do artista Décio Noviello, na exposição "Cor Opção", reproduzindo a performance do "Corpo a Terra", manifestação ocorrida na década de 70..</t>
  </si>
  <si>
    <t>Serviço de transporte de carga para atender às necessidades de logística da produção do Inverno das Artes 2018. Data: 16 de Julho de 2018  para o Espetáculo Cartas à/ de Pio</t>
  </si>
  <si>
    <t>Transporte de uma película 35mm e um DVD do filme "O Rito de Ismael Ivo".A contratação do serviço se faz necessário para o transporte dos filmes mencionados que compõe a programação do 20º FESTCURTASBH</t>
  </si>
  <si>
    <t>Transporte de um HD para coleta do filme "Aniceto do Império em dia de alforria". Trajetos RJ - RJ - BH.O filme é parte da programação do 20º FESTCURTASBH</t>
  </si>
  <si>
    <t>Serviço de transporte de carga para atender às necessidades de logística da produção do Inverno das Artes 2018 para o espetáculo Aqueles Dois. Data: 26 de Julho</t>
  </si>
  <si>
    <t>Contratação de sonorização para INVERNO DAS ARTES, show das MPBAIXINHOS (28 de Julho) e Diego morais (30 de Julho)</t>
  </si>
  <si>
    <t>Contratação de equipamento de som para atender ao evento MARATONA NERD a ser realizado dentro da programação do INVERNO DAS ARTES no dia 27 de Julho de 2018</t>
  </si>
  <si>
    <t xml:space="preserve">Produção de 1 Banner (2x1) com arte do evento INVERNO DAS ARTES para divulgação do evento </t>
  </si>
  <si>
    <t>Contratação da empresa Ars Et Vita Ltda para realização do serviço de curadoria, projeto museográfico e coordenação de montagem / desmontagem  da exposição “União Soviética Através da Câmera”, que será realizada de 27 de julho a 13 de outubro de 2018, na CâmeraSete Casa da Fotografia de Minas Gerais, da FCS. Parcela 02/02</t>
  </si>
  <si>
    <t>Contratação artística de MARCELO HENRIQUE VERONEZ para apresentação/intervenção no evento INVERNO DAS ARTES no dia 25 de Julho de 2018.</t>
  </si>
  <si>
    <t>Solicitação de serviço de transporte de obras, retirada e devolução, para exposições “Ópera” de Marco Paulo Rolla e “Cor Opção” de Décio Noviello, dentro da programação do Arte Minas, seguindo cronograma de produção. As listas de obras com endereço de retirada e entrega seguem em anexo. 
As exposições terão abertura dia 03 de agosto de 2018. Período expositivo até dia 21 de outubro.
Devolução à partir de 22 de outubro de 2018.</t>
  </si>
  <si>
    <t>Contratação de Assistente de Produção para Mostra Especial para o período de 22/02/2018 a 22/09/2018. Visando viabilizar a logística de produção da meta do termo essa contratação se faz necessária para auxilio nas ações de execução das Mostras Especiais do Cine Humberto Mauro. 06/07 parcelas</t>
  </si>
  <si>
    <t>Contratação de sonorização para INVERNO DAS ARTES, para performance artistica do cantor MARCELO VERONEZ e espetáculo LUNA LUNERA.</t>
  </si>
  <si>
    <t>Direito de exibição do filme "AQUEM DAS NUVENS", onde RENATA CILENE MARTINS  é a detentora legal dos direitos autorais do filme.</t>
  </si>
  <si>
    <t xml:space="preserve">    </t>
  </si>
  <si>
    <t xml:space="preserve">Impressão digital de 150 cartazes em 3 modelos diferentes. Faz-se necessário a contratação e impressão dos cartazes para divulgação do evento 20º FESTCURTAS. </t>
  </si>
  <si>
    <t>Contratação de empresa  para CRIAÇÃO DE VT PARAO 20º FESTCURTASBH</t>
  </si>
  <si>
    <t xml:space="preserve">Direito autoral do texto "Olhar duplo: Breve reflexão sobre a obra de Safi Faye" que compõe o catálogo do 20º FESTCURTASBH.. </t>
  </si>
  <si>
    <t xml:space="preserve">Locação de PALCO para Show de Abertura para o 20º FESTCURTASBH.    Local: Jardim interno do Palácio das Artes   Especificações:  - Palco com cobertura </t>
  </si>
  <si>
    <t>Em decorrência da necessidade de finalização e prestação de contas do 20º FEST CURTAS 2018, faz-se necessário aditivo do contrato de Matheus Pereira Santos CNPJ: 26.306.390/0001-16 pelo período de 23 de Julho de 2018 a 23 de setembro de 2018, totalizando acréscimo de R$ 6.000 no contrato atual.</t>
  </si>
  <si>
    <t>Produtor Editorial para realização das atividades das Mostras Especiais de Cinema para o período de 19/03/2018 a 19/09/2018. Parcela 06/06</t>
  </si>
  <si>
    <t>Locação de LUZ para Show de Abertura para o 20º FESTCURTASBH, de acordo com rider técnico da banda escolhida.</t>
  </si>
  <si>
    <t>Confecção de 14 paineís para pintura, tamanho de 1,0 x 1,0 metros, fabricada em madeira tratada, com tecido 100% algodão com aplicação de resina acrílica de alta qualidade, grampeada por traz, chassi reforçado, para exposição "Murro" de grafitti, que acontecerá na galeria Arlinda Correia Lima, data de abertura 11 de agosto de 2018.</t>
  </si>
  <si>
    <t>Contratação de buffet para abertura das exposições  Cor Opção e Ópera</t>
  </si>
  <si>
    <t>Contratação de gráfica para impressão de catálogos do 20º Festcurtas BH.</t>
  </si>
  <si>
    <t>A contratação do serviço se faz necessária para a adequação e ambientação das áreas internas da FCS à identidade visual do 20º FestCurtasBH. A plotagem também é necessária para a divulgação do Festival.</t>
  </si>
  <si>
    <t>Compra  de tinta para pintura de expografia da exposição "Murro", na galeria Arlinda Correia Lima, com abertura dia 11 de agosto.                                                                                                                                                                                            1 lata de 18L - Tinta acrilico fosco Preto.</t>
  </si>
  <si>
    <t>Processo 306/2018 - ELZBIETA ANNA BITTENCOURT - V848380-3</t>
  </si>
  <si>
    <t>Direito autoral do texto "Múltiplas visões, olhares, identidades nos filmes de Akosua Adoma Owusu" que compõe o catálogo do 20º FESTCURTASBH.</t>
  </si>
  <si>
    <t>Distribuição de cartazes e folhetos de programação do 20º Festcurtas BH em locais específicos da cidade.O pedido faz-se necessário para divulgação do 20º Festcurtas BH.</t>
  </si>
  <si>
    <t>Recibo</t>
  </si>
  <si>
    <t xml:space="preserve">Impressão de folders, para as exposições que serão realizadas no Palácio das Artes e no CâmeraSete: "União Soviética através da câmera", de fotógrafos diversos, no Camera Sete, a partir de 26 de julho de 2018; "Entre Acervos", de diversos artistas, na Grande Galeria Alberto da Veiga Guignard, a partir de 24 de julho de 2018 ; “Ópera” de Marco Paulo Rolla, na galeria Maristela Tristão, a partir de 03 de agosto de 2018; “Cor Opção” de Décio Noviello na galeria Genesco Murta,a partir de 03 de agosto de 2018; “Murro” de grafiteiros belorizontinos, na galeria Arlinda Correa Lima, a partir de 11 de agosto de 2018. </t>
  </si>
  <si>
    <t>Passagem Aérea ida e volta (15/08 aos dia 19/08) de São Paulo para Belo Horizonte, para Hélio Menezes ,  convidado do 20º FESTCURTASBH</t>
  </si>
  <si>
    <t>Passagem Aérea de ida e volta  (15/08 ao dia 19/08)  de São Paulo para Belo Horizonte, para Jéssica Nogueira de Queiroz ,  convidada do 20º FESTCURTASBH</t>
  </si>
  <si>
    <t>Passagem Aérea de ida e volta  (15/08 ao dia 19/08)  de Maceió para Belo Horizonte, para Ulisses Arthur Bomfim Macedo ,  convidada do 20º FESTCURTASBH</t>
  </si>
  <si>
    <t>Passagem Aérea de  volta  (20/08)  de Belo Horizonte para Salvador (BA), para Akosua Adoma Owosu ,  convidada do 20º FESTCURTASBH</t>
  </si>
  <si>
    <t>Passagem Aérea ida e volta (11/08 ao dia 17/08) de Bauru/SP  para Belo Horizonte, para Kênia Cardoso Vilaça de Freitas ,  convidado do 20º FESTCURTASBH</t>
  </si>
  <si>
    <t>Passagem Aérea de ida e volta  (16/08 ao dia 19/08)  de Curitiba para Belo Horizonte, para Nathalia Tereza do Carmo Jaques,  convidados do 20º FESTCURTASBH</t>
  </si>
  <si>
    <t>Passagem Aérea de ida e volta  (16/08 ao dia 19/08)  de São Paulo para Belo Horizonte, para Ivy Souza,  convidada do 20º FESTCURTASBH</t>
  </si>
  <si>
    <t>Passagem Aérea de ida e volta (15/08 e volta 19/08)  do Rio de Janeiro para Belo Horizonte, para Marcus Vinicius Gentil Curvelo, convidado do 20º FESTCURTAS.</t>
  </si>
  <si>
    <t>Contratação de 02 (duas) Vans executivas para atender os convidados do 20º FESTCURTASBH, durante 10 (dez) dias.Devido a demanda do festival ser extensa será necessária a contratação de 02 vans para o deslocamento da equipe e dos convidados ao hotel, restaurantes e demais locais que se fizerem necessários.  Os valores de cotação que seguem abaixo são referentes a diária das duas vans. O valor total a ser pago será medido ao final da prestação do serviço, uma vez que o mesmo poderá sofrer alteração caso haja quilometragem excedita (2,00 reais por km excedido) ou hora excedida de diária (10,00 hora excedida). Estima-se um gasto total, contando todos os traslados, de 8.000,00 após o evento, fora contabilizações extras.</t>
  </si>
  <si>
    <t>Impressão de 5000 (três mil) programas do 20º FestCurtasBH com as seguintes especificações:
Tamanho: 600x300mm, 4x4 cores, Tinta Escala em Apergaminhado 90g. Preparação CTP Inclusa. 
Corte/Refile, 6 dobras.</t>
  </si>
  <si>
    <t>Passagem Aérea de ida e volta  (18/08 ao dia 19/08)  de São Paulo para Belo Horizonte, para Lidiana de Almeida,  convidada do 20º FESTCURTASBH</t>
  </si>
  <si>
    <t>Passagem Aérea de ida e volta  (13/08 ao dia 17/08)  de São Paulo para Belo Horizonte, para Mariana Souto de Melo Silva  ,  convidada do 20º FESTCURTASBH</t>
  </si>
  <si>
    <t>Passagem Aérea de ida e volta  (12/08 ao dia 19/08)  de Gôiania para Belo Horizonte, para Rafael Parrode  ,  convidada do 20º FESTCURTASBH</t>
  </si>
  <si>
    <t xml:space="preserve">Espetáculo Bala da Palavra para abertura do 20ºFestCurtasBH. Para a Abertura do 20º Festival de Curtas de BH, a FCS promove um espetáculo de abertura com Bala da Palavra que une tambores melodias e rimas,  propõe um mergulho na alma da música popular brasileira. Criado e dirigido pelo cantor e compositor Sérgio Pererê em 2013 durante o Festival
internacional de arte negra o show traz releituras de grandes mestres como João Bosco, Chico Buarque, Milton Nascimento, Clementina de Jesus, Caetano Veloso, Marku Ribas entre outros. </t>
  </si>
  <si>
    <t>Passagem Aérea de ida  (15/08)  do Rio de Janeiro para Belo Horizonte, e de volta (19/08) de Belo Horizonte para São Paulo, para Luiz René Batista Guerra Mota convidado do 20º FESTCURTAS</t>
  </si>
  <si>
    <t>O aluguel dos rádios comunicadores se faz necessária para a comunicação da equipe durante o show de abertura do 20º FestCurtasBH.</t>
  </si>
  <si>
    <t>Compra de materiais de escritório.A compra faz-se necessária para reabastecimento de materiais de uso diário pela equipe de trabalho a serviço do Termo de Parceria 42- DIPRO</t>
  </si>
  <si>
    <t>Impressão de 2.500 (dois mil e quinhentos) folhetos/programas do 20º FESTCURTASBH, com as seguintes especificações: 600x300mm, 4x4 cores, Tinta Escala em Apergaminhado 90g. Corte/Refile, Dobra= 5 paralelas 1 cruz.. A impressão do material se faz necessária para a divulgação e orientação do público do 20º FestCurtasBH. Diante da alta procura pelo Festival, houve a necessidade da impressão de uma nova tiragem dos folhetos/programas.</t>
  </si>
  <si>
    <t>Passagem Aérea de ida e volta  (15/08 ao dia 19/08)  de Recife para Belo Horizonte, para Amélia Guilherme Sicato Chitunda ,  convidada do 20º FESTCURTASBH</t>
  </si>
  <si>
    <t>Locação de 01 (um) Fone supra auricular, entre os dias 15 e 19 de agosto de 2018.</t>
  </si>
  <si>
    <t>Contratação de carregadores para atender o evento INVERNO DAS ARTES no período do evento.</t>
  </si>
  <si>
    <t>Serviço de transporte de carga para atender às necessidades de logística da produção do Inverno das Artes 2018 - espetáculo Mania de explicação. Data: 20 e 21 de Julho de 2018</t>
  </si>
  <si>
    <t>Locação de 1 notebook's para o 20º FESTCURTASBH. Especificações: i3 - 4GB | Tela 14' | HD 500GB | Windows | Pacote office | USB | HDMI - Data: 04/06 a 04/09/2018. - Parcela  03/03</t>
  </si>
  <si>
    <t>Montagem/Instalação da composição cenográfica e ambientação do 20º FestCurtas BH - Parcela 02/02</t>
  </si>
  <si>
    <t>Contratação de empresa especializada em fornecimento de alimentação para os convidados e equipe de trabalho  durante a abertura do20º FESTCURTASBH.</t>
  </si>
  <si>
    <t>260/2018</t>
  </si>
  <si>
    <t>Solicitação de emolduração de obra, referente a exposição "Entre Acervos", com periodo expositivo até 07 de outubro na Grande Galeria Alberto da Veiga Guignard. Seguindo as especificações seguintes e foto em anexo.                                                                                                                                                                                                                                                             Tamanho: obra 100x70cm
Moldura em madeira natural crua, 5cm de profundidade, espessura de 2cm
Vidro comum
Passe-partout de 1,5cm preto</t>
  </si>
  <si>
    <t>Contratação de plotagem para galerias para programa da Arte Minas. Para realização das próximas exposições nas galerias da FCS é necessário a plotagem da identidade visual e sinalizações de obras, seguindo as referências da estratégia de comunicação da exposição, feito com empresa especializada.Parcela 02/02</t>
  </si>
  <si>
    <t>Processo 342/2018 - Chispita Alimentos Ltda - 19.679.661/0001-13</t>
  </si>
  <si>
    <t>Confecção de 100 BOLSAS DE LONA PARA OS CONVIDADOS DO 20º FESTCURTASBH. Dimensões: 40x48cm. Cpr: Laranja. Alça: 28cm. Bolsa com zíper.         Silk em 1 cor. Aditivo no valor de R$ 1.200</t>
  </si>
  <si>
    <t>Drummond &amp; Neumayr Advocacia - 03.321.088/0001-31</t>
  </si>
  <si>
    <t>Compra de tintas. A compra se faz necessária para a preparação da PQNA Galeria Pedro Moraleida, para a próxima exposição.</t>
  </si>
  <si>
    <t xml:space="preserve">Contratação de traslados, para deslocamento do Aeroporto de Confins / Hotel e Hotel / Aeroporto de Confins, para os convidados do 20º FestCurtasBH. O traslados são para os convidados e participantes do 20º FestCurtasBH que estão vindo de outros países e Estados. Ao final do Festival será encaminhado planilha dos serviços realizados pelo contratado.             </t>
  </si>
  <si>
    <t>Contratação da instrutora de ensino de de arte e cultura  Ana Caroline de Almeida para o 20º FestCurtasBH.A contratação do serviço se faz necessária para a execução da oficina de crítica de cinema: “Por um Deslocamento do Olhar”, que compõe a programação do 20º FestCurtasBH.</t>
  </si>
  <si>
    <t>Contratação de fotógrafo para o registro fotográfico das exposições que se iniciaram neste 4º Período Avaliatório. São aproximadamente 10 (dez) diárias e 176 (cento e setenta e seis) obras. A contratação do profissional se faz necessária para a confecção das fotografias que irão compor os catálogos das exposições vigentes neste 4º Período Avaliatório.</t>
  </si>
  <si>
    <t>Transporte de volta de película 35mm e um DVD do filme "O Rito de Ismael Ivo". Endereço de coleta:  Gerência de Cinema - Avenida Afonso Pena, 1537 Centro - 30130-004 Belo Horizonte/MG  Endereço de entrega: Ari Cândido | Rua Heitor Penteado,  2009 - Sumarezinho -  05437-002 São Paulo/SP</t>
  </si>
  <si>
    <t>Transporte de devolução de uma película 35mm e um DVD do filme "Gurufim da Mangueira". Endereço decoleta: Gerência de Cinema - Matheus Pereira | Avenida Afonso Pena, 1537 Centro - 30130-004 Belo Horizonte/MG; Endereço de entrega:  Ana Dandara | Rua Dr. Sampaio Peixoto, 368 -  Cambuí, Cep 13024-420 - Campinas</t>
  </si>
  <si>
    <t>Pagamento de direito Autoral do filme: "Carolee, Barbara and Gunvor "; de Lynne Sachs, integrante da programação do 20º FESTCURTASBH.</t>
  </si>
  <si>
    <t xml:space="preserve">
Compra de produtos diversos (10 potes de manteiga 500g, 20 pacotes de café tradicional 500g, 03 unidades de adoçante líquido) para atender as demandas dos colaboradores a serviço do Termo de Parceria 42/2017
</t>
  </si>
  <si>
    <t>Contratação de serviço de transporte de obras de arte, coleta e devolução, para a exposição “Arte Popular Brasileira”, na PQNA Galeria Pedro Moraleida.</t>
  </si>
  <si>
    <t>Processo 353/2018 - Maria Horta Maciel Rodrigues Alves - 149.962.316-02</t>
  </si>
  <si>
    <t>Debatedora para comentar o filme "Alien, O Oitavo Passageiro", de Ridley Scott   que estará em exibição no Cine Humberto Mauro na sessão de 17h do dia 02/08 - História Permanente do Cinema.</t>
  </si>
  <si>
    <t>Produtora para realização das atividades das Mostras Especiais de Cinema.Considerando a realização e ações do indicador "Nº de mostras especiais de Cinema" faz-se necessária contratação de produtora para realização das atividades pertinentes a estas ações. Para o período de 02/03/2018  a 02/09/2018. 06/06 parcela - Aditivo de contrato de R$ 500,00</t>
  </si>
  <si>
    <t>Pagamento de direito de exibição do Filme "Ambassades Nourricières de Safi Faye, que integra a programação do 20º FESTCURTASBH.</t>
  </si>
  <si>
    <t xml:space="preserve">Contratação de empresa para instalação e aprimoramento da rede de informática e reparo na estrutura do sistema de cabeamento para conexão de rede. </t>
  </si>
  <si>
    <t>Contratação da DJ Gabriela Nascimento de Paula para o show de abertura e para a festa AYO!, que compõem a programação do 20º FestCurtasBH.</t>
  </si>
  <si>
    <t>Pagamento de direito autoral para Janaína Pereira de Oliveira referente ao texto "Kbela e Cinzas: O Cinema Negro no feminino, do 'Dogma Feijoada' aos dias de hoje" que compõe o catálogo do 20º FESTCURTASBH.</t>
  </si>
  <si>
    <t>Frames Ltda</t>
  </si>
  <si>
    <t>22.498.465/0001-57</t>
  </si>
  <si>
    <t>2018/15</t>
  </si>
  <si>
    <t>171/2018</t>
  </si>
  <si>
    <t>Direito Autoral do texto: Cinema Negro Brasileiro - Uma potência de expansão infinita que compõe o catálogo do 20º FestCurtas BH.</t>
  </si>
  <si>
    <t>Kênia Cardoso Vilaça de Freitas</t>
  </si>
  <si>
    <t>097.746.807-07</t>
  </si>
  <si>
    <t>273/2018</t>
  </si>
  <si>
    <t>Tradução, legendagem eletrônica e digital e autoração dos filmes que serão exibidos no 20º Festival Internacional de Curtas de Belo Horizonte. Parcela 01</t>
  </si>
  <si>
    <t>Carmem Luzia Ferreira</t>
  </si>
  <si>
    <t>591.453.237-04</t>
  </si>
  <si>
    <t>165/2018</t>
  </si>
  <si>
    <t>Mês 17</t>
  </si>
  <si>
    <t>Mês 18</t>
  </si>
  <si>
    <t>Mês 19</t>
  </si>
  <si>
    <t>01/10/18
a
31/10/18</t>
  </si>
  <si>
    <t>01/11/18
a
30/11/18</t>
  </si>
  <si>
    <t>01/12/18
a
31/12/18</t>
  </si>
  <si>
    <t xml:space="preserve">Direito autoral dos filmes "Quintal", de André Novais e "Dona Sônia pediu uma arma para seu vizinho Alcides", de Gabriel Martins, que compõem a programação do 20º FESTCURTASBH.              </t>
  </si>
  <si>
    <t>Filmes de Plástico Produções Audiovisais Ltda</t>
  </si>
  <si>
    <t>17.456.554/0001-09</t>
  </si>
  <si>
    <t>206/2018</t>
  </si>
  <si>
    <t>Casa e Tinta Comercial Ltda</t>
  </si>
  <si>
    <t>20.841.771/0009-76</t>
  </si>
  <si>
    <t>CO</t>
  </si>
  <si>
    <t>305/2018</t>
  </si>
  <si>
    <t>Flag Impressão Digital Ltda</t>
  </si>
  <si>
    <t>10.356.504/0001-00</t>
  </si>
  <si>
    <t>Transferência Eletrômica TED</t>
  </si>
  <si>
    <t>2018/573</t>
  </si>
  <si>
    <t>267/2018</t>
  </si>
  <si>
    <t>Processo 357/2018 - Gráfica Editora Expressa - 64.428.337/0001-87</t>
  </si>
  <si>
    <t xml:space="preserve">Confecção de folders das exposições do 5º PA . </t>
  </si>
  <si>
    <t>Contratação de empresa para plotagem e posterior remoção, para a exposição “Arte Popular Brasileira"</t>
  </si>
  <si>
    <t>A contratação se faz necessária para a composição do grupo artístico que se apresentará  no Palco de Encontro Mineiriano - Vozes femininas, a ser realizado no grande Teatro do palácio das Artes, no dia 24 setembro de 2018.</t>
  </si>
  <si>
    <t xml:space="preserve"> 01 de Setembro de 2018 a 31 de Dezembro de 2018</t>
  </si>
  <si>
    <t>5º Relatório Gerencial Financeiro</t>
  </si>
  <si>
    <t>Instalação, com posterior remoção, de Placão simples para o evento Palco de Encontro Mineirianos - Vozes Femininas</t>
  </si>
  <si>
    <t>Contratação de cantora para o Palco de Encontro Mineirianos</t>
  </si>
  <si>
    <t>Prefeitura de Belo Horizonte</t>
  </si>
  <si>
    <t>18.715.383/0001-40</t>
  </si>
  <si>
    <t>Impostos</t>
  </si>
  <si>
    <t>Guia de ISSQN sob nota nota fiscal 12 - Opa ! Cenografia e Mosntagens Ltda</t>
  </si>
  <si>
    <t>Guia de Recolhimento de ISSQN</t>
  </si>
  <si>
    <t>Guia de ISSQN sob nota fiscal 117 - Raquel de Cássia Isidoro</t>
  </si>
  <si>
    <t>Contratação de percussionista para o Palco de Encontro Mineirianos</t>
  </si>
  <si>
    <t>Contratação de musicista para o Palco de Encontro Mineirianos</t>
  </si>
  <si>
    <t>Contratação de rapper para o Palco de Encontro Mineirianos</t>
  </si>
  <si>
    <t xml:space="preserve">
Impressão de 100 (cem) livretos para a exposição "Ópera", do artista Marco palo Rolla, com as seguintes especificações: tamanho A4, impressão preto e branco, frente e verso, dobrado ao meio. 
</t>
  </si>
  <si>
    <t xml:space="preserve">Guia de ISSQN sob RPA de Thomas Lopes Whyte </t>
  </si>
  <si>
    <t xml:space="preserve">Guia de ISSQN sob RPA de  Mariana Ribeiro da Silva </t>
  </si>
  <si>
    <t>Guia de ISSQN sob RPA de Yasmine Paula Evaristo</t>
  </si>
  <si>
    <t xml:space="preserve">Guia de ISSQN sob RPA de Thiago Augusto Gomes Rodrigues </t>
  </si>
  <si>
    <t>Guia de ISSQN sob RPA de Christian Eduardo Galhardo Bravo</t>
  </si>
  <si>
    <t>Guia de ISSQN sob RPA de José Ricardo da Costa Miranda Júnior</t>
  </si>
  <si>
    <t>Guia de ISSQN sob RPA de Mariana Fonseca Machado</t>
  </si>
  <si>
    <t>Guia de ISSQN sob RPA de Marília Andrés Ribeiro</t>
  </si>
  <si>
    <t>Guia de ISSQN sob RPA de Bianca Sposito Barreto</t>
  </si>
  <si>
    <t>Guia de ISSQN sob RPA de Heitor Augusto de Sousa</t>
  </si>
  <si>
    <t>Guia de ISSQN sob nota fiscal 2018/57 - Cult Agência de Viagens e Turismo Ltda</t>
  </si>
  <si>
    <t>Guia de ISSQN sob nota fiscal 2018/58 - Cult Agência de Viagens e Turismo Ltda</t>
  </si>
  <si>
    <t>Guia de ISSQN sob nota fiscal 2018/59 - Cult Agência de Viagens e Turismo Ltda</t>
  </si>
  <si>
    <t>Guia de ISSQN sob nota fiscal 2018/60 - Cult Agência de Viagens e Turismo Ltda</t>
  </si>
  <si>
    <t xml:space="preserve">Gabriela Barbosa de Amorim </t>
  </si>
  <si>
    <t>28.057.072/0001-94</t>
  </si>
  <si>
    <t>Cheque 850207</t>
  </si>
  <si>
    <t>2018/59391</t>
  </si>
  <si>
    <t xml:space="preserve">Parcela </t>
  </si>
  <si>
    <t>47/2018</t>
  </si>
  <si>
    <t>Contratação de Assistente de Produção para Mostra Especial para o período de 22/02/2018 a 22/09/2018. Visando viabilizar a logística de produção da meta do termo essa contratação se faz necessária para auxilio nas ações de execução das Mostras Especiais do Cine Humberto Mauro. 07/07 parcelas</t>
  </si>
  <si>
    <t>Auxiliar de Serviços Gerais I</t>
  </si>
  <si>
    <t>018.249.166-80</t>
  </si>
  <si>
    <t>Salário proporcional do Auxiliar de Serviços Gerais l - Competência: 08/2018</t>
  </si>
  <si>
    <t>Recibo de Pagamento de Salário</t>
  </si>
  <si>
    <t>Assistente de Secretaria</t>
  </si>
  <si>
    <t>086.556.306-32</t>
  </si>
  <si>
    <t>Salário proporcional da Assistente de Secretaria - Competência: 08/2018</t>
  </si>
  <si>
    <t xml:space="preserve">Gerente de Projetos </t>
  </si>
  <si>
    <t>032.034.996-90</t>
  </si>
  <si>
    <t>Salário da Gerente de Projetos - Competência: 08/2018</t>
  </si>
  <si>
    <t>074.255.686-75</t>
  </si>
  <si>
    <t>Pensão alimentícia referente ao pagamento salarial para o Produtor (Artes Visuais) referente ao mês de Agosto de 2018</t>
  </si>
  <si>
    <t>Débora Christine dos Santos</t>
  </si>
  <si>
    <t>088.204.626-80</t>
  </si>
  <si>
    <t>Salário proporcional do Presidente- Competência: 08/2018</t>
  </si>
  <si>
    <t xml:space="preserve">Diretor Financeiro </t>
  </si>
  <si>
    <t>067.186.996-59</t>
  </si>
  <si>
    <t>Salário proporcional do Diretor Financeiro- Competência: 08/2018</t>
  </si>
  <si>
    <t>Arco Cultural Ltda</t>
  </si>
  <si>
    <t>13.711.589/0001-88</t>
  </si>
  <si>
    <t>2018/48</t>
  </si>
  <si>
    <t>86/2017</t>
  </si>
  <si>
    <t>Artes Gráficas Formato Ltda</t>
  </si>
  <si>
    <t>42.914.408/0001-19</t>
  </si>
  <si>
    <t>2018/2384</t>
  </si>
  <si>
    <t>194/2018</t>
  </si>
  <si>
    <t>Montador/Carregador</t>
  </si>
  <si>
    <t>491.459.595-87</t>
  </si>
  <si>
    <t>Salário do Montador/Carregador - Competência: 08/2018</t>
  </si>
  <si>
    <t xml:space="preserve">Gerente Administrativo e Financeiro </t>
  </si>
  <si>
    <t>060.635.676-23</t>
  </si>
  <si>
    <t>Salário da Gerente Administrativo e Financeiro  - Competência: 08/2018</t>
  </si>
  <si>
    <t xml:space="preserve">Auxiliar Administrativo e Financeiro </t>
  </si>
  <si>
    <t>067.169.106-62</t>
  </si>
  <si>
    <t>Salário da Auxiliar Administrativo e Financeiro  - Competência: 08/2018</t>
  </si>
  <si>
    <t>Auditor Interno</t>
  </si>
  <si>
    <t>827.810.796-34</t>
  </si>
  <si>
    <t>Salário proporcional do Auditor Interno- Competência: 08/2018</t>
  </si>
  <si>
    <t>Coordenador de Projetos</t>
  </si>
  <si>
    <t>044.218.046-22</t>
  </si>
  <si>
    <t>Salário proporcional do Coordenador de Projetos- Competência: 08/2018</t>
  </si>
  <si>
    <t>Assistente Administrativo</t>
  </si>
  <si>
    <t>042.153.436-23</t>
  </si>
  <si>
    <t>Salário proporcional da Assistente Administrativo- Competência: 08/2018</t>
  </si>
  <si>
    <t>Coordenador de Comunicação</t>
  </si>
  <si>
    <t>015.238.326-30</t>
  </si>
  <si>
    <t>Salário proporcional do Coordenador de Comunicação - Competência: 08/2018</t>
  </si>
  <si>
    <t>Coordenadora de Contratos</t>
  </si>
  <si>
    <t>065.191.156-73</t>
  </si>
  <si>
    <t>Salário proporcional da Coordenadora de Contratos - Competência: 08/2018</t>
  </si>
  <si>
    <t>Auxiliar de Serviços Gerais II</t>
  </si>
  <si>
    <t>024.550.206-81</t>
  </si>
  <si>
    <t>Salário proporcional do Auxiliar de Serviços Gerais lI - Competência: 08/2018</t>
  </si>
  <si>
    <t>Daniela de Melo Gomes</t>
  </si>
  <si>
    <t>064.353.156-47</t>
  </si>
  <si>
    <t>197/2018</t>
  </si>
  <si>
    <t xml:space="preserve">Caixa Econômica Federal </t>
  </si>
  <si>
    <t>00.360.305/0001-04</t>
  </si>
  <si>
    <t>Guia de Recolhimento de FGTS</t>
  </si>
  <si>
    <t>Pagamento do FGTS  - Competência: Agosto/2018</t>
  </si>
  <si>
    <t>Leben 108 Produções de Filmes Ltda</t>
  </si>
  <si>
    <t>12.709.052/0001-10</t>
  </si>
  <si>
    <t>2018/7</t>
  </si>
  <si>
    <t>75/2018</t>
  </si>
  <si>
    <t>Contratação de Assistente de Produção para o "Apoio à realização das Exposições da FC"  A contratação se faz necessária diante da demanda das próximas exposições que ocorrerão no 4º e 5º Período Avaliatório do Termo de Parceria nº 042/2017, necessitando de assistente de produção para acompanhamentoda da pré produção, produção e pós produção das exposições.  Parcela 04/07</t>
  </si>
  <si>
    <t>Contratação de Assistente de Produção para o "Apoio à realização das Exposições da FC"  A contratação se faz necessária diante da demanda das próximas exposições que ocorrerão no 4º e 5º Período Avaliatório do Termo de Parceria nº 042/2017, necessitando de assistente de produção para acompanhamentoda da pré produção, produção e pós produção das exposições.  Parcela 05/07</t>
  </si>
  <si>
    <t>Contratação de Assistente de Produção para o "Apoio à realização das Exposições da FC"  A contratação se faz necessária diante da demanda das próximas exposições que ocorrerão no 4º e 5º Período Avaliatório do Termo de Parceria nº 042/2017, necessitando de assistente de produção para acompanhamentoda da pré produção, produção e pós produção das exposições.  Parcela 06/07</t>
  </si>
  <si>
    <t>Contratação da palestra orientativa de design, de Mariana Hardy, para o Minas Pocket Design e Arquitetura</t>
  </si>
  <si>
    <t>Contratação da palestra orientativa de arquitetura, de Fernando Maculan, para o Minas Pocket Design e Arquitetura</t>
  </si>
  <si>
    <t>Reembolso realizado pelo Termo de Parceria 41 - DIART referente ao pagamento da guia de FGTS - Competência: 08/2018</t>
  </si>
  <si>
    <t>Termo de Parceria 42/2017 - DIPRO</t>
  </si>
  <si>
    <t>70.945.209/0001-03</t>
  </si>
  <si>
    <t>Crédito em Conta</t>
  </si>
  <si>
    <t>Extrato Bancário</t>
  </si>
  <si>
    <t>Reembolso realizado pelo Termo de Parceria 43 - CEFART referente ao pagamento da guia de FGTS - Competência: 08/2018</t>
  </si>
  <si>
    <t>Reembolso realizado pelo projeto Minc Pronac 17 referente ao pagamento da guia de FGTS - Competência: 08/2018</t>
  </si>
  <si>
    <t>Reembolso realizado pelo Termo de Parceria 45 - IEPHA referente ao pagamento da guia de FGTS - Competência: 08/2018</t>
  </si>
  <si>
    <t>Reembolso realizado pela APPA referente a emissão do boleto bancário para pagamento de aluguel da sede pelo período de 10/08/2018 a 09/09/2018.</t>
  </si>
  <si>
    <t>Reembolso realizado pelo Termo de Parceria 43/2017 - CEFART referente ao pagamento de aluguel da sede da APPA pelo período de 10/08/2018 a 09/09/2018.</t>
  </si>
  <si>
    <t>Reembolso realizado pelo Termo de Parceria 43/2017 - CEFART referente ao de guia de DARF/IR sob aluguel</t>
  </si>
  <si>
    <t>Reembolso realizado pelo Termo de Parceria 43/2017 - CEFART referente ao pagamento de IPTU - 08/11</t>
  </si>
  <si>
    <t>Reembolso realizado pelo Termo de Parceria 45/2017 - IEPHA  referente ao pagamento de aluguel da sede da APPA pelo período de 10/08/2018 a 09/09/2018.</t>
  </si>
  <si>
    <t>Reembolso realizado pelo Termo de Parceria 45/2017 - IEPHA referente ao pagamento de IPTU - 08/11</t>
  </si>
  <si>
    <t>Compumake Locação de Computadores Ltda</t>
  </si>
  <si>
    <t>01.003.939/0001-72</t>
  </si>
  <si>
    <t xml:space="preserve">Nota de Locação </t>
  </si>
  <si>
    <t>217/2018</t>
  </si>
  <si>
    <t>IPTU aluguel da Appa - 08/11 parcelas</t>
  </si>
  <si>
    <t>VHSR Imóveis - Eireli - ME</t>
  </si>
  <si>
    <t>23.226.843/0001-06</t>
  </si>
  <si>
    <t xml:space="preserve">Pagamento de Título </t>
  </si>
  <si>
    <t>Boleto Bancário</t>
  </si>
  <si>
    <t>Aluguel da sede da APPA pelo período de 10/08/2018 a 09/09/2018.</t>
  </si>
  <si>
    <t>Tarifa Combo</t>
  </si>
  <si>
    <t>Banco do Brasil S.A</t>
  </si>
  <si>
    <t>00.000.000/0001-91</t>
  </si>
  <si>
    <t>Débito em conta</t>
  </si>
  <si>
    <t>Tarifa Pacote de Serviços</t>
  </si>
  <si>
    <t xml:space="preserve">Debatedora para comentar o filme "Nasce uma Estrela", de William A. Wellman e Jack Conway que será exibido na sessão de 17h do dia 13/09/2018 - História Permanente do Cinema. </t>
  </si>
  <si>
    <t>Contratação de integrante da banda Dolores 602 para o Palco de Encontro Mineirianos</t>
  </si>
  <si>
    <t>Passagem Aérea de ida e volta  (24/09 ao dia 25/09)  de São Paulo para Belo Horizonte, para RAIANY FERNANDES COSTA ,  convidada do Palco de Encontro Mineirianos</t>
  </si>
  <si>
    <t>Reembolso realizado pela APPA referente ao pagamento da guia de ISSQN 4556 sob nota fiscal 2018/534 - Flag Impressão Digital Ltda</t>
  </si>
  <si>
    <t>Reembolso realizado pela APPA referente ao pagamento da guia de ISSQN 4557 sob nota fiscal 2018/546 - Flag Impressão Digital Ltda</t>
  </si>
  <si>
    <t>Reembolso realizado pela APPA referente ao pagamento da guia de ISSQN 4566 sob nota fiscal 2018/26760 - Hoteis Othon S.A</t>
  </si>
  <si>
    <t>Passagem Aérea de ida e volta  (24/09 ao dia 25/09)  de Rio de Janeiro para Belo Horizonte (ida), de Belo Horizonte para São Paulo (volta), para BIA FERREIRA ,  convidada do Palco de Encontro Mineirianos</t>
  </si>
  <si>
    <t>Reembolso realizado pelo Termo de Parceria 41/2017 - DIART referente ao pagamento de aluguel da sede da APPA pelo período de 10/08/2018 a 09/09/2018.</t>
  </si>
  <si>
    <t>Reembolso realizado pelo Termo de Parceria 43/2017 - DIART referente ao de guia de DARF/IR sob aluguel</t>
  </si>
  <si>
    <t>Reembolso realizado pelo Termo de Parceria 43/2017 - DIART referente ao pagamento de IPTU - 08/11</t>
  </si>
  <si>
    <t>Companhia dos Fogos 5 Estrelas Ltda - EPP</t>
  </si>
  <si>
    <t>05.018.470/0001-04</t>
  </si>
  <si>
    <t>258/2018</t>
  </si>
  <si>
    <t>Serviços de Assessoria Jurídica, presencial e virtual, para o Termo de Parceria 042/2017. Assessoria jurídica em questões referentes à gestão de contratos, direitos autorais, pessoal, contencioso e demais questões que envolvam a área jurídica relacionada à entidade na gestão do Termo de Parceria n° 42/2017 - DIPRO e à Legislação aplicável às OSCIPs no âmbito de Minas Gerais. Parcela 02/12</t>
  </si>
  <si>
    <t>Drummond e Neumayr Advocacia</t>
  </si>
  <si>
    <t>03.321.088/0001-31</t>
  </si>
  <si>
    <t>2018/231</t>
  </si>
  <si>
    <t xml:space="preserve">Marcelo Henrique Veronez </t>
  </si>
  <si>
    <t>18.158.468/0001-74</t>
  </si>
  <si>
    <t>2018/19</t>
  </si>
  <si>
    <t>268/2018</t>
  </si>
  <si>
    <t>Anna Flávia Dias Salles</t>
  </si>
  <si>
    <t>28.394.685/0001-17</t>
  </si>
  <si>
    <t>000.019</t>
  </si>
  <si>
    <t>131/2018</t>
  </si>
  <si>
    <t>Plotacad Impressão Digital Ltda</t>
  </si>
  <si>
    <t>04.099.931/0001-40</t>
  </si>
  <si>
    <t>2018/353</t>
  </si>
  <si>
    <t>215/2018</t>
  </si>
  <si>
    <t>Júlia Castello Branco Assunção</t>
  </si>
  <si>
    <t>17.119.187/0001-40</t>
  </si>
  <si>
    <t>2018/67614</t>
  </si>
  <si>
    <t>226/2018</t>
  </si>
  <si>
    <t xml:space="preserve">Guia de ISSQN sob nota fiscal 2018/15 - Frames Ltda </t>
  </si>
  <si>
    <t>Guia de ISSQN sob nota fiscal 2018/29 - Chão da Feira Ltda</t>
  </si>
  <si>
    <t>Guia de ISSQN sob nota fiscal 2018/33 - Boson &amp; Ferreira Neto Sociedade de Advogados</t>
  </si>
  <si>
    <t>Guia de ISSQN sob nota fiscal 2018/39 - Arco Cultural Ltda</t>
  </si>
  <si>
    <t>Guia de ISSQN sob nota fiscal 2018/40 - Zoi Estúdio Comunicação Ltda</t>
  </si>
  <si>
    <t>Guia de ISSQN sob nota fiscal 2018/52 - Cult Agência de Viagens e Turismo Ltda</t>
  </si>
  <si>
    <t>Guia de ISSQN sob nota fiscal 2018/53 - Cult Agência de Viagens e Turismo Ltda</t>
  </si>
  <si>
    <t>Guia de ISSQN sob nota fiscal 2018/54 - Cult Agência de Viagens e Turismo Ltda</t>
  </si>
  <si>
    <t>Guia de ISSQN  sob nota fiscal 2018/55 - Cult Agência de Viagens e Turismo Ltda</t>
  </si>
  <si>
    <t>Guia de ISSQN sob nota fiscal 2015/56 - Cult Agência de Viagens e Turismo Ltda</t>
  </si>
  <si>
    <t>Guia de ISSQN sob nota fiscal 2018/86 - Gráfica e Eitora Expressa Ltda</t>
  </si>
  <si>
    <t>Guia de ISSQN sob nota fiscal 2018/87 - Gráfica e Editora Expressa Ltda</t>
  </si>
  <si>
    <t>Guia de ISSQN sob nota fiscal 2018/203 - Drummond e Neumayr Advocacia</t>
  </si>
  <si>
    <t>Guia de ISSQN sob nota fiscal 2018/242 - ADR Serviços Gráficos Ltda</t>
  </si>
  <si>
    <t>Guia de ISSQN sob nota fiscal 2018/246 - Paulitech Ltda</t>
  </si>
  <si>
    <t>Guia de ISSQN sob nota fiscal 2018/451 - Bandeirante Gráfica Digital Ltda</t>
  </si>
  <si>
    <t>Guia de ISSQN sob nota fiscal 2018/527 - Viniltec Sinalização Gráfica Ltda</t>
  </si>
  <si>
    <t>Guia de ISSQN sob nota fiscal 2018/534 - Flag Impressão Digital Ltda</t>
  </si>
  <si>
    <t>Guia de ISSQN sob nota fiscal 2018/546 - Flag Impressão Digital Ltda</t>
  </si>
  <si>
    <t>Guia de ISSQN sob nota fiscal 2018/573  - Flag Impressão Digital Ltda</t>
  </si>
  <si>
    <t>Guia de ISSQN sob nota fiscal 2018/575 - Flag Impressão Digital Ltda</t>
  </si>
  <si>
    <t>Guia de ISSQN sob nota fiscal 2018/1356 - Primacor Gráfica e Editora Ltda</t>
  </si>
  <si>
    <t xml:space="preserve">Guia de ISSQN sob nota fiscal 2018/1416 - Primacor Gráfica e Editora Ltda </t>
  </si>
  <si>
    <t>Guia de ISSQN sob nota fiscal 2018/1424  - Primacor Gráfica e Editora Ltda</t>
  </si>
  <si>
    <t>Guia de ISSQN sob nota fiscal 2018/2383 - Artes Gráficas Formato Ltda</t>
  </si>
  <si>
    <t>Guia de ISSQN sob nota fiscal 2018/2384 - Artes Gráficas Formato Ltda</t>
  </si>
  <si>
    <t>Guia de ISSQN sob nota fiscal 2018/2466 - Artes Gráficas Formato Ltda</t>
  </si>
  <si>
    <t xml:space="preserve">Guia de ISSQN sob nota fiscal 2018/26760 - Hoteis Othon S.A </t>
  </si>
  <si>
    <t>Guia de ISSQN sob nota fiscal 2018/195038 - Consórcio Operacional do Transporte Coletivo</t>
  </si>
  <si>
    <t>Guia de ISSQN sob nota fiscal 2018/207013 - Consórcio Operacional do Transporte Coletivo</t>
  </si>
  <si>
    <t>Reembolso realizado pelo  Termo de Parceria 41/2017 - DIART referente a locação de impressoras a laser multifuncionais para viabilização dos trabalhos realizados pelos Termos de Parceria - Parcela 07/11</t>
  </si>
  <si>
    <t>Reembolso realizado pelo  Termo de Parceria 43/2017 - CEFART referente a locação de impressoras a laser multifuncionais para viabilização dos trabalhos realizados pelos Termos de Parceria - Parcela 07/11</t>
  </si>
  <si>
    <t>Reembolso realizado pelo  Termo de Parceria 45/2017 - IEPHA referente a locação de impressoras a laser multifuncionais para viabilização dos trabalhos realizados pelos Termos de Parceria - Parcela 07/11</t>
  </si>
  <si>
    <t xml:space="preserve">hospedagens são necessárias para viabilizar a estadia dos convidados do 20º FESTCURTAS BH em Belo Horizonte durante o período previamente acordado pela produção de convidados. As hospedagens ocorrerão entre09/08/2018 e 20/08/2018. OBS: Para a montagem do processo foi considerado o valor da diária (single/double), o valor total a pagar será definido após o final do evento (20/08/2018). </t>
  </si>
  <si>
    <t>Hoteis Othon S.A</t>
  </si>
  <si>
    <t>33.200.049/0016-23</t>
  </si>
  <si>
    <t>2018/28947</t>
  </si>
  <si>
    <t>218/2018</t>
  </si>
  <si>
    <t>Ars Et Vita Ltda</t>
  </si>
  <si>
    <t>03.032.867/0001-17</t>
  </si>
  <si>
    <t>000.380</t>
  </si>
  <si>
    <t>145/2018</t>
  </si>
  <si>
    <t>Plotagem completa da Galeria Câmera Sete, de acordo com especificação técnica, para exposições “União Soviética através da camera” de fotógrafos diversos, seguindo cronograma de produção. As artes serão enviadas posteriormente compondo o processo.
Parcela 02/02</t>
  </si>
  <si>
    <t>Plotagem completa da Galeria Câmera Sete, de acordo com especificação técnica, para exposições “União Soviética através da camera” de fotógrafos diversos, seguindo cronograma de produção. Parcela 01/02</t>
  </si>
  <si>
    <t>2018/534</t>
  </si>
  <si>
    <t>270/2018</t>
  </si>
  <si>
    <t>2018/575</t>
  </si>
  <si>
    <t>304/2018</t>
  </si>
  <si>
    <t>2018/546</t>
  </si>
  <si>
    <t>297/2018</t>
  </si>
  <si>
    <t>A contratação do serviço se faz necessária para a adequação e ambientação das áreas internas da FCS à identidade visual do 20º FestCurtasBH. A plotagem também é necessária para a divulgação do Festival. Parcela 01/02</t>
  </si>
  <si>
    <t>Plotagem interna para exposições “Cor Opção” de Décio Noviello, “Ópera” de Marco Paulo Rolla, e “Murro” de grafiteiros de Belo Horizonte.
A instalação deverá ser iniciada 02 de agosto e finalizadas até as 12h de 03 de agosto. Considerar remoção do material ao final do período expositivo. Parcela 01/02</t>
  </si>
  <si>
    <t>Maria Flora Sussekind</t>
  </si>
  <si>
    <t>528.297.667-68</t>
  </si>
  <si>
    <t>RPA</t>
  </si>
  <si>
    <t>186/2018</t>
  </si>
  <si>
    <t>Elka Tais Nascimento Silva</t>
  </si>
  <si>
    <t>27.679.440/001-73</t>
  </si>
  <si>
    <t>2018/44</t>
  </si>
  <si>
    <t>309/2018</t>
  </si>
  <si>
    <t>Maria Tereza das Costa Pereira</t>
  </si>
  <si>
    <t>18.924.270/0001-54</t>
  </si>
  <si>
    <t>000.0098</t>
  </si>
  <si>
    <t>233/2018</t>
  </si>
  <si>
    <t>2018/26760</t>
  </si>
  <si>
    <t>234/2018</t>
  </si>
  <si>
    <t>Kerr Indústria e Comércio de Brindes e suprimentos Ltda</t>
  </si>
  <si>
    <t>07.276.180/0001-88</t>
  </si>
  <si>
    <t>300/2018</t>
  </si>
  <si>
    <t>000.000.680      000.000.691</t>
  </si>
  <si>
    <t>09/08/2018     03/09/2018</t>
  </si>
  <si>
    <t xml:space="preserve">Francini Nicolau Barbosa de Gusmão </t>
  </si>
  <si>
    <t>18.454.982/0001-57</t>
  </si>
  <si>
    <t>000.069</t>
  </si>
  <si>
    <t>98/2018</t>
  </si>
  <si>
    <t>Serviços de assessoria contábil para atender a classificação mensal dos fatos e eventos contábeis ocorridos na instituição em decorrência da execução do Termo de Parceria nº 042/2017 nas seguintes áreas: assessoria contábil, assessoria na rotina do departamento de recursos humanos, assessoria na escrituração, inclusive apuração dos impostos e demais contribuições devidas diretos/e ou indiretos - 2º Aditivo parcela 02/06</t>
  </si>
  <si>
    <t>42.784.421/0001-09</t>
  </si>
  <si>
    <t>2018/845</t>
  </si>
  <si>
    <t>274/2017</t>
  </si>
  <si>
    <t>Oskar Fossati Metsavaht</t>
  </si>
  <si>
    <t>376.809.270-49</t>
  </si>
  <si>
    <t>182/2018</t>
  </si>
  <si>
    <t>José Ricardo da Costa Miranda Júnior</t>
  </si>
  <si>
    <t>063.300.756-03</t>
  </si>
  <si>
    <t>201/2018</t>
  </si>
  <si>
    <t>Impressão de folders, para as exposições que serão realizadas no Palácio das Artes e no CâmeraSete: "União Soviética através da câmera", de fotógrafos diversos, no Camera Sete, a partir de 26 de julho de 2018; "Entre Acervos", de diversos artistas, na Grande Galeria Alberto da Veiga Guignard, a partir de 24 de julho de 2018 ; “Ópera” de Marco Paulo Rolla, na galeria Maristela Tristão, a partir de 03 de agosto de 2018; “Cor Opção” de Décio Noviello na galeria Genesco Murta,a partir de 03 de agosto de 2018; “Murro” de grafiteiros belorizontinos, na galeria Arlinda Correa Lima, a partir de 11 de agosto de 2018.  Parcela 01/02</t>
  </si>
  <si>
    <t>Primacor Gráfica e Editora Ltda</t>
  </si>
  <si>
    <t>05.770.983/0001-69</t>
  </si>
  <si>
    <t>2018/1424</t>
  </si>
  <si>
    <t>310/2018</t>
  </si>
  <si>
    <t>Locação de impressoras a laser multifuncionais para viabilização dos trabalhos realizados pelos Termos de Parceria, o serviço em questão é primordial para o bom andamento das demandas administrativas dos mesmos, como por exemplo: elaboração de cópias para montagem dos processos, digitalizações diversas, cópias de contratos, relatórios diversos, etc. Parcela 07/11</t>
  </si>
  <si>
    <t>Paulitech Eireli</t>
  </si>
  <si>
    <t>02.893.701/0001-22</t>
  </si>
  <si>
    <t>2018/282</t>
  </si>
  <si>
    <t>004/2018</t>
  </si>
  <si>
    <t>Tarifa Bancária DOC/TED Eletrônico referente ao pagamento ao fornecedor : Hoteis Othon S.A - Processo 234/2018</t>
  </si>
  <si>
    <t>Tarifa Bancária DOC/TED Eletrônico referente ao pagamento ao fornecedor : Kerr Indústria e Comércio de Brindes e suprimentos Ltda- Processo 300/2018</t>
  </si>
  <si>
    <t>Tarifa Bancária DOC/TED Eletrônico referente ao pagamento ao fornecedor : Francini Nicolau Barbosa de Gusmão  - Processo 98/2018</t>
  </si>
  <si>
    <t>Tarifa Bancária DOC/TED Eletrônico referente ao pagamento ao fornecedor : Oskar Fossati Metsavaht - Processo 182/2018</t>
  </si>
  <si>
    <t>Tarifa Bancária DOC/TED Eletrônico referente ao pagamento ao fornecedor : José Ricardo da Costa Miranda Júnior - Processo 201/2018</t>
  </si>
  <si>
    <t xml:space="preserve">Pedro Rena Todeschi </t>
  </si>
  <si>
    <t>25.575.245/0001-01</t>
  </si>
  <si>
    <t>Cheque 850213</t>
  </si>
  <si>
    <t>2018/71891</t>
  </si>
  <si>
    <t>187/2018</t>
  </si>
  <si>
    <t xml:space="preserve">Produtora para realização das atividades das Mostras Especiais de Cinema.Considerando a realização e ações do indicador "Nº de mostras especiais de Cinema" faz-se necessária contratação de produtora para realização das atividades pertinentes a estas ações. Para o período de 02/03/2018  a 02/09/2018. 06/06 parcela </t>
  </si>
  <si>
    <t>Bruna do Prado Horta</t>
  </si>
  <si>
    <t>26.243.811/0001-07</t>
  </si>
  <si>
    <t>27/2018</t>
  </si>
  <si>
    <t xml:space="preserve">Contratação de DJ e VJ para a Maratona Nerd / Ficção cientifíca no dia 27/07/2018 dentro da programação do IV Inverno das Artes. 
A contratação desse profissional se faz necessário devido a necessidade de programação musical nos intervalos entre a exibição dos filmes que somam 12 horas de programação e compoem  a maratona </t>
  </si>
  <si>
    <t>Júlio César Marques de Souza Cruz</t>
  </si>
  <si>
    <t>19.695.131/0001-69</t>
  </si>
  <si>
    <t>Cheque 850212</t>
  </si>
  <si>
    <t>2018/68693</t>
  </si>
  <si>
    <t>338/2018</t>
  </si>
  <si>
    <t>Cheque 850215</t>
  </si>
  <si>
    <t>2018/72790</t>
  </si>
  <si>
    <t>77/2018</t>
  </si>
  <si>
    <t>Gustavo Machado Gonçalves</t>
  </si>
  <si>
    <t>18.995.980/0001-75</t>
  </si>
  <si>
    <t>Cheque 850217</t>
  </si>
  <si>
    <t>2018/72998</t>
  </si>
  <si>
    <t>245/2018</t>
  </si>
  <si>
    <t>Plotagem interna da Grande Galeria Alberto da Veiga Guignard referente a exposição “Teresinha Soares” da artista Teresinha Soares, que terá inicio no dia 13 de abril de 2018 - Parcela 02/02</t>
  </si>
  <si>
    <t>2018/146</t>
  </si>
  <si>
    <t>88/2018</t>
  </si>
  <si>
    <t>Wanda Chaves Sgarbi</t>
  </si>
  <si>
    <t>25.968.647/0001-32</t>
  </si>
  <si>
    <t>Cheque 850214</t>
  </si>
  <si>
    <t>000.027</t>
  </si>
  <si>
    <t>224/2018</t>
  </si>
  <si>
    <t>Impressão de 1000 (mil) cartazes / programas para o Palco de Encontro Mineirianos - Vozes Femininas</t>
  </si>
  <si>
    <t>Contratação de camarim para os artistas e equipe técnica do Palco de Encontro - Mineirianos - "Vozes Femeninas"</t>
  </si>
  <si>
    <t>Contratação da dançarina Débora Pazetto para intervenção artística no Palco de Encontro Mineirianos - "Vozes Femininas"</t>
  </si>
  <si>
    <t>Contratação de empresa especializada em sonorização para o Palco de Encontro Mineirianos "Vozes Femininas"</t>
  </si>
  <si>
    <t>Contratação de empresa para o fornecimento de 40 (quarenta) kits lanches para o Palco de Encontro Mineirianos "Vozes Femininas"</t>
  </si>
  <si>
    <t>Contratação de serviço de camarim para o Minas Pocket - Arquitetura, Cultura e Design</t>
  </si>
  <si>
    <t xml:space="preserve">Evelyn dos Santos Sacramento </t>
  </si>
  <si>
    <t>033.534.795-97</t>
  </si>
  <si>
    <t>287/2018</t>
  </si>
  <si>
    <t>Reembolso ao Termo de Parceria 43/2017 -CEFART referente ao pagamento Medicina e Segurança do Trabalho</t>
  </si>
  <si>
    <t>Reembolso ao Termo de Parceria 43/2017 -CEFART referente ao pagamento de seguro de vida dos funcionários a serviço do Termo de Parceria</t>
  </si>
  <si>
    <t>Termo de Parceria 43/2017 - CEFART</t>
  </si>
  <si>
    <t>Leandro Gabriel Coelho Pereira</t>
  </si>
  <si>
    <t>24.504.257/0001-49</t>
  </si>
  <si>
    <t>2018/11</t>
  </si>
  <si>
    <t>116/2018</t>
  </si>
  <si>
    <t>Rona Editora Ltda</t>
  </si>
  <si>
    <t>19.270.206/0001-60</t>
  </si>
  <si>
    <t>85/2018</t>
  </si>
  <si>
    <t>Elen Linth Marques Dantes</t>
  </si>
  <si>
    <t>644.768.122-87</t>
  </si>
  <si>
    <t>181/2018</t>
  </si>
  <si>
    <t xml:space="preserve">Tarifa Fornecimento de cheque </t>
  </si>
  <si>
    <t>Tarifa Adicional Cheque Compensado</t>
  </si>
  <si>
    <t>Tarifa Bancária DOC/TED Eletrônico referente ao pagamento ao fornecedor : Krypton Serviços Contábeis S/S - Processo 274/2017</t>
  </si>
  <si>
    <t>Tarifa Bancária DOC/TED Eletrônico referente ao pagamento ao fornecedor : Elen Linth Marques Dantes - Processo 181/2018</t>
  </si>
  <si>
    <t>Contratação de cantora para o Palco de Encontro Mineiriano - Vozes Femininas</t>
  </si>
  <si>
    <t>Consumo de energia elétrica - Reembolso realizado pelo Termo de Parceria 45/2017 - IEPHA  referente ao pagamento de energia elétrica do mês de Agosto de 2018</t>
  </si>
  <si>
    <t>Consumo de energia elétrica - Competência: Agosto/2018</t>
  </si>
  <si>
    <t>Cemig Distribuidora S.A</t>
  </si>
  <si>
    <t>06.981.180/0001-16</t>
  </si>
  <si>
    <t>Pagamento Conta Luz</t>
  </si>
  <si>
    <t>Consumo de telefone/internet móvel - Competência: Agosto/2018</t>
  </si>
  <si>
    <t>Telefonica Brasil S.A</t>
  </si>
  <si>
    <t>02.558.157/0001-62</t>
  </si>
  <si>
    <t xml:space="preserve">Pagamento Conta Telefone </t>
  </si>
  <si>
    <t>008.169.451/09/2018</t>
  </si>
  <si>
    <t>2018/1356</t>
  </si>
  <si>
    <t>254/2018</t>
  </si>
  <si>
    <t xml:space="preserve">Revisão dos textos e sinopses que compõem o catálogo do 20º Festival Internacional de Curtas de Belo Horizonte.  </t>
  </si>
  <si>
    <t>Fernanda Cristima Campos</t>
  </si>
  <si>
    <t>26.288.618/0001-92</t>
  </si>
  <si>
    <t>000.018</t>
  </si>
  <si>
    <t>90/2018</t>
  </si>
  <si>
    <t>2018/2466</t>
  </si>
  <si>
    <t>336/2018</t>
  </si>
  <si>
    <t>Gesani Poggianella Transportes de Cargas</t>
  </si>
  <si>
    <t>07.577.114/0001-48</t>
  </si>
  <si>
    <t>DACTE</t>
  </si>
  <si>
    <t>348/2018</t>
  </si>
  <si>
    <t>349/2018</t>
  </si>
  <si>
    <t>2018/506</t>
  </si>
  <si>
    <t>227/2018</t>
  </si>
  <si>
    <t>Gmac Comércio e Serviços de Informática Ltda</t>
  </si>
  <si>
    <t>11.448.247/0002-72</t>
  </si>
  <si>
    <t>Nota de Débito</t>
  </si>
  <si>
    <t>168/2018</t>
  </si>
  <si>
    <t>Raízes Livraria Eireli</t>
  </si>
  <si>
    <t>30.044.862/0001-87</t>
  </si>
  <si>
    <t>000.000.139</t>
  </si>
  <si>
    <t>333/2018</t>
  </si>
  <si>
    <t>Tarifa Bancária DOC/TED Eletrônico referente ao pagamento ao fornecedor : Fernanda Cristima Campos - Processo 90/2018</t>
  </si>
  <si>
    <t>Confecção, instalação e posterior retirada de Placão. A confecção do material se faz necessária para a divulgação do IV Inverno das Artes, a ser realizado entre os dias 16 a 31 de julho no Palácio das Artes.</t>
  </si>
  <si>
    <t>Tarifa Bancária DOC/TED Eletrônico referente ao pagamento ao fornecedor : Flag Impressão Digital Ltda - Processo 227/2018</t>
  </si>
  <si>
    <t>Contratação de Produção Executiva para o Palco de Encontro Mineirianos</t>
  </si>
  <si>
    <t>Locação de tela de projeção com tripé, de 100 polegadas</t>
  </si>
  <si>
    <t xml:space="preserve">Contrtação de técnico de som para o Palco de Encontro Mineirianos </t>
  </si>
  <si>
    <t>Compra de 01 (uma) Lata de tinta preta, 18 L, acrílico fosco. A compra se faz necessária para a manutenção da exposição Murro, em exposição na galeria Arlinda Correia Lima até o dia 28 de outubro de 2018.</t>
  </si>
  <si>
    <t>Contratação de serviço de marketing direto e publicidade via web (mídias sociais) para o Palco de Encontro Mineirianos</t>
  </si>
  <si>
    <t>Krypton Serviços Contábeis S/S</t>
  </si>
  <si>
    <t>Contratação de profissional especializado para confecção de artefatos em pano. A contratação se faz necessária para a confecção dos artefatos de pano que serão utilizados na ambientação do palco do Grande Teatro do Palácio das Artes, quando do Palco de Encontro Mineirianos "Vozes Femininas", que ocorrerá no dia 24/09/2018</t>
  </si>
  <si>
    <t>Contratação de profissional especializado para customização de artefatos em pano. A contratação se faz necessária para a customização dos artefatos de pano que serão utilizados para a ambientação do palco do Grande Teatro do Palácio das Artes, para o Palco de Encontro Mineirianos "Vozes Femininas", que ocorrerá no dia 24/09/2018</t>
  </si>
  <si>
    <t>Contrtação de técnica de iluminação para o Palco de Encontro Mineirianos "Vozes Femininas" . A profissional contratada será a respomsável por operar as luzes no espetáculo Palco de Encontro Mineirianos "Vozes Femininas", a ser realizado no dia 24/09/2018, no Grande Teatro do Palácio das Artes.</t>
  </si>
  <si>
    <t>Contratação de roadie para o Palco de Encontro Mineirianos. A contratação do profissional se faz necessária para o auxilio na montagem do Palco de Encontro Mineirianos "Vozes Femininas". O profissional contratado é responsável por carregar os equipamentos e instrumentos musicais; dar suporte na execução das funções de preparação e montagem da aparelhagem no palco, antes das apresentação; auxiliar na instalação da iluminação, dos amplificadores; testar os instrumentos e módulos eletrônicos, dentre outros. O roadie também auxiliará continuamente durante o show, será um suporte técnico para as artistas convidadas.</t>
  </si>
  <si>
    <t>Contratação de cantora e musicista para o Palco de Encontro Mineirianos. A contratação se faz necessária para participação especial de Josi Lopes  no Palco de Encontro Mineiriano - Vozes femininas, a ser realizado no grande Teatro do palácio das Artes, no dia 24 setembro de 2018.</t>
  </si>
  <si>
    <t xml:space="preserve">Contratação de técnico de som para o Palco de Encontro Mineirianos. 
A contratação se faz necessária para o devido suporte na sonorização do Grande Teatro Palácio das Artes para o Palco de Encontro Mineirianos "Vozes Femininas", a ser realizado no dia 24/09/2018
</t>
  </si>
  <si>
    <t>Transferência de valor ao Termo de Parceria 043/2017 - CEFART referente ao pagamento de boleto da Kalunga ( a empresa emitiou apenas um boleto para processos distintos para os |termos 42 /Dipro e 43 / Cefart)</t>
  </si>
  <si>
    <t>332/2018</t>
  </si>
  <si>
    <t xml:space="preserve">Compra de 50 metros de tecido voil clássico branco. O produto comprado será utilizado na ambientação do palco do Grande Teatro do Palácio das Artes, para o Palco de Encontro Mineirianos "Vozes Femininas", a ser realziado no dia 24/09/2018.
</t>
  </si>
  <si>
    <t>Atacado dos Cortineiros Ltda</t>
  </si>
  <si>
    <t>01.699.774/0001-15</t>
  </si>
  <si>
    <t xml:space="preserve">CO </t>
  </si>
  <si>
    <t>391/2018</t>
  </si>
  <si>
    <t>000.82549</t>
  </si>
  <si>
    <t>Retenção IOF a Recolher referente ao pagamento ao fornecedor Lynne Alice Sachs - Direito de Exibição de Filmes</t>
  </si>
  <si>
    <t>Lynne Alice Sachs</t>
  </si>
  <si>
    <t>Câmbio</t>
  </si>
  <si>
    <t>Invoice</t>
  </si>
  <si>
    <t>350/2018</t>
  </si>
  <si>
    <t xml:space="preserve">Ministério da Fazenda </t>
  </si>
  <si>
    <t>Tarifa Envio OPE referente ao pagamento ao fornecedor Lynne Alice Sachs  - ( Direito de Exibição de Filmes)</t>
  </si>
  <si>
    <t>DARF Código 0422 - IRRF - referente ao pagamento ao fornecedor Lynne Alice Sachs  - ( Direito de Exibição de Filmes )</t>
  </si>
  <si>
    <t>Compra de:
1 (uma) lata de 18L de tinta Suvinil ou Coral Rende Muito Fosca branco neve;
1 (uma) lata de 18L de massa corrida Suvinil ou Coral Rende Muito;
5 folhas de Lixas 150 (boa qualidade). 
A compra se faz necessária para o retorno dos espaços em comum da FCS ao seu estágio original. Ocorreram diversas plotagens nos espaços da FCS para a caracterização da identidade visual do 20º FestCurtasBH.</t>
  </si>
  <si>
    <t>00.830.209/0001-03</t>
  </si>
  <si>
    <t>343/2018</t>
  </si>
  <si>
    <t xml:space="preserve">VSH Imóveis </t>
  </si>
  <si>
    <t xml:space="preserve">Aluguel sede da Appa - 12/2018 </t>
  </si>
  <si>
    <t>Krypton Serviços Contábeis S/S - 42.784.421/0001-09</t>
  </si>
  <si>
    <t>Assessoria jurídica para o Termo de Parceria 42/2017 - Competência: 12/2018</t>
  </si>
  <si>
    <t>Assessoria Contábil para o Termo de Parceria 42/2017 - Competência: 12/2018</t>
  </si>
  <si>
    <t>Paulitech Eireli - 02.893.701/0001-22</t>
  </si>
  <si>
    <t>Cemig Distribuidora S.A - 06.981.180/0001-16</t>
  </si>
  <si>
    <t>Locação de impressoras para atender ao Termo de Parceria 42/2017 - Competência : 12/2018</t>
  </si>
  <si>
    <t>Consumo de energia elétrica - Competência: 12/2018</t>
  </si>
  <si>
    <t>Telefonica Brasil S.A - 02.558.157/0001-62</t>
  </si>
  <si>
    <t>Consumo de telefone móvel - Competência: 12/2018</t>
  </si>
  <si>
    <t>Contratação da dançarina Morgana Soares para intervenção artística no Palco de Encontro Mineirianos - "Vozes Femininas"</t>
  </si>
  <si>
    <t>Contratação de serviço de distribuição de cartazes para o Palco de Encontro Mineirianos. A contratação do serviço se faz necessaria para a divulgação dos Palco de Encontro Mineirianos "Vozes Femininas", a ser realizados no dia 24/09/2018, no Grande Teatro do Palácio das Artes.</t>
  </si>
  <si>
    <t>Luiza Leandro Martins Fonseca</t>
  </si>
  <si>
    <t>29.832.209/0001-01</t>
  </si>
  <si>
    <t>Cheque 850224</t>
  </si>
  <si>
    <t>2018/74386</t>
  </si>
  <si>
    <t>175/2018</t>
  </si>
  <si>
    <t>Institut National de L'audiovisuel</t>
  </si>
  <si>
    <t>FR 87302421193</t>
  </si>
  <si>
    <t>354/2018</t>
  </si>
  <si>
    <t>Retenção IOF a Recolher referente ao pagamento ao fornecedor Institut National de L'audiovisuel - invoice CF 18003748</t>
  </si>
  <si>
    <t>Tarifa Envio OPE referente ao pagamento ao fornecedor Institut National de L'audiovisuel - invoice CF 18003748</t>
  </si>
  <si>
    <t>DARF Código 0422 - IRRF - referente ao pagamento ao fornecedor  Institut National de L'audiovisuel - invoice CF 18003748</t>
  </si>
  <si>
    <t>Serviço de desenvolvimento, confecção e instalação, montagem e desmontagem, de um aquário, seguindo as especificações abaixo, que irá compor a performance “do corpo a terra” da exposição “Cor Opção” de Décio Noviello, dentro da programação do ArteMinas. 02 e 03 parcelas</t>
  </si>
  <si>
    <t>Zoi Estúdio Comunicação Ltda</t>
  </si>
  <si>
    <t>07.832.617/0001-12</t>
  </si>
  <si>
    <t>2018/40</t>
  </si>
  <si>
    <t>295/2018</t>
  </si>
  <si>
    <t>2018/8</t>
  </si>
  <si>
    <t>Magnus Manutenção Computadores e Notebooks Ltda</t>
  </si>
  <si>
    <t>26.254.412/0001-41</t>
  </si>
  <si>
    <t>Fatura de Locação</t>
  </si>
  <si>
    <t>000.508</t>
  </si>
  <si>
    <t>216/2018</t>
  </si>
  <si>
    <t>2018/507</t>
  </si>
  <si>
    <t>223/2018</t>
  </si>
  <si>
    <t>Emolduração de fotos para a exposição de Daniel Moreira e Leandro Gabriel, na PQNA Galeria Pedro Moraleida - Parcela 03/03</t>
  </si>
  <si>
    <t>Van Gogh Molduras Ltda</t>
  </si>
  <si>
    <t>21.168.174/0001-38</t>
  </si>
  <si>
    <t>000.005.305</t>
  </si>
  <si>
    <t>140/2018</t>
  </si>
  <si>
    <t>Tarifa Bancária DOC/TED Eletrônico referente ao pagamento ao fornecedor :Zoi Estúdio Comunicação Ltda - Processo 295/2018</t>
  </si>
  <si>
    <t>Tarifa Bancária DOC/TED Eletrônico referente ao pagamento ao fornecedor :Flag Impressão Digital Ltda - Processo 223/2018</t>
  </si>
  <si>
    <t>Tarifa Bancária DOC/TED Eletrônico referente ao pagamento ao fornecedor :Leben 108 Produções de Filmes Ltda - Processo 75/2018</t>
  </si>
  <si>
    <t>Gabriela dos Santos Dominguez</t>
  </si>
  <si>
    <t>19.902.171/0001-34</t>
  </si>
  <si>
    <t>Cheque 850216</t>
  </si>
  <si>
    <t>000.168</t>
  </si>
  <si>
    <t>230/2018</t>
  </si>
  <si>
    <t xml:space="preserve">Guia de DARF/IR sob nota fiscal 12 - Opa Cenografia </t>
  </si>
  <si>
    <t>DARF</t>
  </si>
  <si>
    <t>Guia de DARF/PCC sob nota fiscal 12 - Opa Cenografia</t>
  </si>
  <si>
    <t>Impressão de certificados, crachás, 08 folhas de voucher, cédulas de votação e impressão de 02 adesivos em vinil</t>
  </si>
  <si>
    <t>Bandeirante Gráfica Digital Ltda</t>
  </si>
  <si>
    <t>09.409.139/0001-68</t>
  </si>
  <si>
    <t>2018/451</t>
  </si>
  <si>
    <t>330/2018</t>
  </si>
  <si>
    <t xml:space="preserve">Ministério da Previdência Social </t>
  </si>
  <si>
    <t>GPS</t>
  </si>
  <si>
    <t>Guia de GPS 11% INSS - R$ 275,00 e 20% INSS Patronal  - R$ 500,00 referente ao RPA de Bianca Spsito Barreto</t>
  </si>
  <si>
    <t>Guia de GPS 11% INSS - R$ 13,20 e 20% INSS Patronal  - R$ 24,00 referente ao RPA de Christian Eduardo Galhardo Bravo</t>
  </si>
  <si>
    <t>Guia de GPS 11% INSS - R$ 550,00 e 20% INSS Patronal  - R$ 1.000,00 referente ao RPA de Heitor Augusto de Sousa</t>
  </si>
  <si>
    <t>Guia de GPS 11% INSS - R$ 13,20 e 20% INSS Patronal  - R$ 24,00 referente ao RPA de José Ricardo da Costa Miranda Júnior</t>
  </si>
  <si>
    <t>Guia de GPS 11% INSS - R$ 13,20 e 20% INSS Patronal  - R$ 24,00 referente ao RPA de Mariana Ribeiro da Silva Tavares</t>
  </si>
  <si>
    <t>Guia de GPS 11% INSS - R$ 440,00 e 20% INSS Patronal  - R$ 800,00 referente ao RPA Marília Andrés Ribeiro</t>
  </si>
  <si>
    <t>Guia de GPS 11% INSS - R$ 13,20 e 20% INSS Patronal  - R$ 24,00 referente ao RPA de Mariana Fonseca Machado</t>
  </si>
  <si>
    <t>Guia de GPS 11% INSS - R$ 13,20 e 20% INSS Patronal  - R$ 24,00 referente ao RPA de Thiago Augusto Gomes Rodrigues</t>
  </si>
  <si>
    <t>Guia de GPS 11% INSS - R$ 13,20 e 20% INSS Patronal  - R$ 24,00 referente ao RPA de Thomas Lopes Whyte</t>
  </si>
  <si>
    <t>Guia de GPS 11% INSS - R$ 13,20 e 20% INSS Patronal  - R$ 24,00 referente ao RPA de Yasmine Paula Evaristo</t>
  </si>
  <si>
    <t>Guia de DARF/PCC sob nota fiscal 2018/45 - Krypton Serviços Contábeis</t>
  </si>
  <si>
    <t>Guia de DARF/IR sob nota fiscal 2018/45 - Krypton Serviços Contábeis</t>
  </si>
  <si>
    <t>Guia de GPS sob nota fiscal 117 - Raquel de Cássia Isidoro</t>
  </si>
  <si>
    <t>Guia de DARF/IR sob RPA de Bianca Sposito Barreto</t>
  </si>
  <si>
    <t>Guia de DARF/IR sob RPA de Heitor Augusto de Sousa</t>
  </si>
  <si>
    <t>Guia de DARF/IR sob RPA de Marília Andrés Ribeiro</t>
  </si>
  <si>
    <t>DARF - Código 0561 -  IRRF - RENDIMENTO DO TRABALHO ASSALARIADO - Referente a folha de pagamento do mês de Agosto de 2018</t>
  </si>
  <si>
    <t>Guia da Previdência Social - GPS referente ao INSS Patronal - Folha de Pagamento dos funcionários do mês de Agosto de 2018</t>
  </si>
  <si>
    <t>ETC Comunicação Empresarial Ltda</t>
  </si>
  <si>
    <t>04.681.858/0001-10</t>
  </si>
  <si>
    <t>2018/53</t>
  </si>
  <si>
    <t>93/2018</t>
  </si>
  <si>
    <t>Transportes &amp; Serviços Cordeiro Eireli</t>
  </si>
  <si>
    <t>18.116.953/0001-85</t>
  </si>
  <si>
    <t>269/2018</t>
  </si>
  <si>
    <t>José Sérgio Pereira</t>
  </si>
  <si>
    <t>27.763.018/0001-00</t>
  </si>
  <si>
    <t>327/2018</t>
  </si>
  <si>
    <t>Tarifa Bancária DOC/TED Eletrônico referente ao pagamento ao fornecedor :ETC Comunicação Empresarial Ltda - Processo 93/2018</t>
  </si>
  <si>
    <t>Tarifa Bancária DOC/TED Eletrônico referente ao pagamento ao fornecedor :Transportes &amp; Serviços Cordeiro Eireli- Processo 269/2018</t>
  </si>
  <si>
    <t>Pedro Ivo Abreu Pereira</t>
  </si>
  <si>
    <t>24.307.581/0001-77</t>
  </si>
  <si>
    <t>Cheque 850220</t>
  </si>
  <si>
    <t>000.081</t>
  </si>
  <si>
    <t>263/2018</t>
  </si>
  <si>
    <t>Cheque 850221</t>
  </si>
  <si>
    <t>000.080</t>
  </si>
  <si>
    <t>264/2018</t>
  </si>
  <si>
    <t>Cheque 850222</t>
  </si>
  <si>
    <t>000.082</t>
  </si>
  <si>
    <t>Ponta de Areia Ltda</t>
  </si>
  <si>
    <t>23.280.146/0001-33</t>
  </si>
  <si>
    <t>2018/5</t>
  </si>
  <si>
    <t>97/2018</t>
  </si>
  <si>
    <t>Nota de Locação</t>
  </si>
  <si>
    <t>16/2018</t>
  </si>
  <si>
    <t xml:space="preserve">LC Brasil Produtos de Limpeza </t>
  </si>
  <si>
    <t>07.580.003/0001-90</t>
  </si>
  <si>
    <t>000.011.141</t>
  </si>
  <si>
    <t>351/2018</t>
  </si>
  <si>
    <t>Ridani Industrial Eireli</t>
  </si>
  <si>
    <t>03.203.052/0001-53</t>
  </si>
  <si>
    <t xml:space="preserve">Cheque 850218 </t>
  </si>
  <si>
    <t>299/2018</t>
  </si>
  <si>
    <t>362/2018</t>
  </si>
  <si>
    <t>Transporte para devolução de UM HD contendo o filme LAMB</t>
  </si>
  <si>
    <t>Debatedor para comentar o filme "Um Corpo que Cai", de Alfred Hitchcock   que estará em exibição na sessão de 17h do dia 20/09 do História Permanente do Cinema</t>
  </si>
  <si>
    <t>Processo 404/2018 - José Ricardo da Costa Miranda Júnior - 063.300.756-03</t>
  </si>
  <si>
    <t>Debatedor para comentar o filme "Mouchette", de Robert Bresson  que estará em exibição na sessão de 17h do dia 27/09 do História Permanente do Cinema.</t>
  </si>
  <si>
    <t>Locação de 20 par leds para o Palco ed Encontro Mineirianos "Vozes Femininas"</t>
  </si>
  <si>
    <t>2018/1416</t>
  </si>
  <si>
    <t>Paulo Rogério da Silva Produções BH</t>
  </si>
  <si>
    <t>07.744.425/0001-54</t>
  </si>
  <si>
    <t>000.044</t>
  </si>
  <si>
    <t>225/2018</t>
  </si>
  <si>
    <t>Tarifa Bancária DOC/TED Eletrônico referente ao pagamento ao fornecedor : Paulo Rogério da Silva Produções BH- Processo : 225/2018</t>
  </si>
  <si>
    <t>Glaura Aparecida Siqueira Cardoso Vale</t>
  </si>
  <si>
    <t>27.251.249/0001-26</t>
  </si>
  <si>
    <t>Cheque 850225</t>
  </si>
  <si>
    <t>000.023</t>
  </si>
  <si>
    <t>Matheus Pereira Santos</t>
  </si>
  <si>
    <t>26.306.390/0001-16</t>
  </si>
  <si>
    <t>Cheque 850227</t>
  </si>
  <si>
    <t>2018/75108</t>
  </si>
  <si>
    <t>34/2018</t>
  </si>
  <si>
    <t>Fábio de Paula Fiorini</t>
  </si>
  <si>
    <t>23.444.923/0001-38</t>
  </si>
  <si>
    <t>321/2018</t>
  </si>
  <si>
    <t>19.270.209/0001-03</t>
  </si>
  <si>
    <t>189/2018</t>
  </si>
  <si>
    <t>DARF - Código da Receita 5856 - COFINS NÃO-CUMULATIVA - Referente aos rendimentos do mês de Agosto/2018</t>
  </si>
  <si>
    <t>Transporte - Coleta de HD com o filme LAMB.</t>
  </si>
  <si>
    <t>363/2018</t>
  </si>
  <si>
    <t>Companhia de Teatro Luna Lunera</t>
  </si>
  <si>
    <t>05.042.880/0001-82</t>
  </si>
  <si>
    <t>000.527</t>
  </si>
  <si>
    <t>232/2018</t>
  </si>
  <si>
    <t>Tarifa Bancária DOC/TED Eletrônico referente ao pagamento ao fornecedor : Gesani Poggianella Transportes de Cargas -  Processo : 363/2018</t>
  </si>
  <si>
    <t>Tarifa Bancária DOC/TED Eletrônico referente ao pagamento ao fornecedor : Companhia de Teatro Luna Lunera- Processo :232/2018</t>
  </si>
  <si>
    <t>Cheque 850226</t>
  </si>
  <si>
    <t>2018/1</t>
  </si>
  <si>
    <t>Reembolso realizado pelo fornecedor Zoi Estúdio Comunicação Ltda devido ao pagamento a maior referente a nota fiscal 2018/40 - processo 295/2018</t>
  </si>
  <si>
    <t xml:space="preserve">Reembolso ao Termo de Parceria 43/2017 -CEFART referente ao pagamento de vale transporte  </t>
  </si>
  <si>
    <t>Reembolso de valor proporcional ao Termo de Parceria 43/2017 - CEFART referente ao pagamento de vale Refeição para Assistente de Secretaria, Coordenador de Contratos e Auxiliar de Serviços Gerais II</t>
  </si>
  <si>
    <t>Reembolso de valor proporcional ao Termo de Parceria 43/2017 - CEFART referente ao pagamento de vale alimentação para Assistente de Secretaria, Coordenador de Contratos e Auxiliar de Serviços Gerais II</t>
  </si>
  <si>
    <t>Transferência de valor referente a rendimentos de Aplicação Financeira do mês de Agosto/2018</t>
  </si>
  <si>
    <t>2018/2383</t>
  </si>
  <si>
    <t>278/2018</t>
  </si>
  <si>
    <t>Contratação de  Coordenação de Curadoria para a Mostra Especial  para o período de 17/07/2018 a 17/09/2018 - 02/02 parcelas  Aditivo</t>
  </si>
  <si>
    <t>Chão da Feira Ltda</t>
  </si>
  <si>
    <t>17.125.729/0001-97</t>
  </si>
  <si>
    <t>2018/33</t>
  </si>
  <si>
    <t>58/2018</t>
  </si>
  <si>
    <t>Vale alimentação para Gerente Administrativo - Financeiro; Montador/Carregador; Produtor Cultural Artes Visuais e Gerente de Projetos da DIPRO</t>
  </si>
  <si>
    <t>Companhia Brasileira de Soluções e Serviços</t>
  </si>
  <si>
    <t>04.740.876/0001-25</t>
  </si>
  <si>
    <t>Tarifa Bancária DOC/TED Eletrônico referente ao pagamento ao fornecedor :Chão da Feira Ltda - Processo :58/2018</t>
  </si>
  <si>
    <t>Compra de: 65 (sessenta e cinco) garrafas de água (300 ml); 35 (trinta e cinco) copos de água (200 ml); e de 02 (dois) sacos de gelo</t>
  </si>
  <si>
    <t>Criação e edição do VT de Encerramento do 20º FestCurtasBH. A contratação do serviço se faz necessária para divulgação das atvidades e ações realizadas no 20º FestCurtasBH.</t>
  </si>
  <si>
    <t>Reembolso ao Termo de Parceria 43/2017 -CEFART referente ao pagamento de vale transporte para Coordenador de Projetos, Auxiliar de Serviços Gerais I e Coordenadora de Contratos( Ótimo)</t>
  </si>
  <si>
    <t>Transferência on-line</t>
  </si>
  <si>
    <t>Reembolso ao Termo de Parceria 43/2017 -CEFART referente ao pagamento de vale transporte para Coordenador de Projetos, Auxiliar de Serviços Gerais I e Coordenadora de Contratos ( Transfácil)</t>
  </si>
  <si>
    <t>19.270.206/000160</t>
  </si>
  <si>
    <t>198/2018</t>
  </si>
  <si>
    <t>303/2018</t>
  </si>
  <si>
    <t>Thais Cristina de Souza França Locação e Filmagem</t>
  </si>
  <si>
    <t>26.148.216/0001-92</t>
  </si>
  <si>
    <t>2018/135</t>
  </si>
  <si>
    <t>339/2018</t>
  </si>
  <si>
    <t>Tarifa Bancária DOC/TED Eletrônico referente ao pagamento ao fornecedor :Thais Cristina de Souza França Locação e Filmagem - Processo :339/2018</t>
  </si>
  <si>
    <t>Reembolso realizado pela APPA devido ao pagamento a menor ao fornecedor: Thais Cristina de Souza França Locação e Filmagem - Processo: 339/2018</t>
  </si>
  <si>
    <t>Hannah Serrat de Souza Santos</t>
  </si>
  <si>
    <t>085.670.086-03</t>
  </si>
  <si>
    <t>101/2018</t>
  </si>
  <si>
    <t>Diego Augusto do Vale Moraes</t>
  </si>
  <si>
    <t>328.616.538-76</t>
  </si>
  <si>
    <t>239/2018</t>
  </si>
  <si>
    <t>Tarifa Bancária DOC/TED Eletrônico referente ao pagamento ao fornecedor :Diego Augusto do Vale Moraes- Processo :239/2018</t>
  </si>
  <si>
    <t>Rendimento de Aplicação Financeira do mês de Setembro de 2018</t>
  </si>
  <si>
    <t>IRRF sobre Aplicações Financeiras do mês de Setembro de 2018</t>
  </si>
  <si>
    <t>IOF sobre Aplicações Financeiras do mês de Setembro de 2018</t>
  </si>
  <si>
    <t>Transferência de valor para conta reserva referente ao rendimento líquido do mês de Agosto/2018</t>
  </si>
  <si>
    <t>Processo 410/2018 - Pira Arte e Cultural Ltda - 26.462.370/0001-34</t>
  </si>
  <si>
    <t>Compra de: 01 (uma) caixa organizadora de plástico pequena, 04 (quatro) pares de suporte aramados para livros e 01 (um) porta cartão de visitas</t>
  </si>
  <si>
    <t>Compra de tubo de fumaça colorida gigante, classe B, com duração de 30s. Sendo 2 unidades na cor vermelha, 1 unidade na cor amarela, 3 unidades na cor azul.</t>
  </si>
  <si>
    <t>Compra de 01 (um) tubo de PVC de 100mm, com 4 metros de cumprimento.</t>
  </si>
  <si>
    <t>Rendimento de Aplicação Financeira referente ao mês de Setembro/2018</t>
  </si>
  <si>
    <t>IR sob Aplicação Financeira</t>
  </si>
  <si>
    <t>Dayane de Souza Gomes</t>
  </si>
  <si>
    <t>22.592.268/0001-00</t>
  </si>
  <si>
    <t>Cheque 850439</t>
  </si>
  <si>
    <t>281/2018</t>
  </si>
  <si>
    <t>257/2018</t>
  </si>
  <si>
    <t>Emer-Som Ltda</t>
  </si>
  <si>
    <t>02.028.930/0001-89</t>
  </si>
  <si>
    <t>2018/37</t>
  </si>
  <si>
    <t>322/2018</t>
  </si>
  <si>
    <t>Solicitação de serviço de locação de equipamento audio visual, seguindo as especificações abaixo:
2 projetores de 3.6k lumiens, longo alcance, com cabos conectores e suportes de teto
02 conversores de áudio e vídeo media
04 caixas de som com 2 sistemas de som stereo - as projeções contem áudio e ficarão em espaços diferentes.
80 diárias.O pedido se faz necessário pois o projeto expografico do artista: Marco Paulo Rolla terá exibição de dois vídeos que compõe a obra, desta forma tendo que dispor de projetores para a execução. 01/02 parcelas</t>
  </si>
  <si>
    <t>2018/32</t>
  </si>
  <si>
    <t>249/2018</t>
  </si>
  <si>
    <t>Solicitação de serviço de locação de equipamento audio visual, seguindo as especificações abaixo:
2 projetores de 3.6k lumiens, longo alcance, com cabos conectores e suportes de teto
02 conversores de áudio e vídeo media
04 caixas de som com 2 sistemas de som stereo - as projeções contem áudio e ficarão em espaços diferentes.
80 diárias.O pedido se faz necessário pois o projeto expografico do artista: Marco Paulo Rolla terá exibição de dois vídeos que compõe a obra, desta forma tendo que dispor de projetores para a execução. 02/02 parcelas</t>
  </si>
  <si>
    <t xml:space="preserve">CS </t>
  </si>
  <si>
    <t>266/2018</t>
  </si>
  <si>
    <t>2018/31</t>
  </si>
  <si>
    <t>83/2018</t>
  </si>
  <si>
    <t>2018/35</t>
  </si>
  <si>
    <t>288/2018</t>
  </si>
  <si>
    <t>2018/36</t>
  </si>
  <si>
    <t>298/2018</t>
  </si>
  <si>
    <t>Samuel de Oliveira Marotta</t>
  </si>
  <si>
    <t>097.546.826-07</t>
  </si>
  <si>
    <t>405/2018</t>
  </si>
  <si>
    <t>Parada do PVC Materiais de Coonstrução Ltda</t>
  </si>
  <si>
    <t>03.808.628/0001-06</t>
  </si>
  <si>
    <t>000.011.452</t>
  </si>
  <si>
    <t>413/2018</t>
  </si>
  <si>
    <t>78/2018</t>
  </si>
  <si>
    <t xml:space="preserve">Tranporte de um HD o transporte de HD </t>
  </si>
  <si>
    <t>Premiação do 20º FestCurtasBH conforme o edital "20º Festival Internacional de Curtas de Belo Horizonte - Fundação Clóvis Salgado". Os vencedores foram escolhidos por um Júri Oficial, conforme ata descritiva em anexo. O prêmio ofertado para o melhor curta metragem da Competitiva Minas foi para o filme "Impermeável Pavio Curto" de Higor Gomes.</t>
  </si>
  <si>
    <t>Premiação do 20º FestCurtasBH conforme o edital "20º Festival Internacional de Curtas de Belo Horizonte - Fundação Clóvis Salgado". Os vencedores foram escolhidos por um Júri Oficial, conforme ata descritiva em anexo. O prêmio ofertado para o melhor curta metragem da Competitiva Nacional foi para o filme  "NoirBLUE: Deslocamentos de uma Dança" de Ana Pi.</t>
  </si>
  <si>
    <t xml:space="preserve">Pagamento de frete para os seguintes destinos:
-Christoph Giradert |  Vossstrasse 46, Hannover, 30161 -  Alemanha
Envios de 1 catálogo e 1 HD
R$142,82 | AW 773198828803
-Marina Mazzotti | FIFF - Maison des Arts, Place Salvador Allende, Creteil, 94000 - França
Envio de 1 catálogo
R$142,82 | AWB 773198022619
-Caso do Cinema | Indie Lisboa - Associa o Cultura, Rua da Rosa, 277, 2° Andar, Lisboa, 1200385 - Portugal
Envios de 1 catálogo e 1 HD
R$142,82 | AWB 773198777533
-Gil Cordero | 17 Entreplanta, Caceres,  10001 - Espanha
Envios de 1 catálogo e 1 HD
R$219,30 | AWB 773201978720
-Erica Garber | 3028 Camp St, LOWR, Oakland, 94602 - Estados Unidos
Envio de 2 Catálogos
R$169,97 | AWB 773198567629
-Dr. Vanessa Thaxton-Ward | Hampton University Museum and Archives, 14 Frissel Avenue, Hamptom, VA 23669 - Estados Unidos
Envio de 2 catálogos
R$162,15 | AWB 773198476973
-Mahen Bonetti | 154W 18Th Street Suite 2A, New York, 10011 - Estados Unidos
Envios de 1 catálogo e 1 DVD
R$121,40 | AWB 773198254469
</t>
  </si>
  <si>
    <t>Serviços de impressão e encadernação dos relatórios Gerencial e Financeiro e uma plotagem A1  sulfite</t>
  </si>
  <si>
    <t xml:space="preserve">Curadoria de Cláudia Renault para a exposição do artista Celso Renato. </t>
  </si>
  <si>
    <t xml:space="preserve">Devido a contratação do novo produtor do Termo de Pareria 42/2017 - DIPRO faz-se nececessário o pagamento do exame médico admissional </t>
  </si>
  <si>
    <t>Limpeza de 7 metros das pedras portuguesas do jardim interno do Palácio das Artes com desengraxante e máquina de hidrojateamento de alta pressão.</t>
  </si>
  <si>
    <t>Contratação de 01 (um) restaurador/conservador para conferir e atestar laudos técnicos e o estado das obras da exposição "Cor Opção" do artista Décio Noviello, durante a montagem e desmontagem da exposição, que acontece no período de 03 de Agosto a 21 de Outubro de 2018 na Galeria Genesco Murta na FCS. Parcela 01/02</t>
  </si>
  <si>
    <t>Alice Almeida Gontijo</t>
  </si>
  <si>
    <t>19.661.435/0001-05</t>
  </si>
  <si>
    <t>000.033</t>
  </si>
  <si>
    <t>19.049.481/0001-58</t>
  </si>
  <si>
    <t>213/2018</t>
  </si>
  <si>
    <t>212/2018</t>
  </si>
  <si>
    <t>Entrecampo Design Ltda</t>
  </si>
  <si>
    <t>25.298.459/0001-44</t>
  </si>
  <si>
    <t>2018/45</t>
  </si>
  <si>
    <t>30/2018</t>
  </si>
  <si>
    <t xml:space="preserve">Atacadão das Tintas Ltda </t>
  </si>
  <si>
    <t>00.830.498/0001-10</t>
  </si>
  <si>
    <t>344/2018</t>
  </si>
  <si>
    <t>Luiz Rodrigo Cerqueira de Souza</t>
  </si>
  <si>
    <t>15.376.792/0001-70</t>
  </si>
  <si>
    <t>2018/116</t>
  </si>
  <si>
    <t>109/2018</t>
  </si>
  <si>
    <t>ZBM Produções Artísticas e Sonorização Ltda</t>
  </si>
  <si>
    <t>18.715.441/0001-35</t>
  </si>
  <si>
    <t>000.666</t>
  </si>
  <si>
    <t>240/2018</t>
  </si>
  <si>
    <t>000.067</t>
  </si>
  <si>
    <t>275/2018</t>
  </si>
  <si>
    <t>000.668</t>
  </si>
  <si>
    <t>265/2018</t>
  </si>
  <si>
    <t>Contratação de empresa para sonorização da abertura do 20º FestCurtas BH conforme rider técnico.</t>
  </si>
  <si>
    <t xml:space="preserve">Nota Fiscal </t>
  </si>
  <si>
    <t>2018/34</t>
  </si>
  <si>
    <t>277/2018</t>
  </si>
  <si>
    <t>2018/46</t>
  </si>
  <si>
    <t>Manje Ltda</t>
  </si>
  <si>
    <t>13.979.332/0001-01</t>
  </si>
  <si>
    <t>383/2018</t>
  </si>
  <si>
    <t>Serma Segurança e Medicina do Trabalho</t>
  </si>
  <si>
    <t>20.232.252/0001-53</t>
  </si>
  <si>
    <t>417/2018</t>
  </si>
  <si>
    <t>agamento de 01 (uma) refeição, com bebida não alcoolica, para Bia Ferreira (Cantora) e Raiany Fernandes Costa da Silva (Produtora). A contratação do serviço se faz necessária para concessão de alimentação para as convidadas Bia Ferreira (Cantora) e Raiany Fernandes Costa da Silva (Produtora), participantes do Palco de Encontro Mineirianos "Vozes Femininas", a ser realizado no dia 24/09/2018, no Grande Teatro do Palácio das Artes</t>
  </si>
  <si>
    <t>27/09/2018        02/10/2018</t>
  </si>
  <si>
    <t>409/2018</t>
  </si>
  <si>
    <t xml:space="preserve">Raquel de Cássia Isidoro </t>
  </si>
  <si>
    <t>19.438.231/0001-10</t>
  </si>
  <si>
    <t>000.120</t>
  </si>
  <si>
    <t>255/2018</t>
  </si>
  <si>
    <t>Maria Ines Dieuzeide Santos Souza</t>
  </si>
  <si>
    <t>28.048.442/0001-27</t>
  </si>
  <si>
    <t>000.003</t>
  </si>
  <si>
    <t>108/2018</t>
  </si>
  <si>
    <t>Cheque 850206</t>
  </si>
  <si>
    <t>2018/65596</t>
  </si>
  <si>
    <t>011/2018</t>
  </si>
  <si>
    <t>2018/23</t>
  </si>
  <si>
    <t>Processo 419/2018 - ADELAIDE MARIA WITZLER D ESPOSITO 15204018840 - 30.293.451/0001-25</t>
  </si>
  <si>
    <t>Contratação de 01 (um) Restaurador / conservador em São Paulo para conferir e atestar laudos técnicos e o estado das obras do artista Celso Renato , para coleta e devolução das obras da exposição. Serão necessárias: - 6 (seis) diárias sendo, 3 (três) na montagem e 3 (três) na desmontagem, seguindo cronograma estabelecido pela produção</t>
  </si>
  <si>
    <t>Processo 420/2018 - CAMILLA AYLA OLIVEIRA DOS ANJOS 09998582628 - 22.025.954/0001-91</t>
  </si>
  <si>
    <t>Processo 421/2018 - Transportes Patrick Ltda - 13.794.450/0001-45</t>
  </si>
  <si>
    <t>Debatedor para comentar o filme "Johnny Vai à Guerra", de Dalton Trumbo que será exibido na sessão de 17h do dia 11/10/2018 -  História Permanente do Cinema</t>
  </si>
  <si>
    <t>Cheque 850229</t>
  </si>
  <si>
    <t>2018/77054</t>
  </si>
  <si>
    <t>Reembolso realizado pelo Termo de Parceria 41 - DIART referente ao pagamento da guia de FGTS - Competência: 09/2018</t>
  </si>
  <si>
    <t>Reembolso realizado pelo Appa referente ao pagamento da guia de FGTS - Competência: 09/2018</t>
  </si>
  <si>
    <t>Reembolso realizado pelo Termo de Parceria 43 - CEFART referente ao pagamento da guia de FGTS - Competência: 09/2018</t>
  </si>
  <si>
    <t>Reembolso realizado pelo projeto Minc Pronac 17 referente ao pagamento da guia de FGTS - Competência: 09/2018</t>
  </si>
  <si>
    <t>Reembolso realizado pelo Termo de Parceria 45 - IEPHA referente ao pagamento da guia de FGTS - Competência: 09/2018</t>
  </si>
  <si>
    <t>Salário proporcional do Auxiliar de Serviços Gerais l - Competência: 09/2018</t>
  </si>
  <si>
    <t>2018/22</t>
  </si>
  <si>
    <t>347/2018</t>
  </si>
  <si>
    <t>Salário proporcional da Assistente de Secretaria - Competência: 09/2018</t>
  </si>
  <si>
    <t>Salário da Gerente de Projetos - Competência: 09/2018</t>
  </si>
  <si>
    <t>Pensão alimentícia referente ao pagamento salarial para o Produtor (Artes Visuais) referente ao mês de Setembro de 2018</t>
  </si>
  <si>
    <t>Salário proporcional do Presidente- Competência: 09/2018</t>
  </si>
  <si>
    <t>Cia da Mídia Locações de Equipamentos para Eventos Ltda</t>
  </si>
  <si>
    <t>26.641.981/0001-40</t>
  </si>
  <si>
    <t>390/2018</t>
  </si>
  <si>
    <t>Salário proporcional do Diretor Financeiro- Competência: 09/2018</t>
  </si>
  <si>
    <t>Salário do Montador/Carregador - Competência: 09/2018</t>
  </si>
  <si>
    <t>Salário da Gerente Administrativo e Financeiro  - Competência: 09/2018</t>
  </si>
  <si>
    <t>Salário da Auxiliar Administrativo e Financeiro  - Competência: 09/2018</t>
  </si>
  <si>
    <t>Salário proporcional do Auditor Interno- Competência: 09/2018</t>
  </si>
  <si>
    <t>Salário proporcional do Coordenador de Projetos- Competência: 09/2018</t>
  </si>
  <si>
    <t>Salário proporcional da Assistente Administrativo- Competência: 09/2018</t>
  </si>
  <si>
    <t>Salário proporcional do Coordenador de Comunicação - Competência: 09/2018</t>
  </si>
  <si>
    <t>Salário proporcional da Coordenadora de Contratos - Competência: 09/2018</t>
  </si>
  <si>
    <t>Salário proporcional do Auxiliar de Serviços Gerais lI - Competência: 09/2018</t>
  </si>
  <si>
    <t>Serviços administrativos de rotina como a gestão de impostos, controle de faturas, inclusive a preparação de documentos para prestação de contas. O serviço em questão se faz necessário para dar suporte e garantir melhor controle ao Termo de Parceria devido ao alto fluxo de atividades.. Aditivo 02/06 parcelas</t>
  </si>
  <si>
    <t>Serviços administrativos de rotina como a gestão de impostos, controle de faturas, inclusive a preparação de documentos para prestação de contas. O serviço em questão se faz necessário para dar suporte e garantir melhor controle ao Termo de Parceria devido ao alto fluxo de atividades. Aditivo 03/06 parcelas</t>
  </si>
  <si>
    <t>Pagamento do FGTS  - Competência: Setembro/2018</t>
  </si>
  <si>
    <t>Copyrights Consultoria Ltda</t>
  </si>
  <si>
    <t>00.888.900/0001-17</t>
  </si>
  <si>
    <t>370/2017</t>
  </si>
  <si>
    <t>Guia de ISSQN sob nota fiscal 2018/282 - Paulitech Ltda</t>
  </si>
  <si>
    <t>Guia de ISSQN sob nota fiscal 2018/117 - Luiz Rodrigo Cerqueira de Sousa</t>
  </si>
  <si>
    <t xml:space="preserve">Guia de ISSQN sob nota fiscal 2018/231 - Drummond e Neumayr Advocacia </t>
  </si>
  <si>
    <t>Compra de tubo de fumaça colorida gigante, classe B, com duração de 30; sendo 02 unidades na cor amarela, 01 unidade na cor vermelha.</t>
  </si>
  <si>
    <t>Hospedagem do website do Festival Internacional de Curtas de Belo Horizonte.</t>
  </si>
  <si>
    <t xml:space="preserve">Guia de ISSQN sob nota fiscal 2018/135 - Thais Cristina deSouza França Locação e Filmagem </t>
  </si>
  <si>
    <t>Guia de ISSQN sob nota fiscal 2018/116 - Luiz Rodrigo Cerqueira de Sousa</t>
  </si>
  <si>
    <t>Guia de ISSQN sob nota fiscal 2018/53 - Etc Comunicação Empresarial Ltda</t>
  </si>
  <si>
    <t>Guia de ISSQN sob nota fiscal 2018/48 - Arco Cultural Ltda</t>
  </si>
  <si>
    <t>Guia de ISSQN sob nota fiscal 2018/45 - Entrecampo Design Ltda</t>
  </si>
  <si>
    <t>Guia de ISSQN sob nota fiscal 2018/37 - Emer-Som Ltda</t>
  </si>
  <si>
    <t>Guia de ISSQN sob nota fiscal 2018/36 - Emer-Som Ltda</t>
  </si>
  <si>
    <t>Guia de ISSQN sob nota fiscal 2018/35 - Emer-Som Ltda</t>
  </si>
  <si>
    <t>Guia de ISSQN sob nota fiscal 2018/34 - Emer-Som Ltda</t>
  </si>
  <si>
    <t>Guia de ISSQN sob nota fiscal 2018/33 - Emer-Som Ltda</t>
  </si>
  <si>
    <t>Guia de ISSQN sob nota fiscal 2018/33 - Chão da Feira Ltda</t>
  </si>
  <si>
    <t>Guia de ISSQN sob nota fiscal 2018/32 - Emer-Som Ltda</t>
  </si>
  <si>
    <t>Processo 425/2018 - Emer-Som Ltda - 02.028.930/0001-89</t>
  </si>
  <si>
    <t>Guia de ISSQN sob nota fiscal 2018/31 - Emer-Som Ltda</t>
  </si>
  <si>
    <t xml:space="preserve">Guia de ISSQN sob nota fiscal 2018/23 - Francisco Carlos Baumecker </t>
  </si>
  <si>
    <t>Guia de ISSQN sob nota fiscal 2018/28947 - Hoteis Othon S.A</t>
  </si>
  <si>
    <t>Guia de ISSQN sob nota 2018/1684 - Tamoios Editora Gráfica Ltda</t>
  </si>
  <si>
    <t xml:space="preserve">Guia de ISSQN sob nota fiscal 2018/701 - Flag Impressão Digital </t>
  </si>
  <si>
    <t>Processo 427/2018 - Pro Affinitè Consultoria e Corretagem de Seguros Ltda. / Axa Seguros S.A - 05.689.169/0001-14 / 19.323.190/0001-06</t>
  </si>
  <si>
    <t xml:space="preserve">Contratação de seguro para as obras de arte dos artistas Celso Renato e Siron Franco, em virtude da exposição que ocorrerão na Fundação Clóvis Salgado de Outubro de 2018 a Fevereiro de 2019. O serviço de seguro será iniciado (para ambos) em 16 de outubro de 2018 e vai até o dia 05 de fevereiro de 2019 (para Celso Renato) e 15 de fevereiro de 2019 (para Siron Franco), englobando o transporte das obras e o período expositivo. As obras a serem seguradas, bem como seus valores, encontram-se anexadas no processo.
O seguro engloba o de transporte, RCTR-C, e o All Risk. </t>
  </si>
  <si>
    <t xml:space="preserve"> Instalação de película de alta precisão de insulfilm na Grande Galeria Alberto da Veiga Guignard, da FCS. Para a exposição "100 anos de Celso Renato" na Grande Galeria Alberto da Veiga Guignard, o projeto expográfico visa abrir dois vãos de parede para visibilidade externa para dentro da galeria. Desta forma, é necessário a instalação de insulfilm para controle solar irá que incidirá em cima das obras, como forma de reduzir os indices de danificação.</t>
  </si>
  <si>
    <t>Guia de ISSQN sob nota fiscal 2018/679 - Flag Impressão Digital Ltda</t>
  </si>
  <si>
    <t>Guia de ISSQN sob nota 2018/678 - Flag Impressão Digital Ltda</t>
  </si>
  <si>
    <t>Guia de ISSQN sob nota fiscal 2018/22 - Leandro Gabriel Coleho Pereira</t>
  </si>
  <si>
    <t>Guia de ISSQN sob nota fiscal 2018/22 Francisco Carlos Baumecker</t>
  </si>
  <si>
    <t>Contratação de empresa especializada para o transporte das obras de arte , coleta e devolução, que serão expostas nas Galerias de Arte da FCS, por ocasião das exposições dos artistas Celso Renato e Siron Franco, conforme o Termo de Referência 21/2018</t>
  </si>
  <si>
    <t>Processo 430/2018 - AL CONSULTANCY SERVICOS DE ARTE E ARTESANATO EIRELI - 06.975.961/0001-06</t>
  </si>
  <si>
    <t xml:space="preserve">Cabo de aço: 70lbs - 05 cartelas.O material solicitado é necessário para o processo de montagem das exposições, fixar quadros a parede, pendurar pelo teto, bem como manuseio das peças, dependendo do projeto expográfico do artista. </t>
  </si>
  <si>
    <t xml:space="preserve">Guia de ISSQN sob nota fiscal 2018/19 - HR Lanches Promoções e Eventos Eireli </t>
  </si>
  <si>
    <t>Guia de ISSQN sob nota fiscal 2018/18 - HR Lanches Promoções e Eventos Eireli</t>
  </si>
  <si>
    <t>Guia de ISSQN sob nota fiscal 2018/17 - HR Lanches Promoções e Eventos Eireli</t>
  </si>
  <si>
    <t>Guia de ISSQN sob nota fiscal 2018/8 - Leben 108 Produtora de Filmes Ltda</t>
  </si>
  <si>
    <t>Guia de ISSQN sob nota fiscal 2018/7 - Leben 108 Produtora de Filmes Ltda</t>
  </si>
  <si>
    <t>Guia de ISSQN sob nota fiscal 2018/5 - Ponta de Areia Ltda</t>
  </si>
  <si>
    <t>Guia de ISSQN sob nota fiscal 000.257 - Companhia de Teatro Luna Lunera</t>
  </si>
  <si>
    <t xml:space="preserve">Guia de ISSQN sob RPA de Beatriz Ferreira Lessa </t>
  </si>
  <si>
    <t>Guia de ISSQN sob RPA de Samuel de Oliveira Marotta</t>
  </si>
  <si>
    <t>Guia de ISSQN sob RPA de Luis Niceas Campos de Andrade</t>
  </si>
  <si>
    <t>Guia de ISSQN sob RPA de Josiane Lopes da Silva</t>
  </si>
  <si>
    <t>Guia de ISSQN sob RPA de Débora Pazeto Ferreira</t>
  </si>
  <si>
    <t>Guia de ISSQN sob RPA de Morgana Rodrigues Soares</t>
  </si>
  <si>
    <t>Guia de ISSQN sob RPA de Bia Ferreira</t>
  </si>
  <si>
    <t>Guia de ISSQN sob RPA de Ana Luiza Braga Simão</t>
  </si>
  <si>
    <t>Guia de ISSQN sob RPA de Hannah Serrat de Souza Santos</t>
  </si>
  <si>
    <t>Guia de ISSQN sob RPA de Diego Augusto do Vale Moraes</t>
  </si>
  <si>
    <t>Guia de ISSQN sob nota fiscal 000.120 - Raquel de Cássia Isidoro</t>
  </si>
  <si>
    <t>Guia de ISSQN sob nota fiscal 22 - Cia da Mídia Locações de Equipamentos para Eventos Ltda</t>
  </si>
  <si>
    <t>Guia de ISSQN sob nota fiscal 2018/53 - Arco Cultural Ltda</t>
  </si>
  <si>
    <t>Tarifa Adcional Cheque Compensado</t>
  </si>
  <si>
    <t xml:space="preserve">Retenção IOF a Recolher referente ao pagamento ao fornecedor Safiyatou Fave </t>
  </si>
  <si>
    <t xml:space="preserve">
Pagamento de Direitos Autorais dos filmes: "Selbé et tant d'autres", "Tesito", "Les Âmes Au Soleil" e "Ambassades Nourricières"; de Safi Faye, integrantes da programação do 20º FESTCURTASBH</t>
  </si>
  <si>
    <t>Safiyatou Gueth Fave</t>
  </si>
  <si>
    <t>11AY64997</t>
  </si>
  <si>
    <t xml:space="preserve">Tarifa Envio OPE referente ao pagamento ao fornecedor Safiyatou Fave </t>
  </si>
  <si>
    <t>DARF Código 0422 - IRRF - referente ao pagamento ao fornecedor Safiyatou Fave    - ( Direito de Exibição de Filmes )</t>
  </si>
  <si>
    <t>139/2018</t>
  </si>
  <si>
    <t>261/2018</t>
  </si>
  <si>
    <t>Serviços de assessoria contábil para atender a classificação mensal dos fatos e eventos contábeis ocorridos na instituição em decorrência da execução do Termo de Parceria nº 042/2017 nas seguintes áreas: assessoria contábil, assessoria na rotina do departamento de recursos humanos, assessoria na escrituração, inclusive apuração dos impostos e demais contribuições devidas diretos/e ou indiretos - 2º Aditivo parcela 03/06</t>
  </si>
  <si>
    <t>2018/912</t>
  </si>
  <si>
    <t>Distribuidora de Fogos Cienfuegos Shows</t>
  </si>
  <si>
    <t>04.129.828/0001-03</t>
  </si>
  <si>
    <t>Emissão de DOC</t>
  </si>
  <si>
    <t>000.240</t>
  </si>
  <si>
    <t>423/2018</t>
  </si>
  <si>
    <t>Ivie Cerqueira Zappellini Santos</t>
  </si>
  <si>
    <t>20.688.132/0001-65</t>
  </si>
  <si>
    <t>Cheque 850223</t>
  </si>
  <si>
    <t>2018/64393</t>
  </si>
  <si>
    <t>307/2018</t>
  </si>
  <si>
    <t>Reembolso realizado pela APPA referente a emissão do boleto bancário para pagamento de aluguel da sede pelo período de 10/09/2018 a 09/10/2018.</t>
  </si>
  <si>
    <t xml:space="preserve">Reembolso realizado pelo Termo de Parceria 41/2017 - DIART referente a contratação de empresa para instalação e aprimoramento da rede de informática e reparo na estrutura do sistema de cabeamento para conexão de rede. </t>
  </si>
  <si>
    <t>Reembolso realizado pelo Termo de Parceria 43/2017 - CEFART referente ao pagamento de aluguel da sede da APPA pelo período de 10/09/2018 a 09/10/2018.</t>
  </si>
  <si>
    <t>Reembolso realizado pelo Termo de Parceria 41/2017 - DIART referente ao pagamento de aluguel da sede da APPA pelo período de 10/09/2018 a 09/10/2018.</t>
  </si>
  <si>
    <t>Reembolso realizado pelo Termo de Parceria 41/2017 - DIART referente ao de guia de DARF/IR sob aluguel</t>
  </si>
  <si>
    <t>Reembolso realizado pelo Termo de Parceria 41/2017 - DIART referente ao pagamento de IPTU - 09/11</t>
  </si>
  <si>
    <t>Reembolso realizado pelo Termo de Parceria 43/2017 - CEFARTreferente ao pagamento de IPTU - 09/11</t>
  </si>
  <si>
    <t>Reembolso realizado pelo Termo de Parceria 45/2017 - IEPHA referente ao pagamento de IPTU - 09/11</t>
  </si>
  <si>
    <t>Reembolso realizado pelo Termo de Parceria 45/2017 - IEPHA  referente ao pagamento de aluguel da sede da APPA pelo período de 10/09/2018 a 09/10/2018.</t>
  </si>
  <si>
    <t>Serviços de Assessoria Jurídica, presencial e virtual, para o Termo de Parceria 042/2017. Assessoria jurídica em questões referentes à gestão de contratos, direitos autorais, pessoal, contencioso e demais questões que envolvam a área jurídica relacionada à entidade na gestão do Termo de Parceria n° 42/2017 - DIPRO e à Legislação aplicável às OSCIPs no âmbito de Minas Gerais. Parcela 03/12</t>
  </si>
  <si>
    <t>2018/264</t>
  </si>
  <si>
    <t>Vale alimentação para o novo Produtor do Termo de Parceria 42/2017 Dipro</t>
  </si>
  <si>
    <t>Maria das Dores Martins</t>
  </si>
  <si>
    <t>30.383.108/0001-71</t>
  </si>
  <si>
    <t>2018/79070</t>
  </si>
  <si>
    <t>001/2018</t>
  </si>
  <si>
    <t>IPTU aluguel da Appa - 09/11 parcelas</t>
  </si>
  <si>
    <t>Aluguel da sede da APPA pelo período de 10/09/2018 a 09/10/2018.</t>
  </si>
  <si>
    <t>Luis Niceas Campos de Andrade</t>
  </si>
  <si>
    <t>049.464.611-08</t>
  </si>
  <si>
    <t>398/2018</t>
  </si>
  <si>
    <t>2018/2535</t>
  </si>
  <si>
    <t>Copiadora Objetiva Ltda</t>
  </si>
  <si>
    <t>08.159.985/0001-04</t>
  </si>
  <si>
    <t>415/2018</t>
  </si>
  <si>
    <t>2018/10</t>
  </si>
  <si>
    <t xml:space="preserve">Vale transporte para o novo produtor do Termo de Parceria 42/2017 </t>
  </si>
  <si>
    <t>Cons Operacional Transporte Coletivo de Passageiros de ônibs de BH</t>
  </si>
  <si>
    <t>04.398.505/0001-07</t>
  </si>
  <si>
    <t>Tarifa Bancária DOC/TED Eletrônico referente ao pagamento ao fornecedor :Luis Niceas Campos de Andrade - Processo:398/218</t>
  </si>
  <si>
    <t>Tarifa Bancária DOC/TED Eletrônico referente ao pagamento ao fornecedor :Copiadora Objetiva Ltda - Processo :415/2018</t>
  </si>
  <si>
    <t>Compra de passagens aéreas.A viagem dos convidados  faz-se necessária, para participação dos mesmos no História Permanente do Cinema, Especial Forumdoc. A sessão vai acontecer no dia 25 de novembro de 2018. OBS: A empresa foi selecionada pelo Edital 001/2018 para o agenciamento de passagens aéreas, nacionais e internacionais, em consonância com os Termos de Parceria nº 41, 42 e 43, firmados com a Fundação Clóvis Salgado, e com o Termo de Parceria nº 45, firmado com o Instituto Estadual do Patrimônio Histórico e Artístico de Minas Gerais. O processo montado está arquivado em pasta a parte por englobar os três Termos de Parceria e pode ser solicitado para consulta sempre que necessário.</t>
  </si>
  <si>
    <t>Contratação de serviço de montador para as exposições "Foto em Pauta" e "100 anos de Celso Renato</t>
  </si>
  <si>
    <t>Reembolso realizado pelo fornecedor Francsico Carlos Baumecker referente aos valores do Tributo ISSQN que não foram retidos no pagamento a este fornecedor. Processos 212 e 213/2018</t>
  </si>
  <si>
    <t>HR Lanches Promoções e Eventos Eireli</t>
  </si>
  <si>
    <t>08.565.838/0001-05</t>
  </si>
  <si>
    <t>2018/19           000.000.056</t>
  </si>
  <si>
    <t>28/09/2018       04/10/2018</t>
  </si>
  <si>
    <t>190/2018</t>
  </si>
  <si>
    <t>2018/18         000.000.055</t>
  </si>
  <si>
    <t>28/09/2018     04/10/2018</t>
  </si>
  <si>
    <t>183/2018</t>
  </si>
  <si>
    <t>2018/17          000.000.052</t>
  </si>
  <si>
    <t>28/09/2018          04/10/2018</t>
  </si>
  <si>
    <t>301/2018</t>
  </si>
  <si>
    <t>Cult Agência de Viagens e Turismo Ltda</t>
  </si>
  <si>
    <t>05.132.718/0001-55</t>
  </si>
  <si>
    <t>2018/84</t>
  </si>
  <si>
    <t>316/2018</t>
  </si>
  <si>
    <t>2018/83</t>
  </si>
  <si>
    <t>328/2018</t>
  </si>
  <si>
    <t>2018/80</t>
  </si>
  <si>
    <t>329/2018</t>
  </si>
  <si>
    <t>2018/81</t>
  </si>
  <si>
    <t>337/2018</t>
  </si>
  <si>
    <t>2018/78</t>
  </si>
  <si>
    <t>326/2018</t>
  </si>
  <si>
    <t>2018/77</t>
  </si>
  <si>
    <t>325/2018</t>
  </si>
  <si>
    <t>2018/76</t>
  </si>
  <si>
    <t>324/2018</t>
  </si>
  <si>
    <t>2018/75</t>
  </si>
  <si>
    <t>320/2018</t>
  </si>
  <si>
    <t>2018/74</t>
  </si>
  <si>
    <t>319/2018</t>
  </si>
  <si>
    <t>2018/73</t>
  </si>
  <si>
    <t>318/2018</t>
  </si>
  <si>
    <t>2018/72</t>
  </si>
  <si>
    <t>317/2018</t>
  </si>
  <si>
    <t>2018/70</t>
  </si>
  <si>
    <t>315/2018</t>
  </si>
  <si>
    <t>2018/69</t>
  </si>
  <si>
    <t>314/2018</t>
  </si>
  <si>
    <t>2018/68</t>
  </si>
  <si>
    <t>313/2018</t>
  </si>
  <si>
    <t>Viv'Arte Ltda  ME</t>
  </si>
  <si>
    <t>02.173.303/0001-31</t>
  </si>
  <si>
    <t>000.000.747</t>
  </si>
  <si>
    <t>341/2018</t>
  </si>
  <si>
    <t>219/2018</t>
  </si>
  <si>
    <t>Pro Affinitè Consultoria e Corretagem de Seguros Ltda. / Axa Seguros S.A</t>
  </si>
  <si>
    <t>05.689.169/0001-14 / 19.323.190/0001-06</t>
  </si>
  <si>
    <t>Apólice</t>
  </si>
  <si>
    <t>73/2018</t>
  </si>
  <si>
    <t>Tarifa Bancária DOC/TED Eletrônico referente ao pagamento ao fornecedor :Viv'Arte Ltda  ME - Processo : 341/2018</t>
  </si>
  <si>
    <t>Locação de 02 (dois) aparelhos conversores digitais e 02 (duas) antenas. A locação do material se faz necessária para a performance "Tanque", do artista Marco Paulo Rolla, que ocorrerá no dia 18 de outubro de 2018, na Galeria Mari'Stella Tristão, da FCS.</t>
  </si>
  <si>
    <t>Processo 435/2018 - FALA COMERCIO DE CENARIO LTDA - 07.900.263/0001-04</t>
  </si>
  <si>
    <t>Contratação de empresa especializada na execução de projeto expográfico para a exposição "100 anos de Celso Renato", do artista Celso Renato. A contratação do serviço se faz necessário para a adequação da galeria ao projeto expográfico realizado para a exposição "100 anos de Celso Renato, a ser realizada entre os dias 30 de outubro de 2018 e 27 de janeiro de 2019, na Grande Galeria Alberto da Veiga Guignard, da FCS.</t>
  </si>
  <si>
    <t>Reembolso realizado pelo  Termo de Parceria 41/2017 - DIART referente a locação de impressoras a laser multifuncionais para viabilização dos trabalhos realizados pelos Termos de Parceria - Parcela 08/11</t>
  </si>
  <si>
    <t>Reembolso realizado pelo  Termo de Parceria 43/2017 - CEFART referente a locação de impressoras a laser multifuncionais para viabilização dos trabalhos realizados pelos Termos de Parceria - Parcela 08/11</t>
  </si>
  <si>
    <t>Reembolso realizado pelo  Termo de Parceria 45/2017 - IEPHA referente a locação de impressoras a laser multifuncionais para viabilização dos trabalhos realizados pelos Termos de Parceria - Parcela 08/11</t>
  </si>
  <si>
    <t>Compras de materias (abraçadeiras, pregos, etc). O material solicitado é necessário para o processo de montagem das exposições,fixar quadros a parede, entre outras coisas.</t>
  </si>
  <si>
    <t>Depósito Savassi Materiais de Construção Ltda</t>
  </si>
  <si>
    <t>24.153.707/0001-04</t>
  </si>
  <si>
    <t>000.005.595</t>
  </si>
  <si>
    <t>429/2018</t>
  </si>
  <si>
    <t>Casa dos Pescadores Eireli</t>
  </si>
  <si>
    <t>17.199.688/0001-83</t>
  </si>
  <si>
    <t>00000.6349</t>
  </si>
  <si>
    <t>431/2018</t>
  </si>
  <si>
    <t>Locação de impressoras a laser multifuncionais para viabilização dos trabalhos realizados pelos Termos de Parceria, o serviço em questão é primordial para o bom andamento das demandas administrativas dos mesmos, como por exemplo: elaboração de cópias para montagem dos processos, digitalizações diversas, cópias de contratos, relatórios diversos, etc. Parcela 08/11</t>
  </si>
  <si>
    <t>2018/316</t>
  </si>
  <si>
    <t>256/2018</t>
  </si>
  <si>
    <t>Tarifa Bancária DOC/TED Eletrônico referente ao pagamento ao fornecedor :Safira Moreira - Processo:150/2018</t>
  </si>
  <si>
    <t>Tarifa Bancária DOC/TED Eletrônico referente ao pagamento ao fornecedor :Depósito Savassi Materiais de Construção Ltda - Processo:429/2018</t>
  </si>
  <si>
    <t>Tarifa Bancária DOC/TED Eletrônico referente ao pagamento ao fornecedor: Casa dos Pescadores Eireli - Processo: 431/2018</t>
  </si>
  <si>
    <t xml:space="preserve">Produtor Cultural </t>
  </si>
  <si>
    <t xml:space="preserve">Cabo de aço: 120lb - 05 pacotes; 180lb - 05 pacotes. O material solicitado é necessário para o processo de montagem das exposições, fixar quadros a parede, pendurar pelo teto, bem como manuseio das peças, dependendo do projeto expográfico do artista. </t>
  </si>
  <si>
    <t>Kalunga Comércio e Industrpia Gráfica Ltda</t>
  </si>
  <si>
    <t>43.283.811/0034-18</t>
  </si>
  <si>
    <t>411/2018</t>
  </si>
  <si>
    <t>Tarifa Bancária DOC/TED Eletrônico referente ao pagamento ao fornecedor: Flag Impressão Digital Ltda- Processo: 270/2018</t>
  </si>
  <si>
    <t xml:space="preserve">Ana Caroline de Almeida </t>
  </si>
  <si>
    <t>22.658.664/0001-85</t>
  </si>
  <si>
    <t>Cheque 850231</t>
  </si>
  <si>
    <t>cs</t>
  </si>
  <si>
    <t>346/2018</t>
  </si>
  <si>
    <t>162                                  15176</t>
  </si>
  <si>
    <t>17/07/2018              21/09/2018</t>
  </si>
  <si>
    <t>262/2018</t>
  </si>
  <si>
    <t>2018/256787</t>
  </si>
  <si>
    <t>2018/6186</t>
  </si>
  <si>
    <t xml:space="preserve">Escada de alumínio - 08 degraus. O material solicitado é necessário para o processo de montagem das exposições, fixar quadros a parede, pendurar pelo teto, bem como manuseio das peças, dependendo do projeto expográfico do artista. </t>
  </si>
  <si>
    <t>Debatedor para comentar o filme "A Morte Neste Jardim", de Luis Buñuel   que estará em exibição na sessão de 17h do dia 04/10 da História Permanente do Cinema.</t>
  </si>
  <si>
    <t>Compras de tintas . A compra do material se faz necessária para a preparação dos espaços expositivos para as exposições que ocorrerão neste 5º Período Avaliatório, do Termo de Parceria nº 042/2017.</t>
  </si>
  <si>
    <t>Processo 440/2018 - ARS ET VITA LTDA - ME - 03.032.867/0001-17</t>
  </si>
  <si>
    <t>Tarifa Bancária DOC/TED Eletrônico referente ao pagamento ao fornecedor : José Sérgio Pereira - Processo 327/2018</t>
  </si>
  <si>
    <t>29.832.209/0001-03</t>
  </si>
  <si>
    <t>Cheque 850232</t>
  </si>
  <si>
    <t>2018/81834</t>
  </si>
  <si>
    <t>Pira Arte e Cultura Ltda</t>
  </si>
  <si>
    <t>26.462.370/0001-34</t>
  </si>
  <si>
    <t>Cheque 850234</t>
  </si>
  <si>
    <t>2018/2</t>
  </si>
  <si>
    <t>410/2018</t>
  </si>
  <si>
    <t>Comercial Domingues Ltda</t>
  </si>
  <si>
    <t>29.168.745/0001-46</t>
  </si>
  <si>
    <t>00000.104</t>
  </si>
  <si>
    <t>436/2018</t>
  </si>
  <si>
    <t>393/2018</t>
  </si>
  <si>
    <t>Safira Moreira dos Santos</t>
  </si>
  <si>
    <t>062.381.155-30</t>
  </si>
  <si>
    <t>150/2018</t>
  </si>
  <si>
    <t>Tarifa Bancária DOC/TED Eletrônico referente ao pagamento ao fornecedor: Comercial Domingues Ltda - Processo: 436/2018</t>
  </si>
  <si>
    <t>Tarifa Bancária DOC/TED Eletrônico referente ao pagamento ao fornecedor:Safira Moreira dos Santos - Processo: 150/2018</t>
  </si>
  <si>
    <t>Siomara Gomes Faria</t>
  </si>
  <si>
    <t>29.870.315/0001-71</t>
  </si>
  <si>
    <t>Cheque 850230</t>
  </si>
  <si>
    <t>2018/78350</t>
  </si>
  <si>
    <t>99/2018</t>
  </si>
  <si>
    <t xml:space="preserve">Devolução de filmes para "A Radilca Fim" e envio de documentos a cineasta Safi Faye.O filme enviado compôs a programação do 20º FestCurtasBH e os documentos enviados pela cineasta Safi Faye eram necessários para compor o processo de direitos autorais da mesma. </t>
  </si>
  <si>
    <t>Consumo de energia elétrica - Reembolso realizado pelo Termo de Parceria 45/2017 - IEPHA  referente ao pagamento de energia elétrica do mês de Setembro de 2018</t>
  </si>
  <si>
    <t>Transnarci Locadora de Veículos Ltda</t>
  </si>
  <si>
    <t>03.586.115.0001-06</t>
  </si>
  <si>
    <t>CTE</t>
  </si>
  <si>
    <t>345/2018</t>
  </si>
  <si>
    <t>Consumo de energia elétrica - Competência: Setembro/2018</t>
  </si>
  <si>
    <t>Tamoios Koloro Editora Gráfica Ltda</t>
  </si>
  <si>
    <t>17.175.993/0001-35</t>
  </si>
  <si>
    <t>2018/1684</t>
  </si>
  <si>
    <t>381/2018</t>
  </si>
  <si>
    <t>2018/701</t>
  </si>
  <si>
    <t>Consumo de telefone/internet móvel - Competência: Setembro/2018</t>
  </si>
  <si>
    <t>011.760.466/10/2018</t>
  </si>
  <si>
    <t>Tarifa Bancária DOC/TED Eletrônico referente ao pagamento ao fornecedor: Flag Impressão Digital Ltda- Processo: 304/2018</t>
  </si>
  <si>
    <t>Processo 442/2018 - Espaço-Luz, Iluminação em Artes LTDA - 07.754.671/0001-97</t>
  </si>
  <si>
    <t xml:space="preserve">Contratação de empresa especializada em iluminação, para concepção e instalação de projeto de iluminação, incluindo instalação e desinstalação, para a exposição "Mac Adams Sombras e Mistérios", do artista britânico Mac Adams.O contratação do serviço de iluminação se faz necessário, uma vez que a empresa deverá fornecer todo o equipamento necessário, montar, afinar a luz e desmontar após o período expositivo. O projeto iluminotécnico será idealizado pela empresa contratada junto com o curador da exposição. Tendo-se em vista a importância da iluminação nesta exposição, pois todo o trabalho artistico é conduzido pela luz. </t>
  </si>
  <si>
    <t>Seguro do filme  "Trás-os-Montes", que será exibido na Mostra História Permanente do Cinema, no dia 29 de Outubro de 2019, o seguro cobrirá do dia 17/10/2018 a 30/11/2018. A contratação do serviço se faz necessária por se tratar de uma condição para o empréstimo do filme "Trás-os-montes" que será exibido na Mostra História Permanente do Cinema do dia 29 de outubro de 2018.</t>
  </si>
  <si>
    <t>Processo 445/2018 - Matheus Pereira Santos 08448772636 - 26.306.390/0001-16</t>
  </si>
  <si>
    <t>Processo 446/2018 - Sebastián Pinzón Silva - AQ 648543</t>
  </si>
  <si>
    <t>Prêmio ofertado para o melhor curta metragem da competitiva Internacional do 20º Festival Internacional de Curtas de Belo Horizonte. Filme "Palenque" de Sebastián Pinzón Silva.</t>
  </si>
  <si>
    <t>Rescisão complemnentar do ex Produtor Cultural devido ao dissídio ocorrido à partir de Maio/2018.</t>
  </si>
  <si>
    <t>Produtor Cultural - Audiovisual</t>
  </si>
  <si>
    <t>Termo de Rescisão de Trabalho (complementar)</t>
  </si>
  <si>
    <t>Fábio Feldman dos Santos Freitas</t>
  </si>
  <si>
    <t>060.876.276-85</t>
  </si>
  <si>
    <t>422/2018</t>
  </si>
  <si>
    <t>Patrick Hermany Ferreira Souza</t>
  </si>
  <si>
    <t>13.794.450/0001-45</t>
  </si>
  <si>
    <t>000.273</t>
  </si>
  <si>
    <t>352/2018</t>
  </si>
  <si>
    <t>000.259</t>
  </si>
  <si>
    <t>205/2018</t>
  </si>
  <si>
    <t>Tarifa Bancária DOC/TED Eletrônico referente ao pagamento ao fornecedor: Patrick Hermany Ferreira Souza- Processo: 352/2018</t>
  </si>
  <si>
    <t>Tarifa Bancária DOC/TED Eletrônico referente ao pagamento ao fornecedor: Companhia de Teatro Luna Lunera -  Processo: 205/2018</t>
  </si>
  <si>
    <t xml:space="preserve">Contratação de courier (conservadora / restauradora) para atestar o estado das obras do artista Celso Renato, do acerco da Pinacoteca de São Paulo. A contratação de Tatiana Russo dos Reis se faz necessária para a conservação das obras de arte do artista Celso Renato, do acervo da Pinacoteca de São Paulo, quando da montagem da exposição. Sendo está uma condição da Pinacoteca de São Paulo para o empréstimo das obras de arte. A profissional foi indicada pela instituição em questão. </t>
  </si>
  <si>
    <t>Processo 449/2018 - PLOTACAD IMPRESSAO DIGITAL LTDA - 04.099.931/0001-40</t>
  </si>
  <si>
    <t xml:space="preserve">Contratação de empresa para plotagem da Casa de Fotografia CâmeraSete, para a exposição Foto em Pauta. </t>
  </si>
  <si>
    <t>Gabriela Nascimento de Paula</t>
  </si>
  <si>
    <t>22.675.889/0001-40</t>
  </si>
  <si>
    <t>Cheque 850236</t>
  </si>
  <si>
    <t>355/2018</t>
  </si>
  <si>
    <t>Ponta de Anzol Produções Ltda</t>
  </si>
  <si>
    <t>30.720.613/0001-64</t>
  </si>
  <si>
    <t>359/2018</t>
  </si>
  <si>
    <t>31/09/2018</t>
  </si>
  <si>
    <t>Guia de INSS sob nota fiscal 000.257 - Companhia de Teatro Luna Lunera</t>
  </si>
  <si>
    <t>Guia de INSS sob nota fiscal 000.120 - Raquel de Cássia Isidoro</t>
  </si>
  <si>
    <t>Guia de INSS sob 2018/18 - HR Lanches Promoções e Eventos Eireli</t>
  </si>
  <si>
    <t>Guia de INSS sob nota fiscal 2018/17 - HR Lanches Promoções e Eventos Eireli</t>
  </si>
  <si>
    <t>Guia de INSS sob nota fiscal 2018/19 - HR Lanches Promoções e Eventos Eireli</t>
  </si>
  <si>
    <t>Guia de DARF/IR sob RPA de Bia Ferreira</t>
  </si>
  <si>
    <t xml:space="preserve">Guia de DARF/IR sob RPA de Diego Augusto do Vale Moraes </t>
  </si>
  <si>
    <t>Guia de DARF/IR sob RPA de Hannah Serrat de Souza Santos</t>
  </si>
  <si>
    <t>Guia de GPS 11% INSS - R$ 77,00 e 20% INSS Patronal  - R$ 140,00 referente ao RPA Ana Luiza Braga Simão</t>
  </si>
  <si>
    <t xml:space="preserve">Guia de GPS 11% INSS - R$ 165,00 e 20% INSS Patronal  - R$ 300,00 referente ao RPA Beatriz Ferreira Lessa </t>
  </si>
  <si>
    <t>Guia de GPS 11% INSS - R$ 335,50 e 20% INSS Patronal  - R$ 610,00 referente ao RPA Bia Ferreira</t>
  </si>
  <si>
    <t>Guia de GPS 11% INSS - R$ 26,40 e 20% INSS Patronal  - R$ 48,00 referente ao RPA Débora Pazetto Ferreira</t>
  </si>
  <si>
    <t>Guia de GPS 11% INSS - R$ 374,00 e 20% INSS Patronal  - R$ 680,00 referente ao RPA Diego Augusto do Vale Moraes</t>
  </si>
  <si>
    <t>Guia de GPS 11% INSS - R$ 550,00 e 20% INSS Patronal  - R$ 1.000,00 referente ao RPA Hannah Serrat de Souza</t>
  </si>
  <si>
    <t>Guia de GPS 11% INSS - R$ 55,00 e 20% INSS Patronal  - R$ 100,00 referente ao RPA Josiane Lopes da Silva</t>
  </si>
  <si>
    <t>Guia de GPS 11% INSS - R$ 33,00 e 20% INSS Patronal  - R$ 60,00 referente ao RPA Luis Niceas Campos de Andrade</t>
  </si>
  <si>
    <t>Guia de GPS 11% INSS - R$ 26,40 e 20% INSS Patronal  - R$ 48,00 referente ao RPA Morgana Rodrigues Soares</t>
  </si>
  <si>
    <t>Guia de GPS 11% INSS - R$ 13,20 e 20% INSS Patronal  - R$ 24,00 referente ao RPA Samuel de Oliveira Marotta</t>
  </si>
  <si>
    <t>Guia de DARF/PCC sob nota fiscal 2018/845 - Krypton Serviços Contábeis</t>
  </si>
  <si>
    <t>Guia de DARF/PCC sob nota fiscal 2018/53 - Etc Comunicação Empresarial Ltda</t>
  </si>
  <si>
    <t>Guia de DARF/IS sob nota fiscal 2018/53 - Etc Comunicação Empresarial Ltda</t>
  </si>
  <si>
    <t>Guia de DARF/IR sob nota fiscal 2018/912 - Krypton Serviços Contábeis</t>
  </si>
  <si>
    <t>DARF - Código 0561 -  IRRF - RENDIMENTO DO TRABALHO ASSALARIADO - Referente a folha de pagamento do mês de Setembro de 2018</t>
  </si>
  <si>
    <t>Guia da Previdência Social - GPS referente ao INSS Patronal - Folha de Pagamento dos funcionários do mês de Setembro de 2018</t>
  </si>
  <si>
    <t>2018/678</t>
  </si>
  <si>
    <t>365/2018</t>
  </si>
  <si>
    <t>Tarifa Bancária DOC/TED Eletrônico referente ao pagamento ao fornecedor: Flag Impressão Digital Ltda- Processo: 365/2018</t>
  </si>
  <si>
    <t>Reembolso realizado pela APPA referente ao pagamento em atraso da guia de DARF/IR sob salários 08/2018</t>
  </si>
  <si>
    <t xml:space="preserve"> Direito autoral do filme "o Dia de Jerusa".    O filme "O Dia de Jerusa", cuja Viviane Ferreira da Cruz é a detentora legal dos direitos autorais, compôs a programação do 20º FestCurtasBH.       </t>
  </si>
  <si>
    <t>000.0004</t>
  </si>
  <si>
    <t>Artes Visuais - FCS</t>
  </si>
  <si>
    <t>HM Design e Comunicação Ltda</t>
  </si>
  <si>
    <t>04.129.951/0001-07</t>
  </si>
  <si>
    <t>2018/174</t>
  </si>
  <si>
    <t>371/2018</t>
  </si>
  <si>
    <t>Locaweb Serviços de Internet S.A</t>
  </si>
  <si>
    <t>02.351.877/0001-52</t>
  </si>
  <si>
    <t>424/2018</t>
  </si>
  <si>
    <t>Tarifa Bancária DOC/TED Eletrônico referente ao pagamento ao fornecedor: HM Design e Comunicação Ltda - Processo: 371/2018</t>
  </si>
  <si>
    <t>Processo 452/2018 - Viniltec Sinalização Gráfica Ltda - EPP - 70.965.595/0001-03</t>
  </si>
  <si>
    <t>Processo 453/2018 - AL CONSULTANCY SERVIÇOS DE ARTE E ARTESANATO EIRELI ME - 06.975.961/0001-06</t>
  </si>
  <si>
    <t xml:space="preserve">Coleta e devolução, para a exposição do artista Siron Franco. 
A contratação do serviço se faz necessária para o transporte das obras do artista Siron Franco para a FCS, para a realização de exposição que será iniciada no dia 12 de novembro de 2018.
</t>
  </si>
  <si>
    <t>Aquisição de materiais de limpeza. Compra de produtos diversos (detergentes, sabonetes, sacos plásticos, limpa vidro, etc)  para atender as demandas dos colaboradores a serviço do Termo de Parceria 42/2017)</t>
  </si>
  <si>
    <t>Vale Transporte para os colaboradores do Termo de Parceria 42/2017 - Dipro</t>
  </si>
  <si>
    <t xml:space="preserve">Vale refeição para Auxiliar Administrativo - Financeiro </t>
  </si>
  <si>
    <t>Beatriz Ferreira Lessa</t>
  </si>
  <si>
    <t>966.684.588-15</t>
  </si>
  <si>
    <t>204/2018</t>
  </si>
  <si>
    <t>Tarifa Bancária DOC/TED Eletrônico referente ao pagamento ao fornecedor: Beatriz Ferreira Lessa - Processo: 204/2018</t>
  </si>
  <si>
    <t>Reembolso da diferença realizada a maior referente a rescisão complemnentar do ex Produtor Cultural devido ao dissídio ocorrido à partir de Maio/2018.</t>
  </si>
  <si>
    <t>Morgana Rodrigues Soares</t>
  </si>
  <si>
    <t>119.402.116-62</t>
  </si>
  <si>
    <t>401/2018</t>
  </si>
  <si>
    <t>Contratação de cantora para o Palco de Encontro Mineirianos.</t>
  </si>
  <si>
    <t>Bia Ferreira</t>
  </si>
  <si>
    <t>414.321.058-41</t>
  </si>
  <si>
    <t>373/2018</t>
  </si>
  <si>
    <t>Ana Luiza Braga Simão</t>
  </si>
  <si>
    <t>014.627.656-61</t>
  </si>
  <si>
    <t>367/2018</t>
  </si>
  <si>
    <t>2018/679</t>
  </si>
  <si>
    <t>361/2018</t>
  </si>
  <si>
    <t>Raphael Andrade Figueiredo e Cia</t>
  </si>
  <si>
    <t>21.158.604/0001-30</t>
  </si>
  <si>
    <t>000.014</t>
  </si>
  <si>
    <t>406/2018</t>
  </si>
  <si>
    <t>Mach Arquitetos Ltda</t>
  </si>
  <si>
    <t>26.387.092/0001-06</t>
  </si>
  <si>
    <t>2018/38</t>
  </si>
  <si>
    <t>372/2018</t>
  </si>
  <si>
    <t>Aquisição de materiais de copa e cozinha. Compra de produtos diversos (acúcar, café, filtro de papel, guardanapo, leite , manteiga e papel toalha)  para atender as demandas dos colaboradores a serviço do Termo de Parceria 42/2017)</t>
  </si>
  <si>
    <t>Eumaco Comercial Ltda</t>
  </si>
  <si>
    <t>09.353.578/0006-00</t>
  </si>
  <si>
    <t>454/2018</t>
  </si>
  <si>
    <t>Tarifa Bancária DOC/TED Eletrônico referente ao pagamento ao fornecedor: Mach Arquitetos Ltda- Processo: 372/2018</t>
  </si>
  <si>
    <t>Tarifa Bancária DOC/TED Eletrônico referente ao pagamento ao fornecedor: Raphael Andrade Figueiredo e Cia - Processo: 406/2018</t>
  </si>
  <si>
    <t>Tarifa Bancária DOC/TED Eletrônico referente ao pagamento ao fornecedor: Flag Impressão Digital Ltda - Processo: 361/2018</t>
  </si>
  <si>
    <t>Tarifa Bancária DOC/TED Eletrônico referente ao pagamento ao fornecedor: Ana Luiza Braga Simão - Processo: 367/2018</t>
  </si>
  <si>
    <t>Tarifa Bancária DOC/TED Eletrônico referente ao pagamento ao fornecedor: Bia Ferreira - Processo: 373/2018</t>
  </si>
  <si>
    <t>Tarifa Bancária DOC/TED Eletrônico referente ao pagamento ao fornecedor: Eumaco Comercial Ltda - Processo: 454/2018</t>
  </si>
  <si>
    <t>Processo 456/2018 - Thaylane Cristina - 018.511.356-77</t>
  </si>
  <si>
    <t>Debatedora para comentar o filme "Viridiana", de Luis Buñuel que será exibido na sessão de 17h do dia 18/10/2018 -  História Permanente do Cinema.A HISTÓRIA PERMANENTE DO CINEMA é uma sessão tradicional do Cine Humberto Mauro, onde, após a exibição do filme, há um debate entre um especialista em cinema e o público, discutindo questões estéticas e formais da obra apresentada.</t>
  </si>
  <si>
    <t>Compra das seguintes tintas.A compra do material se faz necessária para a preparação da Galeria Mari'Stella Tristão para a exposição "Mac Adams: Sombras e Mistérios", que será iniciada no dia 09 de novembro de 2018.</t>
  </si>
  <si>
    <t>Compra de:
- 3 (três) Trincha de pintura para acabamento de parede - 10 cm
- 4 (quatro) Camisa de rolo de lã extra 30 cm. A compra do material se faz necessária para a preparação da Galeria Mari'Stella Tristão para a exposição "Mac Adams: Sombras e Mistérios", que será iniciada no dia 09 de novembro de 2018.</t>
  </si>
  <si>
    <t>Processo 459/2018 - Chubb Seguros Brasil S.A. -  19.323.190/0001-06</t>
  </si>
  <si>
    <t>Seguro para as obras de arte do artista Siron Franco, em virtude da exposição que ocorrerá na galeria Genesco Murta, no período de 12 de novembro de 2018 a de 10 de fevereiro de 2019. O serviço de seguro será iniciado em 25 de outubro e irá até 15 de fevereiro de 2019, caracterizando o seguro de transporte de retirada e devolução (RCTR-C), bem como permanência no período expositivo (All Risks). As obras a serem seguradas e seus valores, encontram-se em arquivo anexo ao processo.</t>
  </si>
  <si>
    <t xml:space="preserve">                   </t>
  </si>
  <si>
    <t>Processo 460/2018 - ASSOCIACAO CULTURAL VIDEOBRASIL - 66.515.487/0001-53</t>
  </si>
  <si>
    <t>Produção para digitalização do filme “PARACELSO” para o sistema  de digitalização BETA SP.A contratação do serviço se faz necessária para a digitalização de filme que será exibido na exposição "100 anos de Celso Renato", que será iniciada a partir do dia 30 de outubro de 2018, na Grande Galeria Alberto da Veiga Guignard.</t>
  </si>
  <si>
    <t>Processo 461/2018 - PLOTACAD IMPRESSAO DIGITAL LTDA - 04.099.931/0001-40</t>
  </si>
  <si>
    <t>Plotagem interna da Grande Galeria Alberto da Veiga Guignard, referente a exposição “100 anos de Celso Renato”.A contratação do serviço se faz necessária para a adequação interna da Grande Galeria Alberto da Veiga Guignard, para a exposição "100 anos de Celso Renato", que será iniciada no dia 30 de outubro de 2018.</t>
  </si>
  <si>
    <t>Lâmpadas halógenas OSRAM ELC 24 V 250W GX 5,3 Código Osram: 64653. A presente compra se faz necessária para atender as demandas de projeção de filmes no formato 16mm  da mostra especial.</t>
  </si>
  <si>
    <t>Retenção IOF a Recolher referente ao pagamento ao fornecedor Cinemateca Portuguesa - Museu do Cinema</t>
  </si>
  <si>
    <t>Taxa de manuseio do filme Trás-os-Montes, que será exibido na sessão da  História Permanente do Cinema do dia 29 de outubro do corrente ano, no Cine Humberto Mauro.O Handling fee cobrado pela Cinemateca Portuguesa é uma taxa de manuseio da cópia que visa cobrir os custos que esta instituição teve para produzir o DCP e preparar o HD que contém o filme, além de abranger os gastos com o empacotamento e transporte interno da cópia que está sendo enviada para Belo Horizonte. Pagamento de 150 euros.</t>
  </si>
  <si>
    <t xml:space="preserve">Cinemateca Portuguesa Museu do Cinema </t>
  </si>
  <si>
    <t>NIPC501.603.409</t>
  </si>
  <si>
    <t>Factura</t>
  </si>
  <si>
    <t>122/2018</t>
  </si>
  <si>
    <t>447/2018</t>
  </si>
  <si>
    <t>Tarifa Envio OPE referente a Taxa de manuseio do filme Trás-os-Montes</t>
  </si>
  <si>
    <t>DARF Código 0422 - IRRF - referente Tarifa Envio OPE a Taxa de manuseio do filme Trás-os-Montes</t>
  </si>
  <si>
    <t>Guia de DARF/PIS sob folha de pagamento - Competência: Setembro/2018</t>
  </si>
  <si>
    <t>DARF - Código da Receita 5856 - COFINS NÃO-CUMULATIVA - Referente aos rendimentos do mês de Setembro/2018</t>
  </si>
  <si>
    <t>Tatiana Russo dos Reis</t>
  </si>
  <si>
    <t>297.943.168-06</t>
  </si>
  <si>
    <t>448/2018</t>
  </si>
  <si>
    <t>Coleta e devolução, para a exposição do artista Siron Franco. 
A contratação do serviço se faz necessária para o transporte das obras do artista Siron Franco para a FCS, para a realização de exposição que será iniciada no dia 12 de novembro de 2018.</t>
  </si>
  <si>
    <t>Al Consultancy Serviços de Arte e Artesanato Eireli - ME</t>
  </si>
  <si>
    <t>06.975.961/0001-06</t>
  </si>
  <si>
    <t>000.694</t>
  </si>
  <si>
    <t>453/2018</t>
  </si>
  <si>
    <t>DARF/PIS Importação  - referente Tarifa Envio OPE a Taxa de manuseio do filme Trás-os-Montes</t>
  </si>
  <si>
    <t>DARF/Cofins Importação  - referente Tarifa Envio OPE a Taxa de manuseio do filme Trás-os-Montes</t>
  </si>
  <si>
    <t>Marcelo Miranda da Silva</t>
  </si>
  <si>
    <t>18.031.999/0001-00</t>
  </si>
  <si>
    <t>Tarifa Bancária DOC/TED Eletrônico referente ao pagamento ao fornecedor: Transportes &amp; Serviços Cordeiro Eireli - Processo: 269/2018</t>
  </si>
  <si>
    <t>Tarifa Bancária DOC/TED Eletrônico referente ao pagamento ao fornecedor: Tatiana Russo dos Reis - Processo: 448/2018</t>
  </si>
  <si>
    <t>Tarifa Bancária DOC/TED Eletrônico referente ao pagamento ao fornecedor: Al Consultancy Serviços de Arte e Artesanato Eireli - ME- Processo: 453/2018</t>
  </si>
  <si>
    <t>000.084</t>
  </si>
  <si>
    <t>179/2017</t>
  </si>
  <si>
    <t>Cheque 850135</t>
  </si>
  <si>
    <t>Cheque 850153</t>
  </si>
  <si>
    <t>69/2017</t>
  </si>
  <si>
    <t>Cheque 850169</t>
  </si>
  <si>
    <t>000.092</t>
  </si>
  <si>
    <t>41/2018</t>
  </si>
  <si>
    <t>Cheque 850211</t>
  </si>
  <si>
    <t>236/2018</t>
  </si>
  <si>
    <t>Marisa Merlo de Paula</t>
  </si>
  <si>
    <t>26.949.310/0001-40</t>
  </si>
  <si>
    <t>Cheque 850235</t>
  </si>
  <si>
    <t>106/2018</t>
  </si>
  <si>
    <t>Luís Fernando Lira Barros Correia de Moura</t>
  </si>
  <si>
    <t>26.540.498/0001-79</t>
  </si>
  <si>
    <t>Cheque 850238</t>
  </si>
  <si>
    <t>2018/84195</t>
  </si>
  <si>
    <t>136/2018</t>
  </si>
  <si>
    <t>Débora Pazetto Ferreira</t>
  </si>
  <si>
    <t>056.335.299-01</t>
  </si>
  <si>
    <t>384/2018</t>
  </si>
  <si>
    <t>2018/117</t>
  </si>
  <si>
    <t>144/2018</t>
  </si>
  <si>
    <t>Tarifa Bancária DOC/TED Eletrônico referente ao pagamento ao fornecedor: Luiz Rodrigo Cerqueira de Souza - Processo: 144/2018</t>
  </si>
  <si>
    <t>Cheque 850239</t>
  </si>
  <si>
    <t>2018/84197</t>
  </si>
  <si>
    <t>107/2018</t>
  </si>
  <si>
    <t>Processo 463/2018 - CAMILLA AYLA OLIVEIRA DOS ANJOS 09998582628 - 22.025.954/0001-91</t>
  </si>
  <si>
    <t>Processo 464/2018 - OPA! CENOGRAFIA E MONTAGENS LTDA - 10.944.367/0001-17</t>
  </si>
  <si>
    <t>Contratação de empresa para cadastro no Siscoserv em razão de pagamento de taxa de manuseio do filme Trás-os -Montes vindo  da Cinemateca Portuguesa Museu do Cinema ( Lisboa) .Faz-se necessária a contratação da empresa para cadastro no Siscoserv em função do pagamento de taxa de manuseio do filme Trás-os-Montes vindo da Cinemateca Portuguesa Museu do Cinema ( Lisboa) para ser exibido na Sessão da História Permanente do Cinema no dia 29/10/2018</t>
  </si>
  <si>
    <t>Transferência de valor referente a rendimentos de Aplicação Financeira do mês de Setembro/2018</t>
  </si>
  <si>
    <t xml:space="preserve">Tamara Mangabeira Franklin </t>
  </si>
  <si>
    <t>26.812.772/0001-11</t>
  </si>
  <si>
    <t>2018/83900</t>
  </si>
  <si>
    <t>369/2018</t>
  </si>
  <si>
    <t>Plotagem interna para exposições “Cor Opção” de Décio Noviello, “Ópera” de Marco Paulo Rolla, e “Murro” de grafiteiros de Belo Horizonte.
A instalação deverá ser iniciada 02 de agosto e finalizadas até as 12h de 03 de agosto. Considerar remoção do material ao final do período expositivo.</t>
  </si>
  <si>
    <t>Tarifa Bancária DOC/TED Eletrônico referente ao pagamento ao fornecedor: Marina de Almeida Machado - Processo: 385/2018</t>
  </si>
  <si>
    <t>Tarifa Bancária DOC/TED Eletrônico referente ao pagamento ao fornecedor: Tamara Mangabeira Franklin  - Processo: 369/2018</t>
  </si>
  <si>
    <t>Tarifa Bancária DOC/TED Eletrônico referente ao pagamento ao fornecedor: Flag Impressão Digital Ltda- Processo: 297/2018</t>
  </si>
  <si>
    <t>Medley Gestão de Negócios Ltda</t>
  </si>
  <si>
    <t>03.286.368/0001-56</t>
  </si>
  <si>
    <t>2018/43</t>
  </si>
  <si>
    <t>389/2018</t>
  </si>
  <si>
    <t>Tarifa Bancária DOC/TED Eletrônico referente ao pagamento ao fornecedor: Medley Gestão de Negócios Ltda- Processo: 389/2018</t>
  </si>
  <si>
    <t>Processo 466/2018 - Transportes Patrick Ltda - 13.794.450/0001-45</t>
  </si>
  <si>
    <t>Processo 467/2018 - Leben 108 Produtora de Filmes Ltda ME - 12.709.052/0001-10</t>
  </si>
  <si>
    <t>Processo 468/2018 - Out Way Produções Eireli - EPP - 07.782.192/0001-84</t>
  </si>
  <si>
    <t>09.565.838/0001-05</t>
  </si>
  <si>
    <t>388/2018</t>
  </si>
  <si>
    <t>Gráfica e Editora Expressa</t>
  </si>
  <si>
    <t>64.428.337/0001-87</t>
  </si>
  <si>
    <t>357/2018</t>
  </si>
  <si>
    <t>2018/172</t>
  </si>
  <si>
    <t>193/2018</t>
  </si>
  <si>
    <t>370/2018</t>
  </si>
  <si>
    <t>Fala Comércio de Cenário Ltda</t>
  </si>
  <si>
    <t>07.900.263/0001-04</t>
  </si>
  <si>
    <t>2018/62</t>
  </si>
  <si>
    <t>parcela</t>
  </si>
  <si>
    <t>435/2018</t>
  </si>
  <si>
    <t xml:space="preserve">
 Aditivo -Confecção e instalação de:
- 01 prateleira de madeira pinus com suporte invisível. Medidas: 4 cm de altura / 10cm de profundidade / 10 cm de comprimento;
- 06 mesas de madeira pinus. Medidas: 90 cm de altura / 20cm de profundidade / 20 cm de comprimento;
- 2 tampos de madeira, para mesa, de 200x80cm</t>
  </si>
  <si>
    <t>2018/61</t>
  </si>
  <si>
    <t>70/2018</t>
  </si>
  <si>
    <t xml:space="preserve">Ricardo Pereira </t>
  </si>
  <si>
    <t>17.837.853/0001-85</t>
  </si>
  <si>
    <t>2018/4</t>
  </si>
  <si>
    <t>395/2018</t>
  </si>
  <si>
    <t>Tarifa Bancária DOC/TED Eletrônico referente ao pagamento ao fornecedor: Fala Comércio de Cenário Ltda- Processo: 435/2018</t>
  </si>
  <si>
    <t>Tarifa Bancária DOC/TED Eletrônico referente ao pagamento ao fornecedor: Fala Comércio de Cenário Ltda- Processo: 70/2018</t>
  </si>
  <si>
    <t>Tarifa Bancária DOC/TED Eletrônico referente ao pagamento ao fornecedor: Ricardo Pereira - Processo: 395/2018</t>
  </si>
  <si>
    <t>IRRF sobre Aplicações Financeiras do mês de Outubro de 2018</t>
  </si>
  <si>
    <t>IOF sobre Aplicações Financeiras do mês de Outubro de 2018</t>
  </si>
  <si>
    <t>Rendimento de Aplicações Financeiras do mês de Outubro de 2018</t>
  </si>
  <si>
    <t>Rendimento de Aplicação Financeira referente ao mês de Outubro/2018</t>
  </si>
  <si>
    <t>Cheque 850243</t>
  </si>
  <si>
    <t>2018/84666</t>
  </si>
  <si>
    <t>445/2018</t>
  </si>
  <si>
    <t>Federal Express Corporation</t>
  </si>
  <si>
    <t>00.676.486/0001-82</t>
  </si>
  <si>
    <t>Fatura de Frete</t>
  </si>
  <si>
    <t>8-079.48511</t>
  </si>
  <si>
    <t>414/2018</t>
  </si>
  <si>
    <t>Recibo de férias</t>
  </si>
  <si>
    <t xml:space="preserve">Férias proporcional do Auxiliar de Serviços Gerais l </t>
  </si>
  <si>
    <t>Contratação de 01 (um) Restaurador / conservador em São Paulo, para conferir e atestar os laudos técnicos e o estado das obras do artista Siron Franco, de propriedade de colecionadores residentes na referida cidade. Serão necessárias: - 6 (seis) diárias, sendo 05 (cinco) para a coleta e 01 (uma) para a devolução das obras.</t>
  </si>
  <si>
    <t xml:space="preserve">Compra de: 03 (três) Contador Manual Numérico 4 Dígitos  e 10 (dez) Fita crepe branca 48mm. A compra dos materiais faz-se necessária para a pintura das galerias e para a contagem de público das exposições. </t>
  </si>
  <si>
    <t>Processo 472/2018 - PLOTACAD IMPRESSAO DIGITAL LTDA - 04.099.931/0001-40</t>
  </si>
  <si>
    <t>Impressão de laudos técnicos, cópias preto e branco e colorido, para atestação do estado das obras do artista Siron Franco. A contratação do serviço se faz necessária para que a Courier, Camilla Ayla, possa fazer os laudos do estado de conservação das obras de arte do artista Siron Franco</t>
  </si>
  <si>
    <t>Impressão de laudos técnicos, cópias preto e branco e colorido, para atestado do estado das obras do artista Siron Franco e de 2 (duas) placas de sinalização para informação do público.A contratação do serviço se faz necessária para que a Courier, Camilla Ayla, possa fazer os laudos do estado de conservação das obras de arte do artista Siron Franco; além disso faz-se necessária a impressão e plastificação de 02 (duas) placas para informação do público das Galerias.</t>
  </si>
  <si>
    <t>2018/264778</t>
  </si>
  <si>
    <t>Envio de catálogos do 20º FestCurtas BH. Os catálogos são enviados para alguns dos realizadores e colaboradores diretos e indiretos do 20º FestCurtas BH. Dentre os que receberão o catálogo estão inclusos: diretores da mostra especial, cujos filmes são devolvidos juntamente com o catálogo; indivíduos que cederam textos para a publicação ou foram facilitadores, possibilitando o contato com alguns autores; demais parceiros que contribuíram com o evento e publicação.</t>
  </si>
  <si>
    <t>Transporte em decorrência da devolução do filme "Alice -Nome de Batismo".</t>
  </si>
  <si>
    <t>Transporte de vinda e volta de  um HD contendo o DCP do filme Trás-os-Montes.</t>
  </si>
  <si>
    <t>Debatedor para comentar o filme "Trás-os-Montes", de António Reis e Margarida Cordeiro que será exibido na sessão de 19h30 do dia 29/10/2018 -  História Permanente do Cinema Especial.</t>
  </si>
  <si>
    <t>Processo rateado 002/2018 - BH Notebooks Ltda - 13.254.493/0001-38</t>
  </si>
  <si>
    <t xml:space="preserve">Locação de 04 notebooks para adequação de infrasestrutura das equipes de trabalho dos Termos de Parceria. Para o período de Outubro de 2018 a Março de 2019.Faz-se necessário a locação de 04 notebooks para adequação de infraestrutura das equipes, em função dos cargos (Assistente de Secretaria, Coordenador de Contratos, Assistente Administrativo e Coordenador de Comunicação) que sobrevieram  com a  substituição do cargo de Gerentes de Contratos existente no plano de trabalho dos Termos de Parceria. </t>
  </si>
  <si>
    <t xml:space="preserve">Pagamento de direitos de autorais sobre obra de video "Paracelso, 1985", para a exposição "100 anos de Celso Renato", a ser realizada na Grande Galeria Alberto da Veiga Guignard, a partir de 30 de outubro de 2018. </t>
  </si>
  <si>
    <t>000.000.065</t>
  </si>
  <si>
    <t>387/2018</t>
  </si>
  <si>
    <t>Guia de ISSQN sob nota fiscal 2018/264 - Drummond e Neumayr Advocacia</t>
  </si>
  <si>
    <t xml:space="preserve">Guia de ISSQN sob RPA de Fábio Feldman </t>
  </si>
  <si>
    <t>Guia de ISSQN sob RPA de Tatiana Russo dos Reis</t>
  </si>
  <si>
    <t>Guia de ISSQN sob RPA de  Maria Horta Maciel Rodrigues</t>
  </si>
  <si>
    <t>Guia de ISSQN sob nota fiscal 000.259 - Companhia de Teatro Luna Lunera</t>
  </si>
  <si>
    <t>Guia de ISSQN sob nota fiscal 2018/2 - Pira Arle e Cultura</t>
  </si>
  <si>
    <t>Guia de ISSQN sob nota fiscal 2018/5 - Marisa Merlo de Paula</t>
  </si>
  <si>
    <t>Guia de ISSQN sob nota fiscal  2018/10 - Leben 108 Produtora de Filmes Ltda</t>
  </si>
  <si>
    <t>Guia de ISSQN sob nota fiscal  2018/22 - HR Lanches Promoções e Eventos Eireli</t>
  </si>
  <si>
    <t>Guia de ISSQN sob nota fiscal 2018/26 - Frames Ltda</t>
  </si>
  <si>
    <t>Guia de ISSQN sob nota fiscal 2018/38 - Mach Arquitetos Ltda</t>
  </si>
  <si>
    <t>Guia de ISSQN sob nota fiscal 2018/40 - Filmes de Plástico Produções Audiovisuais Ltda</t>
  </si>
  <si>
    <t>Guia de ISSQN sob nota fiscal 2018/43 - Medley Gestão de Negócios Ltda</t>
  </si>
  <si>
    <t>Guia de ISSQN sob nota fiscal 2018/46 - Emer-Som Ltda</t>
  </si>
  <si>
    <t>Guia de ISSQN sob nota fiscal 2018/58 - Arco Cultural Ltda</t>
  </si>
  <si>
    <t>Guia de ISSQN sob nota fiscal 2018/61 - Fala Comércio de Cenário Ltda</t>
  </si>
  <si>
    <t>Guia de ISSQN sob nota fiscal 2018/62 - Fala Comércio de Cenário Ltda</t>
  </si>
  <si>
    <t>Guia de ISSQN sob nota fiscal  2018/68 - Cult Agência de Viagens e Turismo Ltda</t>
  </si>
  <si>
    <t>Guia de ISSQN sob nota fiscal  2018/69 - Cult Agência de Viagens e Turismo Ltda</t>
  </si>
  <si>
    <t>Guia de ISSQN sob nota fiscal  2018/70 - Cult Agência de Viagens e Turismo Ltda</t>
  </si>
  <si>
    <t>Guia de ISSQN sob nota fiscal  2018/72 - Cult Agência de Viagens e Turismo Ltda</t>
  </si>
  <si>
    <t>Guia de ISSQN sob nota fiscal  2018/73 - Cult Agência de Viagens e Turismo Ltda</t>
  </si>
  <si>
    <t>Guia de ISSQN sob nota fiscal  2018/74 - Cult Agência de Viagens e Turismo Ltda</t>
  </si>
  <si>
    <t>Guia de ISSQN sob nota fiscal  2018/75 - Cult Agência de Viagens e Turismo Ltda</t>
  </si>
  <si>
    <t>Guia de ISSQN sob nota fiscal  2018/76 - Cult Agência de Viagens e Turismo Ltda</t>
  </si>
  <si>
    <t>Guia de ISSQN sob nota fiscal  2018/77 - Cult Agência de Viagens e Turismo Ltda</t>
  </si>
  <si>
    <t>Guia de ISSQN sob nota fiscal  2018/78 - Cult Agência de Viagens e Turismo Ltda</t>
  </si>
  <si>
    <t>Guia de ISSQN sob nota fiscal  2018/80 - Cult Agência de Viagens e Turismo Ltda</t>
  </si>
  <si>
    <t>Guia de ISSQN sob nota fiscal  2018/81 - Cult Agência de Viagens e Turismo Ltda</t>
  </si>
  <si>
    <t>Guia de ISSQN sob nota fiscal  2018/83 - Cult Agência de Viagens e Turismo Ltda</t>
  </si>
  <si>
    <t>Guia de ISSQN sob nota fiscal  2018/84 - Cult Agência de Viagens e Turismo Ltda</t>
  </si>
  <si>
    <t>Guia de ISSQN sob nota fiscal  2018/20 - Geovanna Ferrari Silveira de Almeida</t>
  </si>
  <si>
    <t>Guia de ISSQN sob nota fiscal 2018/173 - Gráfica e Editora Expressa Ltda</t>
  </si>
  <si>
    <t>Guia de ISSQN sob nota fiscal 2018/174 - Gráfica e Editora Expressa</t>
  </si>
  <si>
    <t>Guia de ISSQN sob nota fiscal 2018/174 - HM Design e Comunicação Ltda</t>
  </si>
  <si>
    <t>Guia de ISSQN sob nota fiscal 2018/175 - Gráfica e Editora Expressa Ltda</t>
  </si>
  <si>
    <t>Guia de ISSQN sob nota fiscal 2018/316  - Paulitech Ltda</t>
  </si>
  <si>
    <t>Guia de ISSQN sob nota fiscal  2018/646 - Plotacad Impressão Digital Ltda</t>
  </si>
  <si>
    <t>Guia de ISSQN sob nota fiscal  2018/659 - Plotacad Impressão Digital Ltda</t>
  </si>
  <si>
    <t>Guia de ISSQN sob nota fiscal  2018/726 - Viniltec Sinalização Gráfica Ltda</t>
  </si>
  <si>
    <t>Guia de ISSQN sob nota fiscal 2018/735 - Viniltec Sinalização Gráfica Ltda</t>
  </si>
  <si>
    <t>Guia de ISSQN sob nota fiscal 2018/2535 - Copiadora Objetiva Ltda</t>
  </si>
  <si>
    <t>Guia de ISSQN sob nota fiscal 2018/6186 - Serma Segurança e Medicina do Trabalho Ltda</t>
  </si>
  <si>
    <t>Guia de ISSQN sob nota fiscal 2018/256787 - Consórcio Operacional do Transporte Coletivo de Passageiros</t>
  </si>
  <si>
    <t>Guia de ISSQN sob nota fiscal 2018/172 - Gráfica e Editora Expressa Ltda</t>
  </si>
  <si>
    <t>Guia de ISSQN sob fatura da Cinemateca Portuguesa Museu do Cinema ( Taxa de Manuseio de Filmes)</t>
  </si>
  <si>
    <t>103/2018</t>
  </si>
  <si>
    <t>Contratação de empresa especializada para o transporte das obras de arte , coleta e devolução, que serão expostas nas Galerias de Arte da FCS, por ocasião das exposições dos artistas Celso Renato e Siron Franco, conforme o Termo de Referência 21/2018 - Parcela 01/02</t>
  </si>
  <si>
    <t>000.696</t>
  </si>
  <si>
    <t>430/2018</t>
  </si>
  <si>
    <t>krypton Consulting S/S</t>
  </si>
  <si>
    <t>22.720.300/0001-88</t>
  </si>
  <si>
    <t>2018/121</t>
  </si>
  <si>
    <t>Vanilce Rezende de Morais Peixoto</t>
  </si>
  <si>
    <t>22.385.458/0001-49</t>
  </si>
  <si>
    <t>Cheque 850242</t>
  </si>
  <si>
    <t>2018/85340</t>
  </si>
  <si>
    <t>364/2018</t>
  </si>
  <si>
    <t>Reembolso realizado pelo Appa  referente ao pagamento da guia de FGTS - Competência: 10/2018</t>
  </si>
  <si>
    <t>Reembolso realizado pelo Termo de Parceria 41 - DIART referente ao pagamento da guia de FGTS Rescisões Complementares - Competência: 10/2018</t>
  </si>
  <si>
    <t>Reembolso realizado pelo Termo de Parceria 41 - DIART referente ao pagamento da guia de FGTS  - Competência: 10/2018</t>
  </si>
  <si>
    <t>Reembolso realizado pelo  Termo de Parceria 41/2017 - DIART referente a locação de impressoras a laser multifuncionais para viabilização dos trabalhos realizados pelos Termos de Parceria - Parcela 09/11</t>
  </si>
  <si>
    <t>Reembolso realizado pelo Termo de Parceria 43 - CEFART referente ao pagamento da guia de FGTS Rescisões Complementares - Competência: 10/2018</t>
  </si>
  <si>
    <t>Reembolso realizado pelo  Termo de Parceria 43/2017 - CEFART referente a locação de impressoras a laser multifuncionais para viabilização dos trabalhos realizados pelos Termos de Parceria - Parcela 09/11</t>
  </si>
  <si>
    <t>Reembolso realizado pelo Termo de Parceria 43 - CEFART referente ao pagamento da guia de FGTS  - Competência: 10/2018</t>
  </si>
  <si>
    <t>Reembolso realizado pelo projeto Minc Pronac 17 referente ao pagamento da guia de FGTS - Competência: 10/2018</t>
  </si>
  <si>
    <t>Reembolso realizado pelo Termo de Parceria 45 - IEPHA referente ao pagamento da guia de FGTS - Competência: 10/2018</t>
  </si>
  <si>
    <t>Reembolso realizado pelo  Termo de Parceria 45/2017 - IEPHA referente a locação de impressoras a laser multifuncionais para viabilização dos trabalhos realizados pelos Termos de Parceria - Parcela 09/11</t>
  </si>
  <si>
    <t>Reembolso realizado pelo Termo de Parceria 45/2017 - IEPHA referente ao pagamento da guia de FGTS Rescisões Complementares - Competência: 10/2018</t>
  </si>
  <si>
    <t>Reembolso de valor proporcional ao Termo de Parceria 43/2017 - CEFART referente ao pagamento de vale alimentação para o presidente da Appa</t>
  </si>
  <si>
    <t>2018/646</t>
  </si>
  <si>
    <t>449/2018</t>
  </si>
  <si>
    <t>Contratação de empresa para plotagem da Casa de Fotografia CâmeraSete, para a exposição Foto em Pauta. Parcela 01/02</t>
  </si>
  <si>
    <t>Salário do Montador/Carregador - Competência: 10/2018</t>
  </si>
  <si>
    <t>Salário da Gerente Administrativo e Financeiro  - Competência: 10/2018</t>
  </si>
  <si>
    <t>Salário do Produtor Cultural - Competência: 10/2018</t>
  </si>
  <si>
    <t>Produtor Cultural - Artes Visuais</t>
  </si>
  <si>
    <t>079.790.496-40</t>
  </si>
  <si>
    <t>Salário da Auxiliar Administrativo e Financeiro  - Competência: 10/2018</t>
  </si>
  <si>
    <t>Salário proporcional do Auditor Interno- Competência: 10/2018</t>
  </si>
  <si>
    <t>Salário proporcional do Coordenador de Projetos- Competência: 10/2018</t>
  </si>
  <si>
    <t>Salário proporcional da Assistente Administrativo- Competência: 10/2018</t>
  </si>
  <si>
    <t>Salário proporcional do Coordenador de Comunicação - Competência: 10/2018</t>
  </si>
  <si>
    <t>Salário proporcional da Coordenadora de Contratos - Competência: 10/2018</t>
  </si>
  <si>
    <t>Salário proporcional do Auxiliar de Serviços Gerais lI - Competência: 10/2018</t>
  </si>
  <si>
    <t>Serviços administrativos de rotina como a gestão de impostos, controle de faturas, inclusive a preparação de documentos para prestação de contas. O serviço em questão se faz necessário para dar suporte e garantir melhor controle ao Termo de Parceria devido ao alto fluxo de atividades. Aditivo 04/06 parcelas</t>
  </si>
  <si>
    <t>2018/58</t>
  </si>
  <si>
    <t>26/10/218</t>
  </si>
  <si>
    <t>Confecção, montagem e desmontagem de cenografia para a exposição "Ópera" de Marco Paulo Rolla, a ser realizada na galeria Mari’Stella Tristão entre os dias 03 de agosto a 21 de outubro de 2018 - 02/03 parcelas</t>
  </si>
  <si>
    <t>Opa Cenografia e Montagem Ltda</t>
  </si>
  <si>
    <t>10.944.367/0001-17</t>
  </si>
  <si>
    <t>244/2018</t>
  </si>
  <si>
    <t>Confecção, montagem e desmontagem de cenografia para a exposição "Ópera" de Marco Paulo Rolla, a ser realizada na galeria Mari’Stella Tristão entre os dias 03 de agosto a 21 de outubro de 2018 - 03/ 03 parcelas</t>
  </si>
  <si>
    <t>Contratação de empresa para instalação e aprimoramento da rede de informática e reparo na estrutura do sistema de cabeamento para conexão de rede. Parcela 03/04</t>
  </si>
  <si>
    <t>2018/86410</t>
  </si>
  <si>
    <t>Locação de impressoras a laser multifuncionais para viabilização dos trabalhos realizados pelos Termos de Parceria, o serviço em questão é primordial para o bom andamento das demandas administrativas dos mesmos, como por exemplo: elaboração de cópias para montagem dos processos, digitalizações diversas, cópias de contratos, relatórios diversos, etc. Parcela 09/11</t>
  </si>
  <si>
    <t>2018/343</t>
  </si>
  <si>
    <t>Geovanna Ferrari Silveira de Almeida</t>
  </si>
  <si>
    <t>22.141.271/0001-08</t>
  </si>
  <si>
    <t>2018/20</t>
  </si>
  <si>
    <t>418/2018</t>
  </si>
  <si>
    <t>Serviços de assessoria contábil para atender a classificação mensal dos fatos e eventos contábeis ocorridos na instituição em decorrência da execução do Termo de Parceria nº 042/2017 nas seguintes áreas: assessoria contábil, assessoria na rotina do departamento de recursos humanos, assessoria na escrituração, inclusive apuração dos impostos e demais contribuições devidas diretos/e ou indiretos - 2º Aditivo parcela 04/06</t>
  </si>
  <si>
    <t>2018/998</t>
  </si>
  <si>
    <t>Pagamento do FGTS  - Competência: Outubro/2018</t>
  </si>
  <si>
    <t>Pagamento do FGTS Rescisão Complementar  - Competência: Outubro/2018</t>
  </si>
  <si>
    <t>Salário proporcional do Auxiliar de Serviços Gerais l - Competência: 10/2018</t>
  </si>
  <si>
    <t>Salário proporcional da Assistente de Secretaria - Competência: 10/2018</t>
  </si>
  <si>
    <t>Salário da Gerente de Projetos - Competência: 10/2018</t>
  </si>
  <si>
    <t>Salário do Produtor Cultural Artes Visuaisl - Competência: 09/2018</t>
  </si>
  <si>
    <t>Salário do Produtor Cultural Artes Visuais - Competência: 08/2018</t>
  </si>
  <si>
    <t>Pensão alimentícia referente ao pagamento salarial para o Produtor (Artes Visuais) referente ao mês de Outubro de 2018</t>
  </si>
  <si>
    <t>Salário proporcional do Presidente- Competência: 10/2018</t>
  </si>
  <si>
    <t>Salário proporcional do Diretor Financeiro- Competência: 10/2018</t>
  </si>
  <si>
    <t>Isabella de Souza Figueira</t>
  </si>
  <si>
    <t>22.613.034/0001-94</t>
  </si>
  <si>
    <t>Cheque 850240</t>
  </si>
  <si>
    <t>2018/84063</t>
  </si>
  <si>
    <t>378/2018</t>
  </si>
  <si>
    <t>Camila de Sousa Menezes</t>
  </si>
  <si>
    <t>22.613.510/0001-77</t>
  </si>
  <si>
    <t>Cheque 850244</t>
  </si>
  <si>
    <t>2018/85208</t>
  </si>
  <si>
    <t>377/2018</t>
  </si>
  <si>
    <t>Reembolso realizado para o de Termo de Parceria 43 - CEFART referente ao pagamento da guia de FGTS  - Competência: 10/2018</t>
  </si>
  <si>
    <t>Reembolso realizado para o de Termo de Parceria 43 - CEFART referente ao pagamento de guia de ISSQN referente ao vale transporte</t>
  </si>
  <si>
    <t>Tradução, legendagem eletrônica e digital e autoração dos filmes que serão exibidos no 20º Festival Internacional de Curtas de Belo Horizonte. 02/02 parcelas</t>
  </si>
  <si>
    <t>22.498.465/000-57</t>
  </si>
  <si>
    <t>2018/26</t>
  </si>
  <si>
    <t xml:space="preserve">Renata Mendes Matias </t>
  </si>
  <si>
    <t>15.494.103/0001-22</t>
  </si>
  <si>
    <t>Cheque 850241</t>
  </si>
  <si>
    <t>396/2018</t>
  </si>
  <si>
    <t>Marina de Almeida Machado</t>
  </si>
  <si>
    <t>22.934.889/0001-17</t>
  </si>
  <si>
    <t>Cheque 850246</t>
  </si>
  <si>
    <t>385/2018</t>
  </si>
  <si>
    <t>Plotagem da exposição do artista Siron Franco. A contratação do serviço se faz necessária para a composição da identidade visual da Galeria Arlinda Correa Lima, da FCS, para a exposição do artista Siron Franco, que ocorrerá entre 13 de novembro de 2018 a 10 de fevereiro de 2019.</t>
  </si>
  <si>
    <t>Reembolso realizado pela APPA referente a emissão do boleto bancário para pagamento de aluguel da sede pelo período de 10/10/2018 a 09/11/2018.</t>
  </si>
  <si>
    <t>Reembolso realizado pelo Termo de Parceria 41/2017 - DIART referente ao pagamento de aluguel da sede da APPA pelo período de 10/10/2018 a 09/11/2018.</t>
  </si>
  <si>
    <t>Reembolso realizado pelo Termo de Parceria 43/2017 - DIART referente ao pagamento de IPTU - 10/11</t>
  </si>
  <si>
    <t>Reembolso realizado pelo Termo de Parceria 43/2017 - CEFART  referente ao pagamento de aluguel da sede da APPA pelo período de 10/10/2018 a 09/11/2018.</t>
  </si>
  <si>
    <t>Reembolso realizado pelo Termo de Parceria 43/2017 - CEFART  referente ao de guia de DARF/IR sob aluguel</t>
  </si>
  <si>
    <t>Reembolso realizado pelo Termo de Parceria 43/2017 - CEFART  referente ao pagamento de IPTU - 10/11</t>
  </si>
  <si>
    <t>Reembolso realizado pelo Termo de Parceria 45/2017 - IEPHA referente ao pagamento de IPTU - 10/11</t>
  </si>
  <si>
    <t>Cheque 850245</t>
  </si>
  <si>
    <t>2018/3</t>
  </si>
  <si>
    <t xml:space="preserve">parcela </t>
  </si>
  <si>
    <t>Cheque 850249</t>
  </si>
  <si>
    <t>2018/87831</t>
  </si>
  <si>
    <t>Aluguel da sede da APPA pelo período de 10/10/2018 a 09/11/2018.</t>
  </si>
  <si>
    <t>IPTU aluguel da Appa - 10/11 parcelas</t>
  </si>
  <si>
    <t>Graco Som Ltda</t>
  </si>
  <si>
    <t>02.031.122/0001-70</t>
  </si>
  <si>
    <t>386/2018</t>
  </si>
  <si>
    <t>Allianz Seguros S.A</t>
  </si>
  <si>
    <t>061.573.796/0001-66</t>
  </si>
  <si>
    <t>444/2018</t>
  </si>
  <si>
    <t>2018/91</t>
  </si>
  <si>
    <t>379/2018</t>
  </si>
  <si>
    <t>2018/92</t>
  </si>
  <si>
    <t>380/2018</t>
  </si>
  <si>
    <t>Impressão dos catálogos: Exposição Advânio Lessa - 150 unid.; Exposição Domingos Mazzilli - 150 unid.; Exposição Rafael Zavagli - 150 unid.; Edital de Ocupação das Galerias ano 2017 -  500 unid.; Edital de Ocupação da Casa da Fotografia CameraSete ano 2017 - 400 unid.A contratação do serviço se faz necessária para a produção dos catálogos dos artistas  que tiveram suas obras expostas nas Galerias da Fundação Clóvis Salgado.</t>
  </si>
  <si>
    <t>Processo 451/2018 - ODUN PRODUÇÃO DE BENS CULTURAIS LTDA - 10.473.332/0001.47</t>
  </si>
  <si>
    <t>Serviços de Assessoria Jurídica, presencial e virtual, para o Termo de Parceria 042/2017. Assessoria jurídica em questões referentes à gestão de contratos, direitos autorais, pessoal, contencioso e demais questões que envolvam a área jurídica relacionada à entidade na gestão do Termo de Parceria n° 42/2017 - DIPRO e à Legislação aplicável às OSCIPs no âmbito de Minas Gerais. Parcela 04/12</t>
  </si>
  <si>
    <t>2018/325</t>
  </si>
  <si>
    <t>2018/669</t>
  </si>
  <si>
    <t>461/2018</t>
  </si>
  <si>
    <t>2018/659</t>
  </si>
  <si>
    <t>Casa Mendanha Ltda</t>
  </si>
  <si>
    <t>21.304.167/0002-05</t>
  </si>
  <si>
    <t>437/2018</t>
  </si>
  <si>
    <t>Tintas Valle Ltda</t>
  </si>
  <si>
    <t>20.083.366/0012-31</t>
  </si>
  <si>
    <t>439/2018</t>
  </si>
  <si>
    <t>Josiane Lopes da Silva</t>
  </si>
  <si>
    <t>078.968.876-06</t>
  </si>
  <si>
    <t>399/2018</t>
  </si>
  <si>
    <t>Impressão e plastificação de placa indicativa, em tamanho A3. A impressão se faz necessária para orientação do público da exposição acerca das regras de acesso a galeria e sobre a classificação indicativa da exposição. A placa será utilizada para a exposição "Sombras e Mistérios" do artista Mac Adams, na Galeria Mari'Stella Tristão, da FCS.</t>
  </si>
  <si>
    <t>271/2018</t>
  </si>
  <si>
    <t>2018/173                                2018/175</t>
  </si>
  <si>
    <t>Cheque 850256</t>
  </si>
  <si>
    <t>2018/88254</t>
  </si>
  <si>
    <t>408/2018</t>
  </si>
  <si>
    <t xml:space="preserve">Aline Calixto de Oliveira </t>
  </si>
  <si>
    <t>27.054.699/0001-29</t>
  </si>
  <si>
    <t>000.015</t>
  </si>
  <si>
    <t>366/2018</t>
  </si>
  <si>
    <t>412/2018</t>
  </si>
  <si>
    <t>Contratação de serviço de transporte de obras de arte, coleta e devolução, para a exposição “Transoeste” do Foto em Pauta, que acontecerá na Casa de Fotografia  CameraSete , entre os dias 23 de outubro de 2018 e 12 de janeiro de 2019 - Parcela 01/02</t>
  </si>
  <si>
    <t>000.275</t>
  </si>
  <si>
    <t>421/2018</t>
  </si>
  <si>
    <t>Contratação de serviço de transporte de obras de arte, coleta e devolução, para a exposição “Transoeste” do Foto em Pauta, que acontecerá na Casa de Fotografia  CameraSete , entre os dias 23 de outubro de 2018 e 12 de janeiro de 2019 - Parcela 02/02</t>
  </si>
  <si>
    <t>DARF/CIDE IMPORTAÇÂO  referente ao pagamento ao fornecedor Cinemateca Portuguesa - Museu do Cinema</t>
  </si>
  <si>
    <t>2018/2829</t>
  </si>
  <si>
    <t>473/2018</t>
  </si>
  <si>
    <t>2018/12</t>
  </si>
  <si>
    <t>Serviço de curadoria para a realização da exposição "Mac Adams: Sombras e mistérios", do artista britânico Mac Adams, que será realizada na Galeria Mari'Stela Tristão a partir do dia 09 de novembro.O serviço de curadoria se faz necessário uma vez que o curador é o responsável pela idealização e produção da exposição, bem como criação de projeto expográfico e coordenação para a montagem. Também fomentará a presença do artista e a confecção de uma instalação in situ . A contratação do curador Luiz Gustavo Carvalho obedece aos critérios de inexigibilidade, uma vez que sua especialização e notoriedade são destacáveis no atual cenário artístico. Ainda, ressalta-se que o curador é o responsável pela idealização da exposição, sendo o responsável pela obras selecionadas do artista e a intermediação com o mesmo. Parcela 01/02</t>
  </si>
  <si>
    <t>000.385</t>
  </si>
  <si>
    <t>440/2018</t>
  </si>
  <si>
    <t>Serviço de curadoria para a realização da exposição "Mac Adams: Sombras e mistérios", do artista britânico Mac Adams, que será realizada na Galeria Mari'Stela Tristão a partir do dia 09 de novembro.O serviço de curadoria se faz necessário uma vez que o curador é o responsável pela idealização e produção da exposição, bem como criação de projeto expográfico e coordenação para a montagem. Também fomentará a presença do artista e a confecção de uma instalação in situ . A contratação do curador Luiz Gustavo Carvalho obedece aos critérios de inexigibilidade, uma vez que sua especialização e notoriedade são destacáveis no atual cenário artístico. Ainda, ressalta-se que o curador é o responsável pela idealização da exposição, sendo o responsável pela obras selecionadas do artista e a intermediação com o mesmo. Parcela 02/02</t>
  </si>
  <si>
    <t>Thiago Arouca Araújo</t>
  </si>
  <si>
    <t>22.522.475/0001-80</t>
  </si>
  <si>
    <t>000.000.278</t>
  </si>
  <si>
    <t>428/2018</t>
  </si>
  <si>
    <t>Tarifa Bancária DOC/TED Eletrônico referente ao pagamento ao fornecedor: Thiago Arouca Araújo - Processo: 428/2018</t>
  </si>
  <si>
    <t>Gabriela Souza Antunes</t>
  </si>
  <si>
    <t>29.010.512/0001-10</t>
  </si>
  <si>
    <t>Cheque 850237</t>
  </si>
  <si>
    <t>000.017</t>
  </si>
  <si>
    <t>394/2018</t>
  </si>
  <si>
    <t>Débora Lúcia Melo de Oliveira</t>
  </si>
  <si>
    <t>27.917.805/0001-50</t>
  </si>
  <si>
    <t>Cheque 850253</t>
  </si>
  <si>
    <t>400/2018</t>
  </si>
  <si>
    <t>8-080-14398</t>
  </si>
  <si>
    <t>441/2018</t>
  </si>
  <si>
    <t>Contratação de empresa para plotagem e posterior remoção, para a exposição “Arte Popular Brasileira" - Parcela 02/02</t>
  </si>
  <si>
    <t>Tarifa Bancária DOC/TED Eletrônico referente ao pagamento ao fornecedor: Flag Impressão Digital Ltda Araújo - Processo: 361/2018</t>
  </si>
  <si>
    <t>Camila Carneiro Banhia Braga</t>
  </si>
  <si>
    <t>20.463.452/0001-17</t>
  </si>
  <si>
    <t>Cheque 850250</t>
  </si>
  <si>
    <t>2018/80027</t>
  </si>
  <si>
    <t>115/2018</t>
  </si>
  <si>
    <t>Reembolso realizado pela Appa referente ao pagamento de juros do processo 331/2018 - TWS Telecom World Systems Ltda</t>
  </si>
  <si>
    <t>Consumo de energia elétrica - Reembolso realizado pelo Termo de Parceria 45/2017 - IEPHA  referente ao pagamento de energia elétrica do mês de Outubro de 2018</t>
  </si>
  <si>
    <t xml:space="preserve">Reembolso realizado pelo fornecedor: Mach Arquitetos Ltda referente ao pagamento feito sem as retenções do impostos IR e PCC sob NF 2018/38 </t>
  </si>
  <si>
    <t>450/2018</t>
  </si>
  <si>
    <t xml:space="preserve">Contratação de carro executivo, com motorista, 02 (duas) diárias (dias 19/10 e 20/10/2018), para o transpore da courier Camilla Ayla, quando do acompanhamento da coleta (junto aos colecionadores) das obras de arte do artista Celso Renato. A profissional é a responsável pelos laudos técnicos acerca do estado de conservação das obras de arte.  </t>
  </si>
  <si>
    <t>479/2018</t>
  </si>
  <si>
    <t xml:space="preserve">Contratação de carro executivo, com motorista, 02 (duas) diárias (dias 05/11 e 06/11/2018), para o transporte da courier Camilla Ayla, para o acompanhamento da coleta (junto aos colecionadores) das obras de arte do artista Siron Franco. A profissional é a responsável pelos laudos técnicos acerca do estado de conservação das obras de arte. </t>
  </si>
  <si>
    <t>Consumo de energia elétrica - Competência: Outubro/2018</t>
  </si>
  <si>
    <t>Consumo de telefone/internet móvel - Competência: Outubro/2018</t>
  </si>
  <si>
    <t>Reparação / conserto de de molduras</t>
  </si>
  <si>
    <t>000.005.490</t>
  </si>
  <si>
    <t>426/2018</t>
  </si>
  <si>
    <t>475/2018</t>
  </si>
  <si>
    <t xml:space="preserve">15360                                                 15396                        </t>
  </si>
  <si>
    <t>22/10/2018       29/10/2018</t>
  </si>
  <si>
    <t>476/2018</t>
  </si>
  <si>
    <t>TWS Telecom World Systems Ltda</t>
  </si>
  <si>
    <t>02.065.816/0001-29</t>
  </si>
  <si>
    <t>331/2018</t>
  </si>
  <si>
    <t>ECT ( Agência dos Correios Franqueada)</t>
  </si>
  <si>
    <t>26.372.494/0001-07</t>
  </si>
  <si>
    <t>Cheque 850247</t>
  </si>
  <si>
    <t>Cupom Fiscal</t>
  </si>
  <si>
    <t>470/2018</t>
  </si>
  <si>
    <t>Locação de equipamento audiovisual, para as exposições "100 anos de Celso Renato"
e “Foto em Pauta”, na Grande Alberto da Veiga Guigmard, com as seguintes especificações:
100 anos de Celso Renato
Data da instalação: 18/10/2018
Data de desinstalação: 28/01/2019
Diárias: 95
01 (um) projetor de 3.6k lumiens, curto alcance, com cabos conectores e suportes de teto;
01 (um) conversor de áudio e vídeo media;
02 (duas) caixas de som com 1 sistema de som stereo.
Foto em pauta
Data da instalação: 18/10/2018
Data de desinstalação: 14/01/2019
Diárias: 86
01 (uma) TV de 32'" - 02/02 parcelas</t>
  </si>
  <si>
    <t xml:space="preserve">Impressão de 50 (cinquenta) cartazes.  A impressão dos cartazes se faz necessária para a divulgação do "EDITAL DE SELEÇÃO 'ARTES VISUAIS DA FCS 2018' PARA OCUPAÇÃO DAS GALERIAS DA FUNDAÇÃO CLÓVIS SALGADO PARA 2019". </t>
  </si>
  <si>
    <t>000.000.070</t>
  </si>
  <si>
    <t>407/2018</t>
  </si>
  <si>
    <t>Janaína Pereira de Oliveira</t>
  </si>
  <si>
    <t>077.740.087-13</t>
  </si>
  <si>
    <t>356/2018</t>
  </si>
  <si>
    <t>Guia de INSS sob nota fiscal 2018/43 - Medley Gestão De Negócios Ltda</t>
  </si>
  <si>
    <t>Guia de INSS sob nota fiscal 000.259 - Companhia de Teatro Luna Lunera</t>
  </si>
  <si>
    <t>Guia de INSS sob nota fiscal 2018/20 - Geovanna Ferrari Silveira de Almeida</t>
  </si>
  <si>
    <t>Guia de DARF/PCC sob nota fiscal 2018/38 - Mach</t>
  </si>
  <si>
    <t>NA</t>
  </si>
  <si>
    <t xml:space="preserve">Guia de DARF/PCC sob nota fiscal 2018/912 - Krypton Assessoria Contábil </t>
  </si>
  <si>
    <t>Guia de GPS 11% INSS - R$ 13,20 e 20% INSS Patronal  - R$ 24,00 referente ao RPA de Fábio Feldman dos Santos Freitas</t>
  </si>
  <si>
    <t>Guia de GPS 11% INSS - R$ 13,20 e 20% INSS Patronal  - R$ 24,00 referente ao RPA de Maria Horta Maciel Rodrigues Alves</t>
  </si>
  <si>
    <t>Guia de GPS 11% INSS - R$ 33,00 e 20% INSS Patronal  - R$ 60,00 referente ao RPA de Tatiana Russo dos Reis</t>
  </si>
  <si>
    <t>Guia de DARF - Código 3208 - IRRF - ALUGUÉIS E ROYALTIES PAGOS A PESSOA FÍSICA  -  VHSR Imóveis - Eireli - ME - (Aluguel da sede da APPA pelo período de 10/08/2018 a 09/09/2018).</t>
  </si>
  <si>
    <t>Guia de DARF - Código 3208 - IRRF - ALUGUÉIS E ROYALTIES PAGOS A PESSOA FÍSICA -  VHSR Imóveis - Eireli - ME - (Aluguel da sede da APPA pelo período de 10/09/2018 a 09/10/2018).</t>
  </si>
  <si>
    <t>Guia de DARF - Código 3208 - IRRF - ALUGUÉIS E ROYALTIES PAGOS A PESSOA FÍSICA -  VHSR Imóveis - Eireli - ME - (Aluguel da sede da APPA pelo período de 10/10/2018 a 09/11/2018).</t>
  </si>
  <si>
    <t>Guia de DARF/IR sob nota fiscal 2018/38 - Mach</t>
  </si>
  <si>
    <t>Guia de DARF/IR sob nota fiscal 2018/998 - Krypton Serviços Contábeis</t>
  </si>
  <si>
    <t>DARF - Código 0561 -  IRRF - RENDIMENTO DO TRABALHO ASSALARIADO - Referente a folha de pagamento do mês de Outubro de 2018</t>
  </si>
  <si>
    <t>Guia da Previdência Social - GPS referente ao INSS Patronal - Folha de Pagamento dos funcionários do mês de Outubro de 2018</t>
  </si>
  <si>
    <t>Contratação de serviço de transporte de obras de arte (coleta e devolução) para a exposição da artista Aretuza Moura, a ser realizada na Galeria Genesco Murta, da FCS. Serão cerca de 50 obras a serem transportadas. 
Endereço de coleta/devolução: Rua Almirante Tamandaré, 712, Gutierrez. 
Data da coleta: 30 de outubro de 2018
Data da devolução: a partir do dia 11 de fevereiro de 2019. - 01/02 parcelas</t>
  </si>
  <si>
    <t>000.274</t>
  </si>
  <si>
    <t>466/2018</t>
  </si>
  <si>
    <t xml:space="preserve">Contratação de serviço de transporte de obras de arte (coleta e devolução) para a exposição da artista Aretuza Moura, a ser realizada na Galeria Genesco Murta, da FCS. Serão cerca de 50 obras a serem transportadas. 
Endereço de coleta/devolução: Rua Almirante Tamandaré, 712, Gutierrez. 
Data da coleta: 30 de outubro de 2018
Data da devolução: a partir do dia 11 de fevereiro de 2019. Parcela 02/02
</t>
  </si>
  <si>
    <t>Renata Cilene Martins</t>
  </si>
  <si>
    <t>275.085.708-20</t>
  </si>
  <si>
    <t>192/2018</t>
  </si>
  <si>
    <t>Guia de GPS INSS referente a rescisão complementar ( referente ao dissídio ) do ex Produtor Cultural da Dipro</t>
  </si>
  <si>
    <t>Tarifa Bancária DOC/TED Eletrônico referente ao pagamento ao fornecedor: Patrick Hermany Ferreira Souza - Processo: 466/2018</t>
  </si>
  <si>
    <t>Tarifa Bancária DOC/TED Eletrônico referente ao pagamento ao fornecedor: Renata Cilene Martins - Processo: 192/2018</t>
  </si>
  <si>
    <t xml:space="preserve">Adelaide Maria Witzler D Esposito </t>
  </si>
  <si>
    <t>Contratação de 01 (um) Restaurador / conservador em São Paulo para conferir e atestar laudos técnicos e o estado das obras do artista Celso Renato , para coleta e devolução das obras da exposição. Serão necessárias: - 6 (seis) diárias sendo, 3 (três) na montagem e 3 (três) na desmontagem, seguindo cronograma estabelecido pela produção - Parcela 01/02</t>
  </si>
  <si>
    <t>30.293.451/0001-25</t>
  </si>
  <si>
    <t>Cheque 850257</t>
  </si>
  <si>
    <t>000.009</t>
  </si>
  <si>
    <t>419/2018</t>
  </si>
  <si>
    <t xml:space="preserve">Serviço de fotografia. Faz-se necessária a contratação de um fotógrafo que acompanhe toda a mostra, a fim de que o mesmo obtenha registro fotográfico tanto do evento, bem como das imagens dos filmes exibidos, uma vez que as mesmas integrarão o material gráfico (catálogo) a ser desenvolvido. </t>
  </si>
  <si>
    <t>Impressão de folders. A impressão do material se faz necessária para a divulgação e informações do público relativo a exposição  "Terra prometida" do artista Rodrigo Albert, que ocorrerá na PQNA Galeria Pedro Moraleida entre os dias 06/12/2018 e 03/02/2019.</t>
  </si>
  <si>
    <t>Cláudia Tamm Renault</t>
  </si>
  <si>
    <t>29.745.806/0001-90</t>
  </si>
  <si>
    <t>416/2018</t>
  </si>
  <si>
    <t>Atacadão Material de Limpeza Ltda</t>
  </si>
  <si>
    <t>02.594.216/0001-11</t>
  </si>
  <si>
    <t>000.014.170</t>
  </si>
  <si>
    <t>455/2018</t>
  </si>
  <si>
    <t>Flávia Andrade Mafra</t>
  </si>
  <si>
    <t>Cheque 850255</t>
  </si>
  <si>
    <t>397/2018</t>
  </si>
  <si>
    <t>Reembolso realizado pela Appa referente ao pagamento de juros do processo 16/2018 : Compumake Locação de Computadores Ltda</t>
  </si>
  <si>
    <t>Contratação de 01 (um) restaurador/conservador para conferir e atestar laudos técnicos e o estado das obras da exposição "Cor Opção" do artista Décio Noviello, durante a montagem e desmontagem da exposição, que acontece no período de 03 de Agosto a 21 de Outubro de 2018 na Galeria Genesco Murta na FCS. - Parcelas 02/02</t>
  </si>
  <si>
    <t>000.034</t>
  </si>
  <si>
    <t xml:space="preserve">Locação de 01 notebboks para o 20º Festcurtas BH no período de 10/09 a 10/10/2018 -  Aditivo </t>
  </si>
  <si>
    <t>Contratação de profissional responsável por acompanhar o serviço gráfico de pré-impressão dos catálogos das exposições das Galerias da Fundação Clóvis Salgado.É necessária a contratação de um profissional responsável para acompanhar o processo de produção e pré-impressão dos catálogos das exposições realizadas na Fundação Clóvis Salgado, de modo a garantir a qualidade da impressão dos mesmos</t>
  </si>
  <si>
    <t>Transferência de valor referente a rendimentos de Aplicação Financeira do mês de Outubro/2018</t>
  </si>
  <si>
    <t>Fotógrafo para registro das exposições: “100 anos de Celso Renato” na Grande Galeria Alberto da Veiga Guignard; "Arte popular Brasileira” PQNA Galeria Pedro Moraleida; "Aretuza Moura” na galeria Genesco Murta, “Mac Adams: Sombras e Mistérios” na galeria MariStella Tristão, “Siron, Franco” na galeria Arlinda Correia. Parcela 01/02</t>
  </si>
  <si>
    <t>Fotógrafo para registro das exposições: “100 anos de Celso Renato” na Grande Galeria Alberto da Veiga Guignard; "Arte popular Brasileira” PQNA Galeria Pedro Moraleida; "Aretuza Moura” na galeria Genesco Murta, “Mac Adams: Sombras e Mistérios” na galeria MariStella Tristão, “Siron, Franco” na galeria Arlinda Correia. 02/02 parcelas</t>
  </si>
  <si>
    <t>2018/25</t>
  </si>
  <si>
    <t>482/2018</t>
  </si>
  <si>
    <t xml:space="preserve">Plotagem da Grande Galeria Alberto da Veiga Guignard. A contratação do serviço se faz necessária para a adequação / ambientação da Grande Galeria Alberto da Veiga Guignard, segundo a identidade visual da exposição "100 anos de Celso Renato" que ocorrerá a partir do dia 29 de outubro de 2018. Parcela 01/03 </t>
  </si>
  <si>
    <t>Plotagem da Grande Galeria Alberto da Veiga Guignard. A contratação do serviço se faz necessária para a adequação / ambientação da Grande Galeria Alberto da Veiga Guignard, segundo a identidade visual da exposição "100 anos de Celso Renato" que ocorrerá a partir do dia 29 de outubro de 2018. Parcela 02/03</t>
  </si>
  <si>
    <t>Viniltec Sinalização Gráfica Ltda</t>
  </si>
  <si>
    <t>70.965.595/0001-03</t>
  </si>
  <si>
    <t>2018/726</t>
  </si>
  <si>
    <t>452/2018</t>
  </si>
  <si>
    <t>2018/735</t>
  </si>
  <si>
    <t>246/2018</t>
  </si>
  <si>
    <t>Guia de DARF/PIS sob folha de pagamento - Competência: Agosto/2018</t>
  </si>
  <si>
    <t>Guia de DARF/PIS sob folha de pagamento - Competência: Outubro/2018</t>
  </si>
  <si>
    <t>DARF - Código da Receita 5856 - COFINS NÃO-CUMULATIVA - Referente aos rendimentos do mês de Outubro/2018</t>
  </si>
  <si>
    <t>Reembolso realizado para o  Termo de Parceria 43 - CEFART referente ao pagamento da guia de FGTS Rescisão Complementar  - Competência: 10/2018</t>
  </si>
  <si>
    <t>Pagamento de ISBN (International Standard Book Number), em virtude da impressão e consequente lançamento de catálogos de exposições ocorridas no Palácio das Artes.O pagamento de ISBN se faz necessário para que seja possível a impressão e distribuição dos catálogos relativa às exposições do Edital de Ocupação das Galerias da FCS 2017. A taxa do ISBN foi faturado em nome da Fundação Clóvis Salgado - FCS, 17.498.205/0001-41, pelo fato da mesma estar licenciada junto à Fundação Miguel de Cervantes para o cadastro de livros e outras publicações. Além disso, as exposições são de propriedade da FCS.</t>
  </si>
  <si>
    <t>Compra de: 03 (três) contadores manual numérico 4 Dígitos; 02 (duas) latas de tinta spray preto Fosco; e 01 (uma) fita de demarcação amarela - 48mm x 30m.A compra do material se faz necessária para a manutenção das galerias da FCS, durante as exposições deste 5º Período Avaliatório.</t>
  </si>
  <si>
    <t>100 cartazes formato A2 imnpressão em serigrafia.Os referidos cartazes serão utilizados para divulgação da Mostra Glauber Rocha - Kynoperzpectyva 18. Optou-se pela impressão feita em serigrafia a fim de respeitar a proposta da identidade visual da mostra.</t>
  </si>
  <si>
    <t>Luís Felipe Duarte Flores</t>
  </si>
  <si>
    <t>088.213.896-00</t>
  </si>
  <si>
    <t>251/2018</t>
  </si>
  <si>
    <t>164/2018</t>
  </si>
  <si>
    <t>Fundação Miguel de Cervantes</t>
  </si>
  <si>
    <t>05.214.413/0001-92</t>
  </si>
  <si>
    <t>487/2018</t>
  </si>
  <si>
    <t>Débora Cristina Silva</t>
  </si>
  <si>
    <t>13.939.977/0001-10</t>
  </si>
  <si>
    <t>Cheque 850258</t>
  </si>
  <si>
    <t>2018/85708</t>
  </si>
  <si>
    <t>375/2018</t>
  </si>
  <si>
    <t>Contratação de 01 (um) Restaurador / conservador em Belo Horizonte para conferir e atestar laudos técnicos e o estado das obras da exposição "100 anos de Celso Renato" de Celso Renato, para montagem, período expositivo e desmontagem da exposição. Serão necessárias: 
- 12 (doze) diárias sendo, 6 (seis) na montagem e 6 (seis) na desmontagem, seguindo cronograma estabelecido pela produção. (Diária = R$ 450,00) 
- Período expositivo, fazer ronda e analise técnica das obras quinzenalmente - totalizando 6 (seis) rondas. (Diária = R$ 350,00) 
- 1 (uma) visita técnica para analise de obra para restauro. (Diária = R$ 200,00) 
- Montagem: 19 a 24 de outubro de 2018
- Desmontagem: a combinar - Parcela 01/02</t>
  </si>
  <si>
    <t>Contratação de 01 (um) Restaurador / conservador em Belo Horizonte para conferir e atestar laudos técnicos e o estado das obras da exposição "100 anos de Celso Renato" de Celso Renato, para montagem, período expositivo e desmontagem da exposição. Serão necessárias: 
- 12 (doze) diárias sendo, 6 (seis) na montagem e 6 (seis) na desmontagem, seguindo cronograma estabelecido pela produção. (Diária = R$ 450,00) 
- Período expositivo, fazer ronda e analise técnica das obras quinzenalmente - totalizando 6 (seis) rondas. (Diária = R$ 350,00) 
- 1 (uma) visita técnica para analise de obra para restauro. (Diária = R$ 200,00) 
- Montagem: 19 a 24 de outubro de 2018
- Desmontagem: a combinar - 02/02 parcelas</t>
  </si>
  <si>
    <t>Camilla Ayla Oliveira dos Anjos</t>
  </si>
  <si>
    <t>22.025.954/0001-91</t>
  </si>
  <si>
    <t>Cheque 850260</t>
  </si>
  <si>
    <t>000.026</t>
  </si>
  <si>
    <t>420/2018</t>
  </si>
  <si>
    <t>Pagamento de ISBN (International Standard Book Number), em virtude da impressão e consequente lançamento de catálogos de exposições ocorridas no Palácio das Artes.O pagamento de ISBN se faz necessário para que seja possível a impressão e distribuição dos catálogos relativa às exposições do ArteMinas 2018. A taxa do ISBN foi faturado em nome da Fundação Clóvis Salgado - FCS, 17.498.205/0001-41, pelo fato da mesma estar licenciada junto à Fundação Miguel de Cervantes para o cadastro de livros e outras publicações. Além disso, as exposições são de propriedade da FCS.</t>
  </si>
  <si>
    <t>Seguro das cópias do filme "As Armas e o Povo".O filme "As Armas e o Povo" compõe a programação da Mostra Glauber Rocha - Kynoperzpectyva 18 e, por se tratar de uma película disponibilizada pela Cinemateca Portuguesa, fez-se necessária a contratação de seguro multirisco da cópia para que a mesma fosse transportada até o local da exibição.</t>
  </si>
  <si>
    <t>489/2018</t>
  </si>
  <si>
    <t>Taxa de manuseio do filme : As Armas e o Povo, que será exibido na mostra de cinema "Glauber Rocha - Kynoperzpectiva18", em dezembro do corrente ano, no Cine Humberto Mauro.</t>
  </si>
  <si>
    <t>Tarifa Envio OPE referente a Taxa de manuseio do filme As Armas e o Povo</t>
  </si>
  <si>
    <t>DARF Código 0473- IRRF - referente ao envio OPE  da Taxa de manuseio do filme: As Armas e o Povo</t>
  </si>
  <si>
    <t>DARF/PIS Importação  - referente Tarifa Envio OPE a Taxa de manuseio do filme: As Armas e o Povo</t>
  </si>
  <si>
    <t>DARF/Cofins Importação  - referente Tarifa Envio OPE a Taxa de manuseio do filme : As Armas e o Povo</t>
  </si>
  <si>
    <t>464/2018</t>
  </si>
  <si>
    <t>Contratação de serviço de empresa expecializada na execução de projeto expográfico para a confecção e montagem de paredes em compensado de 15mm, para exposição do artista Siron Franco, com as seguintes especificações: 
- as construções deverão ser feitas com madeira compensado 15mm, com finalização - lixado, emassado, a ponto de pintura. 
- 2 (dois) painéis medindo: 2,20 x 1,60 x 0,30 m
- Os painéis deverão estar prontos e instalados até o dia 06 de novembro de 2018
- Local: Galeria Arlinda Correa Lima, da FCS - Parcela 01/02</t>
  </si>
  <si>
    <t>Contratação de serviço de empresa expecializada na execução de projeto expográfico para a confecção e montagem de paredes em compensado de 15mm, para exposição do artista Siron Franco, com as seguintes especificações: 
- as construções deverão ser feitas com madeira compensado 15mm, com finalização - lixado, emassado, a ponto de pintura. 
- 2 (dois) painéis medindo: 2,20 x 1,60 x 0,30 m
- Os painéis deverão estar prontos e instalados até o dia 06 de novembro de 2018
- Local: Galeria Arlinda Correa Lima, da FCS - Parcela 02/02</t>
  </si>
  <si>
    <t>000.276</t>
  </si>
  <si>
    <t>Espaço Luz Iluminação em Artes Ltda</t>
  </si>
  <si>
    <t>07.754.671/0001-97</t>
  </si>
  <si>
    <t>000.357</t>
  </si>
  <si>
    <t>442/2018</t>
  </si>
  <si>
    <t>Tarifa Bancária DOC/TED Eletrônico referente ao pagamento ao fornecedor: Opa Cenografia e Montagem Ltda - Processo:464/2018</t>
  </si>
  <si>
    <t>Tarifa Bancária DOC/TED Eletrônico referente ao pagamento ao fornecedor: Opa Cenografia e Montagem Ltda - Processo:244/2018</t>
  </si>
  <si>
    <t>Tarifa Bancária DOC/TED Eletrônico referente ao pagamento ao fornecedor: Espaço Luz Iluminação em Artes Ltda - Processo: 442/2018</t>
  </si>
  <si>
    <t>Tarifa Bancária DOC/TED Eletrônico referente ao pagamento ao fornecedor: Atacadão das Tintas - Processo: 458/2018</t>
  </si>
  <si>
    <t>Tarifa Bancária DOC/TED Eletrônico referente ao pagamento ao fornecedor: Atacadão das Tintas - Processo: 457/2018</t>
  </si>
  <si>
    <t>Verônica Zanella Moreira de Melo</t>
  </si>
  <si>
    <t>27.578.461/0001-00</t>
  </si>
  <si>
    <t>Cheque 850251</t>
  </si>
  <si>
    <t>2018/85709</t>
  </si>
  <si>
    <t>368/2018</t>
  </si>
  <si>
    <t>Transferência de valor para conta reserva referente ao rendimento líquido do mês de Outubro/2018</t>
  </si>
  <si>
    <t>Transferência de valor para conta reserva referente ao rendimento líquido do mês de Setembro/2018</t>
  </si>
  <si>
    <t>Pagamento de direito autorais para a cessão de 08 (oito) obras do artista Rodrigo Albert, para a exposição "Terra Prometida".O pagamento de direitos autorais se faz necessário para a exibição de obras que serão cedidas para a exposição "Terra Prometida", que ocorrerá na PQNA Galeria Pedro Moraleida, entre os dias 06 de dezembro de 2018 e 03 de fevereiro de 2019.</t>
  </si>
  <si>
    <t>202075                                          202076</t>
  </si>
  <si>
    <t>Reembolso realizado pelo Termo de Parceria 41 - DIART referente ao pagamento de locação de computadores para utilização dos funcionários rateados a serviço dos Termos de Parceria</t>
  </si>
  <si>
    <t>Reembolso realizado pelo Termo de Parceria 43- CEFART referente ao pagamento de locação de computadores para utilização dos funcionários rateados a serviço dos Termos de Parceria</t>
  </si>
  <si>
    <t>Plotagem da exposição do artista Siron Franco. A contratação do serviço se faz necessária para a composição da identidade visual da Galeria Arlinda Correa Lima, da FCS, para a exposição do artista Siron Franco, que ocorrerá entre 13 de novembro de 2018 a 10 de fevereiro de 2019. - 01/02  parcelas</t>
  </si>
  <si>
    <t>2018/716</t>
  </si>
  <si>
    <t>480/2018</t>
  </si>
  <si>
    <t xml:space="preserve">1º parcela do 13º salário da Gerente Administrativo e Financeiro  </t>
  </si>
  <si>
    <t xml:space="preserve">1º parcela do 13º salário do Montador/Carregador </t>
  </si>
  <si>
    <t xml:space="preserve">1º parcela do 13º salário do Produtor Cultural </t>
  </si>
  <si>
    <t xml:space="preserve">1º parcela do 13º salário da Auxiliar Administrativo e Financeiro  - </t>
  </si>
  <si>
    <t>1º parcela do 13º salário proporcional do Auditor Interno</t>
  </si>
  <si>
    <t>1º parcela do 13º salário proporcional do Coordenador de Projetos</t>
  </si>
  <si>
    <t>1º parcela do 13º salário proporcional da Assistente Administrativo</t>
  </si>
  <si>
    <t>1º parcela do 13º salário proporcional do Coordenador de Comunicação</t>
  </si>
  <si>
    <t xml:space="preserve">1º parcela do 13º salário proporcional da Coordenadora de Contratos </t>
  </si>
  <si>
    <t xml:space="preserve">1º parcela do 13º salário proporcional da Auxiliar de Serviços Gerais lI </t>
  </si>
  <si>
    <t xml:space="preserve">1º parcela do 13º salário do ex Gerente Administrativo e Financeiro  </t>
  </si>
  <si>
    <t>094.403.746-16</t>
  </si>
  <si>
    <t>Gerente Administrativo e Financeiro ( Gerente Antigo)</t>
  </si>
  <si>
    <t>492/2018</t>
  </si>
  <si>
    <t xml:space="preserve">BH Notebooks </t>
  </si>
  <si>
    <t>13.254.493/0001-38</t>
  </si>
  <si>
    <t>002/2018</t>
  </si>
  <si>
    <t>2018/97</t>
  </si>
  <si>
    <t>432/2018</t>
  </si>
  <si>
    <t>458/2018</t>
  </si>
  <si>
    <t>457/2018</t>
  </si>
  <si>
    <t>Informática Nacional S.A</t>
  </si>
  <si>
    <t>05.600.297/0020-02</t>
  </si>
  <si>
    <t>496/2018</t>
  </si>
  <si>
    <t xml:space="preserve">Férias proporcional do Auditor Interno- </t>
  </si>
  <si>
    <t xml:space="preserve">1º parcela do 13º salário proporcional do Auxiliar de Serviços Gerais l </t>
  </si>
  <si>
    <t xml:space="preserve">1º parcela do 13ª salário proporcional da Assistente de Secretaria </t>
  </si>
  <si>
    <t xml:space="preserve">1º parcela do 13º salário da Gerente de Projetos </t>
  </si>
  <si>
    <t xml:space="preserve">1º parcela do 13º salário do Produtor Cultural Artes Visuais </t>
  </si>
  <si>
    <t>1º parcela do 13º salário proporcional do Presidente</t>
  </si>
  <si>
    <t>1º parcela do 13º salário proporcional do Diretor Financeiro</t>
  </si>
  <si>
    <t>Tarifa Bancária DOC/TED Eletrônico referente ao pagamento ao pagamento da 1º parcela do 13º salário do Montador/Carregador</t>
  </si>
  <si>
    <t>Tarifa Bancária DOC/TED Eletrônico referente ao pagamento ao pagamento da 1º parcela do 13º salário da Gerente Administrativo Financeiro</t>
  </si>
  <si>
    <t xml:space="preserve">Tarifa Bancária DOC/TED Eletrônico referente ao pagamento ao pagamento da 1º parcela do 13º salário do Produtor Cultural </t>
  </si>
  <si>
    <t>Tarifa Bancária DOC/TED Eletrônico referente ao pagamento ao pagamento da 1º parcela do 13º salário da Auxiliar Administrativo Financeiro</t>
  </si>
  <si>
    <t>Tarifa Bancária DOC/TED Eletrônico referente ao pagamento ao pagamento da 1º parcela do 13º salário do Auditor Interno</t>
  </si>
  <si>
    <t>Tarifa Bancária DOC/TED Eletrônico referente ao pagamento ao pagamento da 1º parcela do 13º salário do Coordenador de Projetos</t>
  </si>
  <si>
    <t>Tarifa Bancária DOC/TED Eletrônico referente ao pagamento ao pagamento da 1º parcela do 13º salário da Assistente Administrativo Financeiro</t>
  </si>
  <si>
    <t>Tarifa Bancária DOC/TED Eletrônico referente ao pagamento ao pagamento da 1º parcela do 13º salário da Auxiliar de Serviços Gerais II</t>
  </si>
  <si>
    <t>Tarifa Bancária DOC/TED Eletrônico referente ao pagamento ao pagamento da 1º parcela do 13º salário do ex Gerente Administratvo Financeiro da Dipro</t>
  </si>
  <si>
    <t>Tarifa Bancária DOC/TED Eletrônico referente ao pagamento ao fornecedor: BH Notebooks - Processo: 002/2018</t>
  </si>
  <si>
    <t>Tarifa Bancária DOC/TED Eletrônico referente ao pagamento ao fornecedor: Atacadão das Tintas Ltda  - Processo: 458/2018</t>
  </si>
  <si>
    <t>Tarifa Bancária DOC/TED Eletrônico referente ao pagamento ao fornecedor: Atacadão das Tintas Ltda  - Processo: 457/2018</t>
  </si>
  <si>
    <t>Tarifa Bancária DOC/TED Eletrônico referente ao pagamento ao fornecedor: Informática Nacional S.A  - Processo: 496/2018</t>
  </si>
  <si>
    <t>Tarifa Bancária DOC/TED Eletrônico referente ao pagamento ao pagamento da 1º parcela do 13º salário do Coordenador de Comunicação</t>
  </si>
  <si>
    <t>Tarifa Bancária DOC/TED Eletrônico referente ao pagamento ao pagamento da 1º parcela do 13º salário do ex Gerente Administratvo Financeiro da Coordenadora de Contratos</t>
  </si>
  <si>
    <t>Rendimento de Aplicações Financeiras do mês de Novembro de 2018</t>
  </si>
  <si>
    <t>IRRF sobre Aplicações Financeiras do mês de Novembro de 2018</t>
  </si>
  <si>
    <t>Distribuição de material gráfico (cartaz) - 100 unidades.Tal contratação se faz necessária para realização de divulgação, através de distribuição dos cartazes, da Mostra Glauber: Kynoperzpectyva 18, que acontecerá de 07 a 23 de dezembro de 2018 no Cine Humberto Mauro.</t>
  </si>
  <si>
    <t>Processo 498/2018 - Rafael Miranda Barbosa - 23.693.694/0001-95</t>
  </si>
  <si>
    <t>Produção de material gráfico em serigrafia para a Mostra Glauber: Kynoperzpectyva 18: 01 (um) estandarte, 03 (três) bandeirolas; 02 (dois) cavaletes; 03 (três) quadros; 02 (duas) vitrines de bilheteria. A identidade visual e ambientação da Mostra Glauber: Kynoperzpectyva 18, que acontece de 07 a 23 de dezembro de 2018 no Cine Humberto Mauro, propõe a utilização de materiais produzidos com a técnica de impressão em serigrafia. Deste modo, faz-se necessária a contratação de profissional que execute o serviço em sua totalidade, realizando a impressão das imagens e as entregando em suas devidas estruturas. Para este serivço foram solicitados orçamentos a 06 (seis) profissionais, sendo que 03 (três) fornecedores enviaram propostas que foram negativas e outros 02 (dois) não retornaram pedido de orçamento, mesmo mediante reforço via telefone, restando, assim, 01 (uma) proposta válida.</t>
  </si>
  <si>
    <t>Mariana Souto de Melo Silva</t>
  </si>
  <si>
    <t>27.640.277/0001-35</t>
  </si>
  <si>
    <t>2018/92972</t>
  </si>
  <si>
    <t>102/2018</t>
  </si>
  <si>
    <t>Cofermeta S.A</t>
  </si>
  <si>
    <t>17.281.973/0002-20</t>
  </si>
  <si>
    <t>471/2018</t>
  </si>
  <si>
    <t>2018/291645</t>
  </si>
  <si>
    <t>015.775.356-50</t>
  </si>
  <si>
    <t>Pagamento de ISBN (International Standard Book Number), em virtude da impressão e consequente lançamento de catálogos de exposições ocorridas no Palácio das Artes.O pagamento de ISBN se faz necessário para que seja possível a impressão e distribuição dos catálogos relativa às exposições da FCS no ano de 2018. A taxa do ISBN foi faturado em nome da Fundação Clóvis Salgado - FCS, 17.498.205/0001-41, pelo fato da mesma estar licenciada junto à Fundação Miguel de Cervantes para o cadastro de livros e outras publicações. Além disso, as exposições são de propriedade da FCS.</t>
  </si>
  <si>
    <t>Processo 500/2018 - Flag Impressão Digital Ltda - 10.356.504/0001-00</t>
  </si>
  <si>
    <t>Plotagem da PQNA Galeria Pedro Moraleida referente a exposição “Terra prometida” A contratação do serviço se faz necessária para a ambientação da PQNA Galeria Pedro Moraleida, de acordo com a identidade visual da exposição " Terra Prometida", do artista Rodrigo Albert, entre os dias 06/12/2018 e 03/02/2019.</t>
  </si>
  <si>
    <t>Recilo de Locação</t>
  </si>
  <si>
    <t>434/2018</t>
  </si>
  <si>
    <t>Locação de equipamento audiovisual, para as exposições "100 anos de Celso Renato"
e “Foto em Pauta”, na Grande Alberto da Veiga Guigmard, com as seguintes especificações:
100 anos de Celso Renato
Data da instalação: 18/10/2018
Data de desinstalação: 28/01/2019
Diárias: 95
01 (um) projetor de 3.6k lumiens, curto alcance, com cabos conectores e suportes de teto;
01 (um) conversor de áudio e vídeo media;
02 (duas) caixas de som com 1 sistema de som stereo.
Foto em pauta
Data da instalação: 18/10/2018
Data de desinstalação: 14/01/2019
Diárias: 86
01 (uma) TV de 32'" - 01/02 parcelas</t>
  </si>
  <si>
    <t>2018/57</t>
  </si>
  <si>
    <t>425/2018</t>
  </si>
  <si>
    <t>Rafael Henriques Soares</t>
  </si>
  <si>
    <t>16.883.869/0001-61</t>
  </si>
  <si>
    <t>2018/29</t>
  </si>
  <si>
    <t>433/2018</t>
  </si>
  <si>
    <t>Acropoluz Comercial Ltda</t>
  </si>
  <si>
    <t>13.450.692/0001-11</t>
  </si>
  <si>
    <t>462/2018</t>
  </si>
  <si>
    <t>Contratação de empresa especializada na execução de projeto expográfico para a exposição "100 anos de Celso Renato", do artista Celso Renato. A contratação do serviço se faz necessário para a adequação da galeria ao projeto expográfico realizado para a exposição "100 anos de Celso Renato, a ser realizada entre os dias 30 de outubro de 2018 e 27 de janeiro de 2019, na Grande Galeria Alberto da Veiga Guignard, da FCS. Parcela 02/03</t>
  </si>
  <si>
    <t>Contratação de empresa especializada na execução de projeto expográfico para a exposição "100 anos de Celso Renato", do artista Celso Renato. A contratação do serviço se faz necessário para a adequação da galeria ao projeto expográfico realizado para a exposição "100 anos de Celso Renato, a ser realizada entre os dias 30 de outubro de 2018 e 27 de janeiro de 2019, na Grande Galeria Alberto da Veiga Guignard, da FCS. 03/03 parcelas</t>
  </si>
  <si>
    <t>000.005</t>
  </si>
  <si>
    <t>000.006</t>
  </si>
  <si>
    <t>000.007</t>
  </si>
  <si>
    <t>HD Externo Seagate 2 Tera Byte</t>
  </si>
  <si>
    <t>Gerência de Cinema</t>
  </si>
  <si>
    <t>Compra de 03 (três) HD's Externos, com capacidade de 2tb.s HD's  são necessários para armazenar algumas cópias de filme que serão exibidos na Mostra Glauber: Kynoperzpectyva 18, a se realizer entre 07 e 23 de dezembro de 2018, no Cine Humberto Mauro.</t>
  </si>
  <si>
    <t>Compra de 03 (três) HD's Externos, com capacidade de 2tb.s HD's são necessários para armazenar algumas cópias de filme que serão exibidos na Mostra Glauber: Kynoperzpectyva 18, a se realizer entre 07 e 23 de dezembro de 2018, no Cine Humberto Mauro.</t>
  </si>
  <si>
    <t>Escada de Alumínio 08 degraus</t>
  </si>
  <si>
    <t>Confeção, instalação e retirada de 01 (um) placão 1,5 x 5m - 03 cores.O Placão confeccionado será instalado na fachada da Fundação Clóvis Salgado a fim de divulgar a realização da Mostra Glauber: Kynoperzpectyva 18, que acontece de 07 a 23 de Dezembro de 2018 no Cine Humberto Mauro.</t>
  </si>
  <si>
    <t>Processo 501/2018 - Krypton Consulting S/S - 22.720.300/0001-88</t>
  </si>
  <si>
    <t>Contratação de empresa para cadastro no Siscoserv em razão de pagamento de taxa de manuseio do filme: Armas e o Povo vindo da Cinemateca Portuguesa Museu do Cinema ( Lisboa). Faz-se necessária a contratação da empresa para cadastro no Siscoserv em função do pagamento de taxa de manuseio do filme: Armas e o Povo vindo da Cinemateca Portuguesa Museu do Cinema ( Lisboa) para ser exibido na Mostra Glauber Rocha - Kynoperzpectiva18</t>
  </si>
  <si>
    <t>Contratação de debatedora para comentar o filme "A Idade da Terra", no dia 13/12 às 19h.A realização das mostras especiais de cinema visa apresentar ao público a integralidade da filmografia de um determinado diretor, dada a sua importância para a história do cinema nacinal e mundial. A referida convidada participará de uma das sessões comentadas da Mostra "Glauber: Kynoperzpectyva 18", discorrendo sobre o filme "A Idade da Terra", a ser exibido no dia 13/12/2018 às 19h no Cine Humberto Mauro.</t>
  </si>
  <si>
    <t>Contratação de debatedor para comentar o filme "Deus e o Diabo na Terra do Sol", no dia 09/12 às 18h. A realização das mostras especiais de cinema visa apresentar ao público a integralidade da filmografia de um determinado diretor, dada a sua importância para a história do cinema nacional e mundial. O referido convidado participará de uma das sessões comentadas da Mostra "Glauber: Kynoperzpectyva 18", discorrendo sobre o filme "Deus e o Diabo na Terra do Sol", a ser exibido no dia 09/12/2018 às 18h no Cine Humberto Mauro.</t>
  </si>
  <si>
    <t>Processo 505/2018 - Gráfica e Editora Expressa Ltda - 64.428.337/0001-87</t>
  </si>
  <si>
    <t>Serviço de impressão de 5.000 (cinco mil) unidades de folhetos de programação. Medidas fechado: 100x150mm; Medias aberto: 600x300mm; 4x4 cores, 90g, Dobrado. Os folhetos servrião para divulgar a programção da Mostra Glauber: Kynoperzpectyva 18, que acontece de 07 a 23/12/2018 no Cine Humberto Mauro.</t>
  </si>
  <si>
    <t>Contratação de debatedor para comentar o filme "O Leão de Sete Cabeças", no dia 08/12 às 19h.A realização das mostras especiais de cinema visa apresentar ao público a integralidade da filmografia de um determinado diretor, dada a sua importância para a história do cinema nacional e mundial. O referido convidado participará de uma das sessões comentadas da Mostra "Glauber: Kynoperzpectyva 18", discorrendo sobre o filme "O Leão de Sete Cabeças", a ser exibido no dia 08/12/2018 às 19h no Cine Humberto Mauro.</t>
  </si>
  <si>
    <t>Contratação de debatedor para comentar o filme "Cabeças Cortadas", no dia 12/12 às 19h.A realização das mostras especiais de cinema visa apresentar ao público a integralidade da filmografia de um determinado diretor, dada a sua importância para a história do cinema nacional e mundial. O referido convidado participará de uma das sessões comentadas da Mostra "Glauber: Kynoperzpectyva 18", discorrendo sobre o filme "Cabeças Cortadas", a ser exibido no dia 12/12/2018 às 19h no Cine Humberto Mauro.</t>
  </si>
  <si>
    <t>Transporte aéreo para o convidado Jair Tadeu da Fonseca, trecho Florianópolis/SC x Belo Horizonte/MG no dia 11/12/2018 e trecho Belo Horizonte/MG x Florianópolis/SC no dia 13/12/2018.A viagem do convidado se faz necessária, pois o mesmo reside fora de Belo Horizonte e participará da Mostra Glauber: Kynoperzpectyva 18, debatendo sobre o filme "Cabeças Cortadas", a ser exibido no dia 12/12/2018 às 19h no Cine Humberto Mauro.  OBS: A empresa foi selecionada pelo Edital 001/2018 para o agenciamento de passagens aéreas, nacionais e internacionais, em consonância com os Termos de Parceria nº 41, 42 e 43, firmados com a Fundação Clóvis Salgado, e com o Termo de Parceria nº 45, firmado com o Instituto Estadual do Patrimônio Histórico e Artístico de Minas Gerais. O processo montado está arquivado em pasta a parte por englobar os três Termos de Parceria e pode ser solicitado para consulta sempre que necessário.</t>
  </si>
  <si>
    <t>Contratação de debatedor para comentar o filme "O Dragão da Maldade contra o Santo Guerreiro", no dia 09/12 às 18h.A realização das mostras especiais de cinema visa apresentar ao público a integralidade da filmografia de um determinado diretor, dada a sua importância para a história do cinema nacional e mundial. O referido convidado participará de uma das sessões comentadas da Mostra "Glauber: Kynoperzpectyva 18", discorrendo sobre o filme O Dragão da Maldade contra o Santo Guerreiro", no dia 09/12 às 18h no Cine Humberto Mauro.</t>
  </si>
  <si>
    <t>Contratação de debatedora para comentar o filme "Barravento", no dia 07/12 às 19h.A realização das mostras especiais de cinema visa apresentar ao público a integralidade da filmografia de um determinado diretor, dada a sua importância para a história do cinema nacional e mundial. A referida convidada participará de uma das sessões comentadas da Mostra "Glauber: Kynoperzpectyva 18", discorrendo sobre o filme "Barravento", a ser exibido no dia 07/12/2018 às 19h no Cine Humberto Mauro.</t>
  </si>
  <si>
    <t>Transporte aéreo para o convidado Heitor Augusto de Sousa, trecho São Paulo/SP x Belo Horizonte/MG no dia 09/12/2018 e trecho Belo Horizonte/MG x São Paulo/SP no dia 10/12/2018.A viagem do convidado se faz necessária, pois o mesmo reside fora de Belo Horizonte e participará da Mostra Glauber: Kynoperzpectyva 18, debatendo sobre o filme "O Leão de Sete Cabeças", a ser exibido no dia 08/12/2018 às 19h no Cine Humberto Mauro.  OBS: A empresa foi selecionada pelo Edital 001/2018 para o agenciamento de passagens aéreas, nacionais e internacionais, em consonância com os Termos de Parceria nº 41, 42 e 43, firmados com a Fundação Clóvis Salgado, e com o Termo de Parceria nº 45, firmado com o Instituto Estadual do Patrimônio Histórico e Artístico de Minas Gerais. O processo montado está arquivado em pasta a parte por englobar os três Termos de Parceria e pode ser solicitado para consulta sempre que necessário.</t>
  </si>
  <si>
    <t>Transporte aéreo para a convidada Carolinne Mendes da Silva, trecho São Paulo/SP x Belo Horizonte/MG no dia 13/12/2018 e trecho Belo Horizonte/MG x São Paulo/SP no dia 16/12/2018.A viagem da convidada se faz necessária, pois a mesma reside fora de Belo Horizonte e participará da Mostra Glauber: Kynoperzpectyva 18, debatendo sobre o filme "A Idade da Terra", a ser exibido no dia 13/12/2018 às 19h no Cine Humberto Mauro.  OBS: A empresa foi selecionada pelo Edital 001/2018 para o agenciamento de passagens aéreas, nacionais e internacionais, em consonância com os Termos de Parceria nº 41, 42 e 43, firmados com a Fundação Clóvis Salgado, e com o Termo de Parceria nº 45, firmado com o Instituto Estadual do Patrimônio Histórico e Artístico de Minas Gerais. O processo montado está arquivado em pasta a parte por englobar os três Termos de Parceria e pode ser solicitado para consulta sempre que necessário.</t>
  </si>
  <si>
    <t>Transporte aéreo para o convidado Ney Luiz Piacentini, trecho São Paulo/SP x Belo Horizonte/MG no dia 09/12/2018 e trecho Belo Horizonte/MG x São Paulo/SP no dia 10/12/2018.A viagem do convidado se faz necessária, pois o mesmo reside fora de Belo Horizonte e participará da Mostra Glauber: Kynoperzpectyva 18, debatendo sobre o filme "Deus e o Diabo na Terra do Sol", a ser exibido no dia 09/12/2018 às 18h no Cine Humberto Mauro.  OBS: A empresa foi selecionada pelo Edital 001/2018 para o agenciamento de passagens aéreas, nacionais e internacionais, em consonância com os Termos de Parceria nº 41, 42 e 43, firmados com a Fundação Clóvis Salgado, e com o Termo de Parceria nº 45, firmado com o Instituto Estadual do Patrimônio Histórico e Artístico de Minas Gerais. O processo montado está arquivado em pasta a parte por englobar os três Termos de Parceria e pode ser solicitado para consulta sempre que necessário.</t>
  </si>
  <si>
    <t>Transporte aéreo para o convidado Maurício Cardoso, trecho São Paulo/SP x Belo Horizonte/MG no dia 11/12/2018 e trecho Belo Horizonte/MG x São Paulo/SP no dia 13/12/2018.A viagem do convidado se faz necessária, pois o mesmo reside fora de Belo Horizonte e participará da Mostra Glauber: Kynoperzpectyva 18, debatendo sobre o filme "Terra em Transe", a ser exibido no dia 11/12/2018 às 19h no Cine Humberto Mauro.  OBS: A empresa foi selecionada pelo Edital 001/2018 para o agenciamento de passagens aéreas, nacionais e internacionais, em consonância com os Termos de Parceria nº 41, 42 e 43, firmados com a Fundação Clóvis Salgado, e com o Termo de Parceria nº 45, firmado com o Instituto Estadual do Patrimônio Histórico e Artístico de Minas Gerais. O processo montado está arquivado em pasta a parte por englobar os três Termos de Parceria e pode ser solicitado para consulta sempre que necessário.</t>
  </si>
  <si>
    <t>Contratação de serviço de diárias de hospedagem (apto single).Faz-se necessária a contratação de serivço de hospedagem para acomodação dos convidados da Mostra Glauber: Kynoperzpectyva 18, a se realizar entre 07 a 23 de dezembro de 2018, no Cine Humberto Mauro. Os referidos convidados são profissionais que participarão da referida Mostra ministrando cursos e palestras que integram a programação do evento.</t>
  </si>
  <si>
    <t>Eder San Júnior Cinematografico e Arte Ltda</t>
  </si>
  <si>
    <t>09.207.344/0001-40</t>
  </si>
  <si>
    <t>478/2018</t>
  </si>
  <si>
    <t>27.679.440/0001-73</t>
  </si>
  <si>
    <t>403/2018</t>
  </si>
  <si>
    <t>Serviços de assessoria contábil para atender a classificação mensal dos fatos e eventos contábeis ocorridos na instituição em decorrência da execução do Termo de Parceria nº 042/2017 nas seguintes áreas: assessoria contábil, assessoria na rotina do departamento de recursos humanos, assessoria na escrituração, inclusive apuração dos impostos e demais contribuições devidas diretos/e ou indiretos - 2º Aditivo parcela 05/06</t>
  </si>
  <si>
    <t>2018/1110</t>
  </si>
  <si>
    <t>499/2018</t>
  </si>
  <si>
    <t>Guia de ISSQN sob RPA de Luis Felipe Duarte Flores</t>
  </si>
  <si>
    <t>Guia de ISSQN sob RPA de Cláudia Tamm Renault</t>
  </si>
  <si>
    <t>Guia de ISSQN sob nota fiscal 357 - Espaço Luz, Iluminação em Artes Ltda</t>
  </si>
  <si>
    <t>Guia de ISSQN sob nota fiscal 385 - Ars Et Vita Ltda</t>
  </si>
  <si>
    <t>Guia de ISSQN sob nota fiscal 2018/3 - Pira Arte e Cultural Ltda</t>
  </si>
  <si>
    <t>05/12//2018</t>
  </si>
  <si>
    <t>Guia de ISSQN sob nota fiscal 2018/12 - Leben 108 Produtora de Filmes Ltda</t>
  </si>
  <si>
    <t>Guia de ISSQN sob nota fiscal 2018/25 - Leandro Gabriel Coelho Pereira</t>
  </si>
  <si>
    <t>Guia de ISSQN sob nota fiscal 2018/29 - Rafael Henrique Soares</t>
  </si>
  <si>
    <t>Guia de ISSQN sob nota fiscal 2018/57 - Emer-Som Ltda</t>
  </si>
  <si>
    <t>Guia de ISSQN sob nota fiscal 2018/63 - Arco Cultural Ltda</t>
  </si>
  <si>
    <t>Guia de ISSQN sob nota fiscal 2018/69 - Fala Comércio de Cenário Ltda</t>
  </si>
  <si>
    <t>Guia de ISSQN sob nota fiscal 2018/78 - Graco Som Ltda</t>
  </si>
  <si>
    <t>Guia de ISSQN sob nota fiscal 2018/91 - Cult Agência de Viagens e Turismo Ltda</t>
  </si>
  <si>
    <t>Guia de ISSQN sob nota fiscal 2018/92 - Cult Agência de Viagens e Turismo Ltda</t>
  </si>
  <si>
    <t>Guia de ISSQN sob nota fiscal 2018/97 - Cult Agência de Viagens e Turismo Ltda</t>
  </si>
  <si>
    <t xml:space="preserve">Guia de ISSQN sob nota fiscal 2018/325 - Drummond e Neoumayr Advocacia </t>
  </si>
  <si>
    <t>Guia de ISSQN sob nota fiscal 2018/343 - Paulitech Ltda</t>
  </si>
  <si>
    <t>Guia de ISSQN sob nota fiscal 2018/544 - Out Way Produções Eireli</t>
  </si>
  <si>
    <t>Guia de ISSQN sob nota fiscal 2018/669 - Plotacad Impressão Digital Ltda</t>
  </si>
  <si>
    <t>Guia de ISSQN sob nota fiscal 2018/714 - Plotacad Impressão Digital Ltda</t>
  </si>
  <si>
    <t>Guia de ISSQN sob nota fiscal 2018/716 - Plotacad Impressão Digital Ltda</t>
  </si>
  <si>
    <t>Guia de ISSQN sob nota fiscal 2018/768 - Viniltec Sinlização Gráfica Ltda</t>
  </si>
  <si>
    <t>Guia de ISSQN sob nota fiscal 2018/2100 - Tamoios Editora Gráfica Ltda</t>
  </si>
  <si>
    <t>Guia de ISSQN sob nota fiscal 2018/2829 - Copiadora Objetiva Ltda</t>
  </si>
  <si>
    <t>Guia de ISSQN sob nota fiscal 2018/291645 - Consórcio Operacional do Transporte Coletivo</t>
  </si>
  <si>
    <t>Guia de ISSQN sob Taxa de manuseio do filme As Armas e o Povo</t>
  </si>
  <si>
    <t>Pagamento de ISBN (International Standard Book Number), em virtude da impressão e consequente lançamento de catálogos de exposições ocorridas no Palácio das Artes.O pagamento de ISBN se faz necessário para que seja possível a impressão e distribuição dos catálogos relativa à exposição "100 anos de Celso Renato", do artista Celso Renato, na FCS, em 2018. A taxa do ISBN foi faturado em nome da Fundação Clóvis Salgado - FCS, 17.498.205/0001-41, pelo fato da mesma estar licenciada junto à Fundação Miguel de Cervantes para o cadastro de livros e outras publicações. Além disso, a exposição é de propriedade da FCS.</t>
  </si>
  <si>
    <t>Processo 522/2018 - Cult Agência de Viagens e Turismo Ltda - 05.132.718/0001-55</t>
  </si>
  <si>
    <t>Transporte aéreo para o convidado Mateus Araújo Silva, trecho São Paulo/SP x Belo Horizonte/MG no dia 15/12/2018 e trecho Belo Horizonte/MG x São Paulo/SP no dia 03/01/2019.A viagem do convidado se faz necessária, pois o mesmo reside fora de Belo Horizonte e participará da Mostra Glauber: Kynoperzpectyva 18, sendo responsável pelos "Diálogos Glauberianos" e pelos cursos que acontecem de 17 a 23/12/2018, no Cine Humberto Mauro. Além destas atividades, o convidado participará de reuniões de trabalho em função da elaboração do catálogo. OBS: A empresa foi selecionada pelo Edital 001/2018 para o agenciamento de passagens aéreas, nacionais e internacionais, em consonância com os Termos de Parceria nº 41, 42 e 43, firmados com a Fundação Clóvis Salgado, e com o Termo de Parceria nº 45, firmado com o Instituto Estadual do Patrimônio Histórico e Artístico de Minas Gerais. O processo montado está arquivado em pasta a parte por englobar os três Termos de Parceria e pode ser solicitado para consulta sempre que necessário.</t>
  </si>
  <si>
    <t>Contratação de debatedor para a Sessão de Curtas, no dia 16/12 às 16h.A realização das mostras especiais de cinema visa apresentar ao público a integralidade da filmografia de um determinado diretor, dada a sua importância para a história do cinema nacional e mundial. O referido convidado participará da Mostra "Glauber: Kynoperzpectyva 18", discorrendo sobre os filmes exibidos na "Sessão de Curtas", a ser exibida no dia 16/12/2018 às 16h no Cine Humberto Mauro.</t>
  </si>
  <si>
    <t>Tradução de texto, português para inglês, para o catálogo da exposição "100 anos de Celso Renato", que será lançada no evento "Vivência Artística", em dezembro de 2018. A execução do serviço se faz necessária para a tradução de texto que compõe o catálogo da exposição "100 anos de Celso Renato". Sem o texto traduzido não é possível a finalização do catálogo para ser enviado para impressão.</t>
  </si>
  <si>
    <t>Salário proporcional do Auxiliar de Serviços Gerais l - Competência: 11/2018</t>
  </si>
  <si>
    <t>Salário proporcional da Assistente de Secretaria - Competência: 11/2018</t>
  </si>
  <si>
    <t>Salário da Gerente de Projetos - Competência: 11/2018</t>
  </si>
  <si>
    <t>Salário do Produtor Cultural Artes Visuais - Competência: 11/2018</t>
  </si>
  <si>
    <t>Pensão alimentícia referente ao pagamento salarial para o Produtor (Artes Visuais) referente ao mês de Novembro de 2018</t>
  </si>
  <si>
    <t>Salário proporcional do Presidente- Competência: 11/2018</t>
  </si>
  <si>
    <t>Salário proporcional do Diretor Financeiro- Competência: 11/2018</t>
  </si>
  <si>
    <t>Serviços administrativos de rotina como a gestão de impostos, controle de faturas, inclusive a preparação de documentos para prestação de contas. O serviço em questão se faz necessário para dar suporte e garantir melhor controle ao Termo de Parceria devido ao alto fluxo de atividades. Aditivo 05/06 parcelas</t>
  </si>
  <si>
    <t>2018/63</t>
  </si>
  <si>
    <t>Salário do Montador/Carregador - Competência: 11/2018</t>
  </si>
  <si>
    <t>Salário da Gerente Administrativo e Financeiro  - Competência: 11/2018</t>
  </si>
  <si>
    <t>Salário do Produtor Cultural Artes Visuais - Competência:10/2018</t>
  </si>
  <si>
    <t>Salário do Produtor Cultural Audiovisual  - Competência: 11/2018</t>
  </si>
  <si>
    <t>Salário da Auxiliar Administrativo e Financeiro  - Competência: 11/2018</t>
  </si>
  <si>
    <t>Salário proporcional do Auditor Interno- Competência: 11/2018</t>
  </si>
  <si>
    <t>Salário proporcional do Coordenador de Projetos- Competência: 11/2018</t>
  </si>
  <si>
    <t>Salário proporcional da Assistente Administrativo- Competência: 11/2018</t>
  </si>
  <si>
    <t>Salário proporcional do Coordenador de Comunicação - Competência: 11/2018</t>
  </si>
  <si>
    <t>Salário proporcional da Coordenadora de Contratos - Competência: 11/2018</t>
  </si>
  <si>
    <t>Salário proporcional do Auxiliar de Serviços Gerais lI - Competência: 11/2018</t>
  </si>
  <si>
    <t>Reembolso realizado pelo Appa  referente ao pagamento da guia de FGTS - Competência: 11/2018</t>
  </si>
  <si>
    <t xml:space="preserve">Reembolso realizado pelo Termo de Parceria Appa  referente a contratação de empresa para instalação e aprimoramento da rede de informática e reparo na estrutura do sistema de cabeamento para conexão de rede. </t>
  </si>
  <si>
    <t>Reembolso realizado pelo Termo de Parceria 41 - DIART referente ao pagamento da guia de FGTS - Competência: 11/2018</t>
  </si>
  <si>
    <t>Reembolso realizado pelo Termo de Parceria 41 - DIART referente ao pagamento da guia de FGTS - 1º parcela do 13º salário</t>
  </si>
  <si>
    <t>Reembolso realizado pelo  Termo de Parceria 41/2017 - DIART referente a locação de impressoras a laser multifuncionais para viabilização dos trabalhos realizados pelos Termos de Parceria - Parcela 10/11</t>
  </si>
  <si>
    <t>Reembolso realizado pelo  Termo de Parceria 43/2017 - CEFART referente a locação de impressoras a laser multifuncionais para viabilização dos trabalhos realizados pelos Termos de Parceria - Parcela 10/11</t>
  </si>
  <si>
    <t>Reembolso realizado pelo Termo de Parceria 43 - CEFART referente ao pagamento da guia de FGTS - Competência: 11/2018</t>
  </si>
  <si>
    <t>Reembolso realizado pelo Termo de Parceria 43 - CEFART referente ao pagamento da guia de FGTS - 1º parcela do 13º salário</t>
  </si>
  <si>
    <t>Reembolso realizado pelo projeto Minc Pronac 17 referente ao pagamento da guia de FGTS - Competência: 11/2018</t>
  </si>
  <si>
    <t>Reembolso realizado pelo projeto Minc Pronac 17 referente ao pagamento da guia de FGTS - 1º parcela do 13º salário</t>
  </si>
  <si>
    <t>Reembolso realizado pelo  Termo de Parceria 45/2017 - IEPHA referente a locação de impressoras a laser multifuncionais para viabilização dos trabalhos realizados pelos Termos de Parceria - Parcela 10/11</t>
  </si>
  <si>
    <t>Reembolso realizado pelo Termo de Parceria 45 - IEPHA referente ao pagamento da guia de FGTS - Competência: 11/2018</t>
  </si>
  <si>
    <t>Reembolso realizado pelo Termo de Parceria 45- IEPHA referente ao pagamento da guia de FGTS - 1º parcela do 13º salário</t>
  </si>
  <si>
    <t>Pagamento do FGTS  - Competência: Novembro/2018</t>
  </si>
  <si>
    <t>Pagamento do FGTS  - Competência: 1º parcela do 13º salário</t>
  </si>
  <si>
    <t>2018/0768</t>
  </si>
  <si>
    <t>Locação de impressoras a laser multifuncionais para viabilização dos trabalhos realizados pelos Termos de Parceria, o serviço em questão é primordial para o bom andamento das demandas administrativas dos mesmos, como por exemplo: elaboração de cópias para montagem dos processos, digitalizações diversas, cópias de contratos, relatórios diversos, etc. Parcela 10/11</t>
  </si>
  <si>
    <t>2018/375</t>
  </si>
  <si>
    <t>Contratação de empresa para instalação e aprimoramento da rede de informática e reparo na estrutura do sistema de cabeamento para conexão de rede. Parcela 04/04</t>
  </si>
  <si>
    <t>2018/93753</t>
  </si>
  <si>
    <t>Processo 525/2018 - BH FOTOCOPIAS DIGITAL LTDA - 29.032.573/0001-89</t>
  </si>
  <si>
    <t>Impressão de 15 (quinze) cartazes 36x56 cm. A realização do serviço se faz necessária para a divulgação do evento Minas Pocket Literatura - Ricarso Aleixo, a ser realizado no dia 19 de dezembro de 2018, na Sala Juvenal Dias, da FCS.</t>
  </si>
  <si>
    <t>Contratação de empresa especializada para a impressão de catálogos das exposições que aconteceram nas galerias da FCS, durante o ano de 2018. Ao todo são 9 (nove) catálogos e um total de 2.150 (dois mil cinto e ciquenta livros impressos), conforme especificações constantes no TERMO DE REFERÊNCIA  APPA Nº34/2018.A contratação do serviço se faz necessária para a impressão dos catálogos das exposições realizadas na FCS, neste ano de 2018, para lançamento no evento Vivência Artística, conforme produto 1.1 do Termo de Parceria nº 042/2017.</t>
  </si>
  <si>
    <t>Processo 527/2018  - Emersom Ltda - 02.028.930/0001-89</t>
  </si>
  <si>
    <t>Locação de 03 (três) microfones condensadores para o Minas Pocket Literatura, com o artista Ricardo Aleixo</t>
  </si>
  <si>
    <t>Contratação de artista e escritor para o Minas Pocket Literatura. A contratação se faz necessária para apresentação do artista e escritor Ricardo Aleixo, no Minas Pocket Literatura, a ser realizado no dia 19/12/2018, na Sala Juvenal Dias, da FCS</t>
  </si>
  <si>
    <t>Reembolso realizado pela APPA referente a emissão do boleto bancário para pagamento de aluguel da sede pelo período de 10/11/2018 a 09/12/2018.</t>
  </si>
  <si>
    <t>Reembolso realizado pelo Termo de Parceria 41/2017 - DIART referente ao pagamento de aluguel da sede da APPA pelo período de 10/11/2018 a 09/12/2018.</t>
  </si>
  <si>
    <t>Reembolso realizado pelo Termo de Parceria 43/2017 - DIART referente ao pagamento de IPTU - 11/11</t>
  </si>
  <si>
    <t>Reembolso realizado pelo Termo de Parceria 43/2017 - CEFART  referente ao pagamento de aluguel da sede da APPA pelo período de 10/11/2018 a 09/12/2018.</t>
  </si>
  <si>
    <t>Reembolso realizado pelo Termo de Parceria 43/2017 - CEFART  referente ao pagamento de IPTU - 11/11</t>
  </si>
  <si>
    <t>Reembolso realizado pelo Termo de Parceria 45/2017 - IEPHA  referente ao pagamento de aluguel da sede da APPA pelo período de 10/11/2018 a 09/12/2018.</t>
  </si>
  <si>
    <t>Reembolso realizado pelo Termo de Parceria 45/2017 - IEPHA referente ao pagamento de IPTU - 11/11</t>
  </si>
  <si>
    <t>Reembolso realizado pelo Termo de Parceria 45/2017 - IEPHA  referente ao pagamento de aluguel da sede da APPA pelo período de 10/10/2018 a 09/11/2018.</t>
  </si>
  <si>
    <t>2018/2229</t>
  </si>
  <si>
    <t>486/2018</t>
  </si>
  <si>
    <t>Serviços de Assessoria Jurídica, presencial e virtual, para o Termo de Parceria 042/2017. Assessoria jurídica em questões referentes à gestão de contratos, direitos autorais, pessoal, contencioso e demais questões que envolvam a área jurídica relacionada à entidade na gestão do Termo de Parceria n° 42/2017 - DIPRO e à Legislação aplicável às OSCIPs no âmbito de Minas Gerais. Parcela 05/12</t>
  </si>
  <si>
    <t>2018/369</t>
  </si>
  <si>
    <t>Rodrigo Albert dos Santos</t>
  </si>
  <si>
    <t>883.892.866-53</t>
  </si>
  <si>
    <t>495/2018</t>
  </si>
  <si>
    <t>Ney Luiz Piacentini</t>
  </si>
  <si>
    <t>455.046.019-91</t>
  </si>
  <si>
    <t>504/2018</t>
  </si>
  <si>
    <t>IPTU aluguel da Appa - 11/11 parcelas</t>
  </si>
  <si>
    <t>Aluguel da sede da APPA pelo período de 10/11/2018 a 09/12/2018.</t>
  </si>
  <si>
    <t>Heitor Augusto de Sousa</t>
  </si>
  <si>
    <t>324.930.218-00</t>
  </si>
  <si>
    <t>506/2018</t>
  </si>
  <si>
    <t>07.782.192/0001-84</t>
  </si>
  <si>
    <t>Out Way Produções Eireli</t>
  </si>
  <si>
    <t>2018/544</t>
  </si>
  <si>
    <t>468/2018</t>
  </si>
  <si>
    <t>Plotagem da Galeria Genesco Murta.A contratação do serviço se faz necessária para a adequação da identidade visual da Galeria Genesco Murta para a exposição da artista "Aretuza Moura" a ser realizada a partir do dia 06 de novembro de 2018. 02/02 parcelas</t>
  </si>
  <si>
    <t>Plotagem da Galeria Genesco Murta.A contratação do serviço se faz necessária para a adequação da identidade visual da Galeria Genesco Murta para a exposição da artista "Aretuza Moura" a ser realizada a partir do dia 06 de novembro de 2018. Parcela 01/02</t>
  </si>
  <si>
    <t>521/2018</t>
  </si>
  <si>
    <t>Contratação de debatedora para comentar a sessão de  "Aberturas brasileiras", no dia 11/12 às 15h.A realização das mostras especiais de cinema visa apresentar ao público a integralidade da filmografia de um determinado diretor, dada a sua importância para a história do cinema nacional e mundial. A referida convidada participará de uma das sessões comentadas da Mostra "Glauber: Kynoperzpectyva 18", discorrendo sobre "Aberturas Brasileiras", a ser exibido no dia 11/12/2018 às 15h no Cine Humberto Mauro.</t>
  </si>
  <si>
    <t>Contratação de serviço de camarim para o Minas Pocket Literatura, com artista Ricardo Aleixo. A contratação do serviço se faz necessária para a alimentação do artista e da equipe técnica durante o período da montagem e desmontagem do evento Minas Pocket Literatura, a ser realizado na Sala Juvenal Dias, no dia 19/12/2018.</t>
  </si>
  <si>
    <t>Contratação de editor para a mostra especial. A presente contratação se faz necessária para a coordenação editorial; pesquisa, preparação e organização de todos os textos para as publicações relacionadas à mostra especial e acompanhamento dos processos  editoriais relativos às peças gráficas e material de divulgação da mostra. - Parcela 01/03</t>
  </si>
  <si>
    <t>Contratação de editor para a mostra especial. A presente contratação se faz necessária para a coordenação editorial; pesquisa, preparação e organização de todos os textos para as publicações relacionadas à mostra especial e acompanhamento dos processos  editoriais relativos às peças gráficas e material de divulgação da mostra. - Parcela 02/03</t>
  </si>
  <si>
    <t>Cheque 850261</t>
  </si>
  <si>
    <t>2018/95237</t>
  </si>
  <si>
    <t>Cheque 850262</t>
  </si>
  <si>
    <t>2018/94990</t>
  </si>
  <si>
    <t>Pagamento de ISBN (International Standard Book Number), em virtude da impressão e consequente lançamento de catálogos de exposições ocorridas no Palácio das Artes.O pagamento de ISBN se faz necessário para que seja possível a impressão e distribuição dos catálogos relativa as exposições dos artistas Siron Franco e Aretuza Moura, na FCS, em 2018. A taxa do ISBN foi faturado em nome da Fundação Clóvis Salgado - FCS, 17.498.205/0001-41, pelo fato da mesma estar licenciada junto à Fundação Miguel de Cervantes para o cadastro de livros e outras publicações. Além disso, a exposição é de propriedade da FCS.</t>
  </si>
  <si>
    <t>Refeição para os convidados e equipe da Mostra Glauber - Kynoperzpektyva 18</t>
  </si>
  <si>
    <t>Ticket Serviços S.A</t>
  </si>
  <si>
    <t>47.866.934/0001-74</t>
  </si>
  <si>
    <t xml:space="preserve">Nota Fiscal                         Nota de Débito </t>
  </si>
  <si>
    <t>4816702                                 685472-ND</t>
  </si>
  <si>
    <t>520/2018</t>
  </si>
  <si>
    <t>Taskia Ferraz Araújo</t>
  </si>
  <si>
    <t>22.614.497/0001-70</t>
  </si>
  <si>
    <t xml:space="preserve">Cheque 850264  </t>
  </si>
  <si>
    <t>2018/95146</t>
  </si>
  <si>
    <t>376/2018</t>
  </si>
  <si>
    <t>Ana Carolina Moura de Oliveira</t>
  </si>
  <si>
    <t>085.772.536-00</t>
  </si>
  <si>
    <t>360/2018</t>
  </si>
  <si>
    <t xml:space="preserve">Coordenador de produção para a Mostra Especial de Cinema dentro do 5º PA. Para a realização da Mostra Especial faz-se necessária a contratação de um profissional que se ocupe da coordenação de produção da mesma, função que engloba o acompanhamento de todos os processos relativos a execução desta - pagamento em 04 parcelas </t>
  </si>
  <si>
    <t>Coordenador de produção para a Mostra Especial de Cinema dentro do 5º PA. Para a realização da Mostra Especial faz-se necessária a contratação de um profissional que se ocupe da coordenação de produção da mesma, função que engloba o acompanhamento de todos os processos relativos a execução desta  - Parcelas 01/04</t>
  </si>
  <si>
    <t>2018/13</t>
  </si>
  <si>
    <t>467/2018</t>
  </si>
  <si>
    <t>Ewerton Belico de Sousa</t>
  </si>
  <si>
    <t>036.115.196-93</t>
  </si>
  <si>
    <t>510/2018</t>
  </si>
  <si>
    <t>Plotagem da Galeria Mari’Stella Tristão, para a exposição “Sombras e Mistérios”, do artista Mac Adams. Parcela 01/02</t>
  </si>
  <si>
    <t>Plotagem da Galeria Mari’Stella Tristão, para a exposição “Sombras e Mistérios”, do artista Mac Adams. Parcela 02/02</t>
  </si>
  <si>
    <t>2018/714</t>
  </si>
  <si>
    <t>472/2018</t>
  </si>
  <si>
    <t>531/2018</t>
  </si>
  <si>
    <t>Pagamento de ISBN (International Standard Book Number), em virtude da impressão e consequente lançamento de catálogos de exposições ocorridas no Palácio das Artes.O pagamento de ISBN se faz necessário para que seja possível a impressão e distribuição dos catálogos relativa a exposição " Sombras e Mistérios" do artista Mac Admas, na FCS, em 2018. A taxa do ISBN foi faturado em nome da Fundação Clóvis Salgado - FCS, 17.498.205/0001-41, pelo fato da mesma estar licenciada junto à Fundação Miguel de Cervantes para o cadastro de livros e outras publicações. Além disso, a exposição é de propriedade da FCS.</t>
  </si>
  <si>
    <t>503/2018</t>
  </si>
  <si>
    <t>497/2018</t>
  </si>
  <si>
    <t>Francisco José Carvalho Belieny</t>
  </si>
  <si>
    <t>17.713.298/0001-80</t>
  </si>
  <si>
    <t>2018/348</t>
  </si>
  <si>
    <t>491/2018</t>
  </si>
  <si>
    <t>Cyclopedia Consultoria e Planejamento Ltda</t>
  </si>
  <si>
    <t>08.868.202/0001-61</t>
  </si>
  <si>
    <t>469/2018</t>
  </si>
  <si>
    <t>481/2018</t>
  </si>
  <si>
    <t>Caroline Mendes da Silva</t>
  </si>
  <si>
    <t>332.758.058-86</t>
  </si>
  <si>
    <t>502/2018</t>
  </si>
  <si>
    <t>Jair Tadeu da Fonseca</t>
  </si>
  <si>
    <t>274.186.506-04</t>
  </si>
  <si>
    <t>507/2018</t>
  </si>
  <si>
    <t>2018/3097</t>
  </si>
  <si>
    <t>474/2018</t>
  </si>
  <si>
    <t>2018/3098</t>
  </si>
  <si>
    <t>483/2018</t>
  </si>
  <si>
    <t>2018/979</t>
  </si>
  <si>
    <t>494/2018</t>
  </si>
  <si>
    <t>Maurício Cardoso</t>
  </si>
  <si>
    <t>161.353.748-42</t>
  </si>
  <si>
    <t>509/2018</t>
  </si>
  <si>
    <t>Tarifa Bancária DOC/TED Eletrônico referente ao pagamento ao fornecedor:Flag Impressão Digital Ltda  - Processo: 494/2018</t>
  </si>
  <si>
    <t>Tarifa Bancária DOC/TED Eletrônico referente ao pagamento ao fornecedor:Maurício Cardoso  - Processo: 509/2018</t>
  </si>
  <si>
    <t>Contratação de 01 (um) Restaurador / conservador em Belo Horizonte para conferir e atestar laudos técnicos e o estado das obras da exposição do artista Siron Franco, para montagem e desmontagem da exposição. Serão necessárias: - 6 (seis) diárias sendo, 3 (três) na montagem (9, 10 e 11 de novembro de 2018) e 3 (três) na desmontagem (após 10 de fevereiro de 2019), na coleta das obras em Belo Horizonte e na chegada na galeria. Parcela 01/02</t>
  </si>
  <si>
    <t>Contratação de 01 (um) Restaurador / conservador em Belo Horizonte para conferir e atestar laudos técnicos e o estado das obras da exposição do artista Siron Franco, para montagem e desmontagem da exposição. Serão necessárias: - 6 (seis) diárias sendo, 3 (três) na montagem (9, 10 e 11 de novembro de 2018) e 3 (três) na desmontagem (após 10 de fevereiro de 2019), na coleta das obras em Belo Horizonte e na chegada na galeria. Parcela 02/02</t>
  </si>
  <si>
    <t>Cheque 850265</t>
  </si>
  <si>
    <t>463/2018</t>
  </si>
  <si>
    <t>DARF/CIDE IMPORTAÇÂO  referente ao pagamento ao fornecedor Cinemateca Portuguesa - Museu do Cinema filme Armas e o povo</t>
  </si>
  <si>
    <t>Reembolso de taxas e impostos decorrentes do transporte do filme "As Armas e O Povo". O referido imposto é decorrente de um serviço prestado pela empresa Federal Express Corporation - FT, ganhadora do processo realizado para executar o transporte da cópia do filme "As Armas e O Povo", vindo da Cinemateca Portuguesa (Lisboa/PT) para ser exibido na Mostra Glauber: Kynoperzpectyva 18.</t>
  </si>
  <si>
    <t>Processo 532/2018 - FEDERAL EXPRESS CORPORATION - FT - 00.676.486/0001-82</t>
  </si>
  <si>
    <t>Processo 533/2018 - Tokio Marine Seguradora S.A. - 33.164.021/0001-00</t>
  </si>
  <si>
    <t xml:space="preserve">Contratação de seguro para as obras de arte dos artistas Amilcar de Castro, em virtude da exposição que ocorrerá na Fundação Clóvis Salgado de Dezembro de 2018 a Junho de 2019. O serviço de seguro será iniciado 12 de dezembro de 2018 e vai até o dia 18 de junho de 2019, período expositivo. As obras a serem seguradas, bem como seus valores, encontram-se anexadas no processo. O seguro engloba a cobertura All Risk. </t>
  </si>
  <si>
    <t>Transporte para coleta de01 (um) HD contendo o arquivo dos filmes "O Leão de Sete Cabeças" e "Câncer".A presente contratação se faz necessária para viabilizar a exibição dos filmes "O Leão de Sete Cabeças" e "Câncer", ambos integrantes da programação da mostra Glauber: Kynoperzpectyva 18. A coleta será feita na Cinemateca Brasileira (São Paulo/SP) e o material encaminhado para a Fundação Clóvis Salgado / Cine Humberto Mauro.</t>
  </si>
  <si>
    <t>Transporte de HD para digitalização do filme "O Leão de Sete Cabeças"; Transporte para coleta do filme em 35mm "A Idade da Terra"; Transporte para coleta dos filmes (películas 35mm ef 16mm) "Pátio", "Amazonas, Amazonas", "Maranhão 66", "Barravento", "Deus e o Diabo na Terra do Sol", "O Dragão da Maldade", "1968", "Jorjamado no Cinema"</t>
  </si>
  <si>
    <t>Processo 537/2018 - Cult Agência de Viagens e Turismo Ltda - 05.132.718/0001-55</t>
  </si>
  <si>
    <t>Transporte aéreo para o convidado André Felipe Di Mauro, trecho Rio de Janeiro/RJ x Belo Horizonte/MG no dia 19/12/2018 e trecho Belo Horizonte/MG x Rio de Janeiro/RJ no dia 20/12/2018.A viagem do convidado se faz necessária, pois o mesmo reside fora de Belo Horizonte e participará da História Permanente do Cinema, debatendo sobre o filme "Humberto Mauro", a ser exibido no dia 19/12/2018 às 21h no Cine Humberto Mauro. OBS: A empresa foi selecionada pelo Edital 001/2018 para o agenciamento de passagens aéreas, nacionais e internacionais, em consonância com os Termos de Parceria nº 41, 42 e 43, firmados com a Fundação Clóvis Salgado, e com o Termo de Parceria nº 45, firmado com o Instituto Estadual do Patrimônio Histórico e Artístico de Minas Gerais. O processo montado está arquivado em pasta a parte por englobar os três Termos de Parceria e pode ser solicitado para consulta sempre que necessário.</t>
  </si>
  <si>
    <t>Consumo de energia elétrica - Reembolso realizado pelo Termo de Parceria 45/2017 - IEPHA  referente ao pagamento de energia elétrica do mês de Novembro de 2018</t>
  </si>
  <si>
    <t>Contratação de debatedora para comentar o filme "As Armas e o Povo", no dia 16/12 às 19h30.A realização das mostras especiais de cinema visa apresentar ao público a integralidade da filmografia de um determinado diretor, dada a sua importância para a história do cinema nacinal e mundial. A referida convidada participará de uma das sessões comentadas da Mostra "Glauber: Kynoperzpectyva 18", discorrendo sobre o filme "As Armas e o Povo", no dia 16/12 às 19h30 no Cine Humberto Mauro.</t>
  </si>
  <si>
    <t>004.757.906-42</t>
  </si>
  <si>
    <t>514/2018</t>
  </si>
  <si>
    <t>Consumo de energia elétrica - Competência: Novembro/2018</t>
  </si>
  <si>
    <t>Consumo de telefone/internet móvel - Competência: Novembro/2018</t>
  </si>
  <si>
    <t>018.344.916/12-2018</t>
  </si>
  <si>
    <t>Plotagem da PQNA Galeria Pedro Moraleida referente a exposição “Terra prometida” A contratação do serviço se faz necessária para a ambientação da PQNA Galeria Pedro Moraleida, de acordo com a identidade visual da exposição " Terra Prometida", do artista Rodrigo Albert, entre os dias 06/12/2018 e 03/02/2019. Parcela 01/02</t>
  </si>
  <si>
    <t>2018/1023</t>
  </si>
  <si>
    <t>500/2018</t>
  </si>
  <si>
    <t>Contratação de serviço de plotagem. A plotagem lse faz necessária para além de exercer, essencialmente, a função de divulgar a programação da Mostra Glauber: Kynoperzpectyva 18 - que acontece entre 07 e 23 de dezembro de 2018 no Cine Humberto Mauro, integra o projeto de ambientação pensado para a referida mostra. Parcela 02/02</t>
  </si>
  <si>
    <t>Contratação de serviço de plotagem. A plotagem lse faz necessária para além de exercer, essencialmente, a função de divulgar a programação da Mostra Glauber: Kynoperzpectyva 18 - que acontece entre 07 e 23 de dezembro de 2018 no Cine Humberto Mauro, integra o projeto de ambientação pensado para a referida mostra. Parcela 01/02</t>
  </si>
  <si>
    <t>2018/1024</t>
  </si>
  <si>
    <t>511/2018</t>
  </si>
  <si>
    <t>Tarifa Bancária DOC/TED Eletrônico referente ao pagamento ao fornecedor:Flag Impressão Digital Ltda  - Processo: 500/2018</t>
  </si>
  <si>
    <t>Tarifa Bancária DOC/TED Eletrônico referente ao pagamento ao fornecedor:Flag Impressão Digital Ltda- Processo: 511/2018</t>
  </si>
  <si>
    <t>103.667.386-31</t>
  </si>
  <si>
    <t>524/2018</t>
  </si>
  <si>
    <t>Contratação de debatedor para comentar o filme "Câncer", a ser exibido no dia 15/12/2018 às 19h.
A realização das mostras especiais de cinema visa apresentar ao público a integralidade da filmografia de um determinado diretor, dada a sua importância para a história do cinema nacional e mundial. O referido convidado participará de uma das sessões comentadas da Mostra "Glauber: Kynoperzpectyva 18", discorrendo sobre o filme "Câncer", a ser exibido no dia 15/12/2018 às 19h no Cine Humberto Mauro.</t>
  </si>
  <si>
    <t>Theo Costa Duarte</t>
  </si>
  <si>
    <t>015.390.796-78</t>
  </si>
  <si>
    <t>512/2018</t>
  </si>
  <si>
    <t>Maria Regina de Paula Mota</t>
  </si>
  <si>
    <t>127.669.336-20</t>
  </si>
  <si>
    <t>529/2018</t>
  </si>
  <si>
    <t>Produtor Executivo para acompanhamento as demandas de montageme e desmontagem das exposições de arte, da FCS, neste 5º Período Avaliatório- 03/04  parcelas</t>
  </si>
  <si>
    <t>Produtor Executivo para acompanhamento as demandas de montageme e desmontagem das exposições de arte, da FCS, neste 5º Período Avaliatório - 04/04 parcelas</t>
  </si>
  <si>
    <t>Marcos Magalhães Carvalho de Andrade</t>
  </si>
  <si>
    <t>060.673.887-82</t>
  </si>
  <si>
    <t>196/2018</t>
  </si>
  <si>
    <t>Claudia Cardoso Mesquita</t>
  </si>
  <si>
    <t>787.056.656-04</t>
  </si>
  <si>
    <t>513/2018</t>
  </si>
  <si>
    <t>Tarifa Bancária DOC/TED Eletrônico referente ao pagamento ao fornecedor:Pira Arte e Cultura Ltda  - Processo: 410/2018</t>
  </si>
  <si>
    <t>Tarifa Bancária DOC/TED Eletrônico referente ao pagamento ao fornecedor:Marcos Magalhães Carvalho de Andrade- Processo: 196/2018</t>
  </si>
  <si>
    <t>08 pacotes de 500 folhas - Papel ofício
500 folhas - Papel offset 180g A4
10 unidades - Fita crepe fina
05 unidades - Fita crepe grossa
10 unidades - Fita adesiva larga transparente
01 caixa com 12 unidades - Marcador para retroprojetor Pilot (ponta média)
02 unidades - Tesoura grande
08 unidades - Pilha palito Duracell Alcalina. A presente compra se faz necessária para atender as demandas de cursos e palestras das Mostras Especiais.</t>
  </si>
  <si>
    <t>Processo 539/2018 - Yasmin Thayna de Miranda Neves - 151.310.867-01</t>
  </si>
  <si>
    <t xml:space="preserve">Direito autoral do filme "Kbela".
Direitos autorais do filme "Kbela" ,  que compôs a programação do 20º FESTCURTASBH.
</t>
  </si>
  <si>
    <t>Reembolso realizado pela APPA referente a juros e multa de guia de ISSQN complementar sob RPA de Claudia Tamm Renault</t>
  </si>
  <si>
    <t>530/2018</t>
  </si>
  <si>
    <t xml:space="preserve">2º parcela do 13º salário proporcional do Auxiliar de Serviços Gerais l </t>
  </si>
  <si>
    <t>2018/22                                   000.000.061</t>
  </si>
  <si>
    <t xml:space="preserve">Reembolso ao Termo de Parceria 41/2017 - DIART referente ao pagamento proporcional da guia de INSS sob a nota fiscal 2018/22  - HR Lanches e Refeições Ltda               </t>
  </si>
  <si>
    <t>Termo de Parceria 41/2017 - DIART</t>
  </si>
  <si>
    <t xml:space="preserve">2º parcela do 13ª salário proporcional da Assistente de Secretaria </t>
  </si>
  <si>
    <t xml:space="preserve">2º parcela do 13º salário da Gerente de Projetos </t>
  </si>
  <si>
    <t xml:space="preserve">2º parcela do 13º salário do Produtor Cultural Artes Visuais </t>
  </si>
  <si>
    <t>Pensão alimentícia referente ao pagamento salarial para o Produtor (Artes Visuais) referente ao 13º Salário</t>
  </si>
  <si>
    <t>2º parcela do 13º salário proporcional do Presidente</t>
  </si>
  <si>
    <t>2º parcela do 13º salário proporcional do Diretor Financeiro</t>
  </si>
  <si>
    <t>2018/105</t>
  </si>
  <si>
    <t>516/2018</t>
  </si>
  <si>
    <t>Guia de ISSQN sob nota fiscal 2018/105 - Cult Agência de Viagens e Turismo Ltda - Processo 516/2018</t>
  </si>
  <si>
    <t>2018/104</t>
  </si>
  <si>
    <t>518/2018</t>
  </si>
  <si>
    <t>Guia de ISSQN sob nota fiscal 2018/104 - Cult Agência de Viagens e Turismo Ltda - Processo 518/2018</t>
  </si>
  <si>
    <t>2018/102</t>
  </si>
  <si>
    <t>508/2018</t>
  </si>
  <si>
    <t>Guia de ISSQN sob nota fiscal 2018/102 - Cult Agência de Viagens e Turismo Ltda - Processo 508/2018</t>
  </si>
  <si>
    <t>2018/101</t>
  </si>
  <si>
    <t>517/2018</t>
  </si>
  <si>
    <t>Guia de ISSQN sob nota fiscal 2018/101 - Cul Agència de Viagens e Turismo Ltda</t>
  </si>
  <si>
    <t>2018/103</t>
  </si>
  <si>
    <t>515/2018</t>
  </si>
  <si>
    <t>Guia de ISSQN sob nota fiscal 2018/103 - Cult Agência de Viagens e Turismo Ltda - Processo 515/2018</t>
  </si>
  <si>
    <t>2018/2100</t>
  </si>
  <si>
    <t>484/2018</t>
  </si>
  <si>
    <t>DARF - Código 0561 -  IRRF - RENDIMENTO DO TRABALHO ASSALARIADO - Referente a férias</t>
  </si>
  <si>
    <t>Guia da Previdência Social - GPS referente ao INSS Patronal - Folha de Pagamento dos funcionários 13º Salário</t>
  </si>
  <si>
    <t>Guia de GPS 11% INSS - R$ 621,03 e 20% INSS Patronal  - R$ 2.543,35 referente ao RPA de Claudia Tamm Renault</t>
  </si>
  <si>
    <t>Guia de GPS 11% INSS - R$ 621,03 e 20% INSS Patronal  - R$ 1.700,42 referente ao RPA de Luis Felipe Duarte Flores</t>
  </si>
  <si>
    <t>Guia da Previdência Social - GPS referente ao INSS Patronal - Folha de Pagamento dos funcionários do mês de Novembro de 2018</t>
  </si>
  <si>
    <t>Guia de DARF/IR sob nota fiscal 2018/1110 - Krypton Serviços Contábeis</t>
  </si>
  <si>
    <t>Guia de DARF - Código 3208 - IRRF - ALUGUÉIS E ROYALTIES PAGOS A PESSOA FÍSICA  -  VHSR Imóveis - Eireli - ME - (Aluguel da sede da APPA pelo período de 10/11/2018 a 09/12/2018).</t>
  </si>
  <si>
    <t>DARF - Código 0561 -  IRRF - RENDIMENTO DO TRABALHO ASSALARIADO - Referente a folha de pagamento do mês de Novembro de 2018</t>
  </si>
  <si>
    <t>Guia de DARF/IR sob RPA de Claudia Tamm Renault</t>
  </si>
  <si>
    <t xml:space="preserve">2º parcela do 13º salário do Montador/Carregador </t>
  </si>
  <si>
    <t xml:space="preserve">2º parcela do 13º salário da Gerente Administrativo e Financeiro  </t>
  </si>
  <si>
    <t xml:space="preserve">2º parcela do 13º salário do Produtor Cultural </t>
  </si>
  <si>
    <t xml:space="preserve">2º parcela do 13º salário da Auxiliar Administrativo e Financeiro  - </t>
  </si>
  <si>
    <t xml:space="preserve">2º parcela do 13º salário do ex Gerente Administrativo e Financeiro  </t>
  </si>
  <si>
    <t>2º parcela do 13º salário proporcional do Auditor Interno</t>
  </si>
  <si>
    <t>2º parcela do 13º salário proporcional do Coordenador de Projetos</t>
  </si>
  <si>
    <t>2º parcela do 13º salário proporcional da Assistente Administrativo</t>
  </si>
  <si>
    <t>2º parcela do 13º salário proporcional do Coordenador de Comunicação</t>
  </si>
  <si>
    <t xml:space="preserve">2º parcela do 13º salário proporcional da Coordenadora de Contratos </t>
  </si>
  <si>
    <t xml:space="preserve">2º parcela do 13º salário proporcional da Auxiliar de Serviços Gerais lI </t>
  </si>
  <si>
    <t>Guia de DARF/PCC sob nota fiscal 2018/1110 - Krypton Serviços Contábeis</t>
  </si>
  <si>
    <t>Guia de DARF/PCC sob nota fiscal 2018/121 - krypton Consulting</t>
  </si>
  <si>
    <t>Guia Complementar de ISSQN sob RPA de Cláudia Tamm Renault</t>
  </si>
  <si>
    <t>Tarifa Bancária DOC/TED Eletrônico referente ao pagamento da 2º parcela do 13º salário do Montador/Carregador da Dipro</t>
  </si>
  <si>
    <t>Tarifa Bancária DOC/TED Eletrônico referente ao pagamento da 2º parcela do 13º salário da Gerente Administrativo Financeiro</t>
  </si>
  <si>
    <t>Tarifa Bancária DOC/TED Eletrônico referente ao pagamento da 2º parcela do 13º salário do ex Gerente Administrativo Financeiro</t>
  </si>
  <si>
    <t>Tarifa Bancária DOC/TED Eletrônico referente ao pagamento da 2º parcela do 13º salário do Auditor Interno</t>
  </si>
  <si>
    <t>Tarifa Bancária DOC/TED Eletrônico referente ao pagamento da 2º parcela do 13º salário do Coordenador de Projetos</t>
  </si>
  <si>
    <t>Tarifa Bancária DOC/TED Eletrônico referente ao pagamento da 2º parcela do 13º salário da Assistente Administrativo Financeiro</t>
  </si>
  <si>
    <t>Tarifa Bancária DOC/TED Eletrônico referente ao pagamento da 2º parcela do 13º salário do Coordenador de Comunicação</t>
  </si>
  <si>
    <t>Tarifa Bancária DOC/TED Eletrônico referente ao pagamento da 2º parcela do 13º salário da Coordenadora de Contratos</t>
  </si>
  <si>
    <t>Tarifa Bancária DOC/TED Eletrônico referente ao pagamento da 2º parcela do 13º salário da Auxiliar de Serviços Gerais II</t>
  </si>
  <si>
    <t>Tarifa Bancária DOC/TED Eletrônico referente ao pagamento da 2º parcela do 13º salário da Auxiliar Administrativa Financeiro</t>
  </si>
  <si>
    <t>Tarifa Bancária DOC/TED Eletrônico referente ao pagamento da 2º parcela do 13º salário do Produtor Cultural - Audovisual</t>
  </si>
  <si>
    <t xml:space="preserve">Fabiano Brandão Rezende de Paula </t>
  </si>
  <si>
    <t>21.461.676/00001-52</t>
  </si>
  <si>
    <t>Cheque 850259</t>
  </si>
  <si>
    <t>392/2018</t>
  </si>
  <si>
    <t xml:space="preserve">     2018/29                             000.000.087               </t>
  </si>
  <si>
    <t>Processo 540/2018 - Júlio Cesar Marques de Sousa Cruz 10366738631 - 19.695.131/0001-69</t>
  </si>
  <si>
    <t>Criação e edição de VT. A produção do VT se faz necessária para divulgação da mostra Glauber kynoperzpektyva 18, realizada no Cine Humberto Mauro de 07 a 23 de dezembro de 2018.</t>
  </si>
  <si>
    <t xml:space="preserve">Férias  da Gerente de Projetos </t>
  </si>
  <si>
    <t>Recibo de Pagamento de Férias</t>
  </si>
  <si>
    <t>526/2018</t>
  </si>
  <si>
    <t>PPI Informática e Papelaria Ltda</t>
  </si>
  <si>
    <t>06.040.998/0001-34</t>
  </si>
  <si>
    <t>538/2018</t>
  </si>
  <si>
    <t xml:space="preserve"> Direitos autorais dos filmes "Alma no Olho" e "Aniceto do Império em dia de alforria",  que compõe a programação do 20º FESTCURTASBH.  </t>
  </si>
  <si>
    <t>Maria Luiza Ferreira Vianna</t>
  </si>
  <si>
    <t>667.141.927-20</t>
  </si>
  <si>
    <t>180/2018</t>
  </si>
  <si>
    <t>490/2018</t>
  </si>
  <si>
    <t>05.689.169/0001-14</t>
  </si>
  <si>
    <t xml:space="preserve"> Pro Affinitè Consultoria e Corretagem de Seguros Ltda Epp.</t>
  </si>
  <si>
    <t>493/2018</t>
  </si>
  <si>
    <t>Tarifa Bancária DOC/TED Eletrônico referente ao pagamento ao fornecedor:Rona Editora Ltda  - Processo: 526/2018</t>
  </si>
  <si>
    <t>Tarifa Bancária DOC/TED Eletrônico referente ao pagamento ao fornecedor:PPI Informática e Papelaria Ltda - Processo: 538/2018</t>
  </si>
  <si>
    <t>Tarifa Bancária DOC/TED Eletrônico referente ao pagamento ao fornecedor:Rafael Miranda Barbosa - Processo: 498/2018</t>
  </si>
  <si>
    <t>Fabiana Jeronimo de Lima</t>
  </si>
  <si>
    <t>21.193.900/0001-72</t>
  </si>
  <si>
    <t>Cheque 850263</t>
  </si>
  <si>
    <t>2018/91225</t>
  </si>
  <si>
    <t>382/2018</t>
  </si>
  <si>
    <t>Aruan Mattos Lopes</t>
  </si>
  <si>
    <t>18.866.960/0001-02</t>
  </si>
  <si>
    <t>Cheque 850266</t>
  </si>
  <si>
    <t>485/2018</t>
  </si>
  <si>
    <t>Processo 541/2018 - FEDERAL EXPRESS CORPORATION - FT - 00.676.486/0001-82</t>
  </si>
  <si>
    <t>Transporte das cópias do filme "As Armas e o Povo".As películas do filme "As Armas e o Povo", que compõem a programação da Mostra Glauber Rocha - Kynoperzpectyva 18, foram fornecidas pela Cinemateca Portuguesa, tornando necessária a contratação de uma empresa de transporte que faça a coleta porta a porta. Para este serviço foram obtidas 04 (quatro) propostas negativas e 01 (uma) positiva. A Mostra Glauber: Kynoperzpectyva 18 acontecerá de 07 a 23 de dezembro de 2018 no Cine Humberto Mauro.</t>
  </si>
  <si>
    <t xml:space="preserve">Processo 542/2018 - Mateus Araújo Silva -850.712.346-53 </t>
  </si>
  <si>
    <t>Contratação de profissional responsável pela curadoria da Mostra Glauber: Kynoperzpectyva 18 / Diálogos Glauberianos; Cursos; Seleção de textos para catálogo.A realização das mostras especiais de cinema visa apresentar ao público a integralidade da filmografia de um determinado diretor, dada a sua importância para a história do cinema nacional e mundial. O referido convidado integra a curadoria da Mostra "Glauber: Kynoperzpectyva 18", sendo responsável pelos "Diálogos Glauberianos", "Cursos" e seleção de textos que integrarão o catálogo da mostra.</t>
  </si>
  <si>
    <t xml:space="preserve">Contratação de serviço de diária de hospedagem (apto single) para o convidado André Felipe Di Mauro. A hospedagem do convidado se faz necessária pois o mesmo reside fora de Belo Horizonte e participará da História Permanente do Cinema, debatendo sobre o filme "Humberto Mauro", a ser exibido no dia 19/12/2018 às 21h no Cine Humberto Mauro. </t>
  </si>
  <si>
    <t>Guia de Cofins - pagamento realizado indevidamente pelo Termo de Parceria 42/2017 - Dipro</t>
  </si>
  <si>
    <t>Guia de DARF/PIS sob folha de pagamento - Competência: Novembro2018</t>
  </si>
  <si>
    <t>DARF - Código da Receita 5856 - COFINS NÃO-CUMULATIVA - Referente aos rendimentos do mês de Novembro/2018</t>
  </si>
  <si>
    <t>Tarifa adiconal cheque compensado</t>
  </si>
  <si>
    <t>Layla Caroline Braz</t>
  </si>
  <si>
    <t>28.923.750/0001-54</t>
  </si>
  <si>
    <t>Cheque 850254</t>
  </si>
  <si>
    <t>374/2018</t>
  </si>
  <si>
    <t>Consumo de conta de telefone móvel - pagamento realizado indevidamente pelo Termo de Parceria 42/2017 - Dipro</t>
  </si>
  <si>
    <t>Tim Celular S.A</t>
  </si>
  <si>
    <t>04.206.050/0001-80</t>
  </si>
  <si>
    <t>15595                                             15627                                                      15658                                                              15703                                                    15704                                                  15705</t>
  </si>
  <si>
    <t xml:space="preserve">27/11/2018          03/12/2018             04/12/2018         10/12/2018        10/12/2018       10/12/2018   </t>
  </si>
  <si>
    <t>536/2018</t>
  </si>
  <si>
    <t>535/2018</t>
  </si>
  <si>
    <t>Reembolso realizado pelo Termo de Parceria 43/2017 referente ao pagamento  de conta de telefone móvel realizado indevidamente pelo Termo de Parceria 42/2017 - Dipro</t>
  </si>
  <si>
    <t>Reembolso realizado pelo Termo de Parceria 43/2017 referente ao pagamento de guia de Cofins realizado indevidamente pelo Termo de Parceria 42/2017 - Dipro</t>
  </si>
  <si>
    <t>Reembolso realizado pelo Termo de Parceria 43/2017 - CEFART referente ao pagamento de Guia de ISSQN sob vale transporte</t>
  </si>
  <si>
    <t>Ricardo José Aleixo de Brito</t>
  </si>
  <si>
    <t>737.226.506-15</t>
  </si>
  <si>
    <t>528/2018</t>
  </si>
  <si>
    <t>Transferência de valor referente a rendimentos de Aplicação Financeira do mês de Novembro/2018</t>
  </si>
  <si>
    <t>Leonardo Marques Branco</t>
  </si>
  <si>
    <t>058.702.307-48</t>
  </si>
  <si>
    <t>438/2018</t>
  </si>
  <si>
    <t>Pedro Fiqueiredo Veras</t>
  </si>
  <si>
    <t>101.865.776-21</t>
  </si>
  <si>
    <t>523/2018</t>
  </si>
  <si>
    <t xml:space="preserve">Yannick Falisse </t>
  </si>
  <si>
    <t>19.031.172/0001-50</t>
  </si>
  <si>
    <t>Cheque 850267</t>
  </si>
  <si>
    <t>2018/99077</t>
  </si>
  <si>
    <t>488/2018</t>
  </si>
  <si>
    <t>Serviço de traslado para convidado André Di Mauro.Faz-se necessária a contratação de empresa de transporte responsável pelo traslado do convidado da "História Permanente do Cinema", pois o mesmo não reside em Belo Horizonte e utilizará de transporte aéreo para sua vinda.</t>
  </si>
  <si>
    <t>Processo 544/2018- FABIO DE PAULA FIORINI 48373214615 - 23.444.923/0001-38</t>
  </si>
  <si>
    <t>Processo 545/2018- FABIO DE PAULA FIORINI 48373214615 - 23.444.923/0001-38</t>
  </si>
  <si>
    <t>Serviço de traslado e diária de carro executivo para a Mostra "Glauber: Kynoperzpectyva 18".Faz-se necessária a contratação de empresa de transporte responsável pelo traslado dos convidados da "Mostra Glauber: Kynoperzpectyva 18" que não residem em Belo Horizonte e utilizarão de transporte aéreo para sua vinda. Os valores informados no campo 7 "Cotações", deste formulário, levam em consideração a soma dos valores de traslado (Aeroporo de Confins e Centro de Belo Horizonte ou Centro de Belo Horizonte e Aeroporto de Confins) e de diária de carro executivo (mínimo 100 km).</t>
  </si>
  <si>
    <t>DARF COMPLEMENTAR - Código 0561 -  IRRF - RENDIMENTO DO TRABALHO ASSALARIADO - Referente a folha de pagamento do mês de Setembro de 2018</t>
  </si>
  <si>
    <t>Reembolso realizado pela Appa devido a guia DARF COMPLEMENTAR - Código 0561 -  IRRF - RENDIMENTO DO TRABALHO ASSALARIADO do mês 09/2018 pago com atraso</t>
  </si>
  <si>
    <t>Reembolso de valor proporcional ao Termo de Parceria 43/2017 - CEFART referente ao pagamento de vale Refeição para Assistente Administrativo, Coordenador de Comunicação, Auxiliar de Serviços Gerais I, Diretor Financeiro</t>
  </si>
  <si>
    <t>Filmes do Cerrado Produções Cinematográficas</t>
  </si>
  <si>
    <t>07.530.292/0001-13</t>
  </si>
  <si>
    <t>477/2018</t>
  </si>
  <si>
    <t>Guia de ISSQN sob nota fiscal 2018/10 - Filmes do Cerrado Produções - Processo 477/2018</t>
  </si>
  <si>
    <t>2018/66</t>
  </si>
  <si>
    <t>Guia de ISSQN sob nota fiscal 2018/66 - Emer-Som Ltda - Processo 249/2018</t>
  </si>
  <si>
    <t>Contratação de empresa especializada para a impressão de catálogos das exposições que aconteceram nas galerias da FCS, durante o ano de 2018. Ao todo são 9 (nove) catálogos e um total de 2.150 (dois mil cinto e ciquenta livros impressos), conforme especificações constantes no TERMO DE REFERÊNCIA  APPA Nº34/2018.A contratação do serviço se faz necessária para a impressão dos catálogos das exposições realizadas na FCS, neste ano de 2018, para lançamento no evento Vivência Artística, conforme produto 1.1 do Termo de Parceria nº 042/2017 - Parcela 02/02</t>
  </si>
  <si>
    <t>Férias proporcional do Coordenador de Projeto</t>
  </si>
  <si>
    <t>Dayrell Hotel e Convenções Ltda</t>
  </si>
  <si>
    <t>17.218.983/0001-30</t>
  </si>
  <si>
    <t>2018/15382</t>
  </si>
  <si>
    <t>543/2018</t>
  </si>
  <si>
    <t>Guia de ISSQN sob nota fiscal 2018/15382 - Dayrell Hotel e Centro de Convenções  - Processo 543/2018</t>
  </si>
  <si>
    <t>Guia de ISSQN sob nota fiscal  2018/1024 - Flag Impressão Digital Ltda</t>
  </si>
  <si>
    <t>Férias do Montador/Carregador</t>
  </si>
  <si>
    <t>2018/15314                    2018/15315                             2018/15316                     2018/15317                        2018/15313</t>
  </si>
  <si>
    <t>519/2018</t>
  </si>
  <si>
    <t>Locação de 04 notebooks para adequação de infrasestrutura das equipes de trabalho dos Termos de Parceria. Para o período de Outubro de 2018 a Março de 2019.Faz-se necessário a locação de 04 notebooks para adequação de infraestrutura das equipes, em função dos cargos (Assistente de Secretaria, Coordenador de Contratos, Assistente Administrativo e Coordenador de Comunicação) que sobrevieram  com a  substituição do cargo de Gerentes de Contratos existente no plano de trabalho dos Termos de Parceria. - Parcela 01/06</t>
  </si>
  <si>
    <t>Locação de 04 notebooks para adequação de infrasestrutura das equipes de trabalho dos Termos de Parceria. Para o período de Outubro de 2018 a Março de 2019.Faz-se necessário a locação de 04 notebooks para adequação de infraestrutura das equipes, em função dos cargos (Assistente de Secretaria, Coordenador de Contratos, Assistente Administrativo e Coordenador de Comunicação) que sobrevieram  com a  substituição do cargo de Gerentes de Contratos existente no plano de trabalho dos Termos de Parceria. - Parcela 02/06</t>
  </si>
  <si>
    <t>Tarifa Bancária DOC/TED Eletrônico referente ao pagamento das férias do Coordenador de Projetos</t>
  </si>
  <si>
    <t>Tarifa Bancária DOC/TED Eletrônico referente ao pagamento ao fornecedor: Flag Impressão Digital Ltda- Processo: 511/2018</t>
  </si>
  <si>
    <t>Tarifa Bancária DOC/TED Eletrônico referente ao pagamento das férias do Montador/Carregador</t>
  </si>
  <si>
    <t>Rendimento de Aplicações Financeiras do mês de Dezembro de 2018</t>
  </si>
  <si>
    <t>IRRF sobre Aplicações Financeiras do mês de Dezembro de 2018</t>
  </si>
  <si>
    <t>Transferência de valor para conta reserva referente ao rendimento líquido do mês de Novembro/2018</t>
  </si>
  <si>
    <t>Rendimento de Aplicação Financeira referente ao mês de Dezembro/2018</t>
  </si>
  <si>
    <t>Rendimento de Aplicação Financeira referente ao mês de Novembro/2018</t>
  </si>
  <si>
    <t>2018/320407</t>
  </si>
  <si>
    <t>Recebimento restante referente a  05ª parcela prevista para o Termo de Parceria 42/2017 DIPRO</t>
  </si>
  <si>
    <t>Recebimento integral referente a  04ª parcela prevista para o Termo de Parceria 42/2017 DIPRO</t>
  </si>
  <si>
    <t>Recebimento parcial referente ao saldo da 05ª parcela prevista para o Termo de Parceria 42/2017 DIPRO</t>
  </si>
  <si>
    <t>Coordenador para  atividades da Mostra Especial de Cinema - 20º Fest Curtas 2018  - 01/03 parcelas - Aditivo para os meses de Agosto a Outubro de 2018.</t>
  </si>
  <si>
    <t>Coordenador para  atividades da Mostra Especial de Cinema - 20º Fest Curtas 2018  - 02/03 parcelas - Aditivo para os meses de Agosto a Outubro de 2018.</t>
  </si>
  <si>
    <t>Coordenador para  atividades da Mostra Especial de Cinema - 20º Fest Curtas 2018  - 03/03 parcelas - Aditivo para os meses de Agosto a Outubro de 2018.</t>
  </si>
  <si>
    <t>Guia de ISSQN sob nota fiscal 2018/13 - Leben Produtora - Processo 467/2018</t>
  </si>
  <si>
    <t>22018/31201                                          2018/31715</t>
  </si>
  <si>
    <t>Guia de ISSQN sob nota fiscal  2018/369  - Drummond e Neumayr Advocacia</t>
  </si>
  <si>
    <t>Guia de ISSQN sob nota fiscal 2018/375 - Paulitech Eireli</t>
  </si>
  <si>
    <t>Produtor Executivo para acompanhamento as demandas de montageme e desmontagem das exposições de arte, da FCS, neste 5º Período Avaliatório- 01/04  parcelas</t>
  </si>
  <si>
    <t>Produtor Executivo para acompanhamento as demandas de montageme e desmontagem das exposições de arte, da FCS, neste 5º Período Avaliatório- 02/04  parcelas</t>
  </si>
  <si>
    <t>Guia de ISSQN sob nota fiscal 2018/4 - Pira Arte e Cultural - Processo 410/2018</t>
  </si>
  <si>
    <t>Ministério da Fazenda</t>
  </si>
  <si>
    <t xml:space="preserve">Guia de DARF/IR sob recibo de Ana Carolina Moura Processo 360/2018 </t>
  </si>
  <si>
    <t>Ministério da Previdência Social</t>
  </si>
  <si>
    <t>Guia de INSS referente ao RPA de Leonardo Marques Branco - Processo 438/2018</t>
  </si>
  <si>
    <t>Guia de ISSQN sob RPA de Leonardo Marques Branco - Processo 438/2018</t>
  </si>
  <si>
    <t>Guia de INSS Patronal referente ao RPA de Leonardo Marques Branco - Processo 438/2018</t>
  </si>
  <si>
    <t>Contratação de editor para a mostra especial. A presente contratação se faz necessária para a coordenação editorial; pesquisa, preparação e organização de todos os textos para as publicações relacionadas à mostra especial e acompanhamento dos processos  editoriais relativos às peças gráficas e material de divulgação da mostra. - Parcela 03/03</t>
  </si>
  <si>
    <t>Guia de ISSQN sob nota fiscal 2018/3097 - Copiadora Objetiva Ltda - Processo 474/2018</t>
  </si>
  <si>
    <t>Guia de ISSQN sob nota fiscal 2018/26 - Leandro Gabriel Coelho Pereira - Processo 482/2018</t>
  </si>
  <si>
    <t>Guia de ISSQN sob nota fiscal 2018/3098 - Copiadora Objetiva Ltda - Processo 483/2018</t>
  </si>
  <si>
    <t xml:space="preserve">Guia de ISSQN sob nota fiscal 2018/2229 - Tamóios Koloro - Processo 486/2018 </t>
  </si>
  <si>
    <t>Guia de ISSQN sob nota fiscal 2018/348 - Francisco José Carvalho - Processo 491/2018</t>
  </si>
  <si>
    <t>Guia de ISSQN sob nota fiscal 2018/979 - Flag Impressão Digital Ltda - Processo 494/2018</t>
  </si>
  <si>
    <t>Guia de DARF/IR sob recibo de Rodrigo Albert dos Santos - Processo 495/2018</t>
  </si>
  <si>
    <t>R&amp;R Auditoria e Consultoria - EPP - 38.725.438/0001-00</t>
  </si>
  <si>
    <t xml:space="preserve">Uso de táxi para convidado do Pocket Minas do dia 19/12/2018. </t>
  </si>
  <si>
    <t>Uso de táxi para os convidados da Mostra "Glauber: Kynoperzpectyva 18 durante o período de 07/12 a 23/12/2018.</t>
  </si>
  <si>
    <t>Guia de ISSQN sob RPA de Carolline Mendes da Silva - Processo 502/2018</t>
  </si>
  <si>
    <t>Guia de INSS 11% referente ao RPA de Carolline Mendes da Silva - Processo 502/2018</t>
  </si>
  <si>
    <t>Guia de INSS Patronal referente ao RPA de Carolline Mendes da Silva - Processo 502/2018</t>
  </si>
  <si>
    <t>Guia de ISSQN referente ao RPA de Ney Luiz Piacentini - Processo 504/2018</t>
  </si>
  <si>
    <t>Guia de INSS 11% referente ao RPA de Ney Luiz Piacentini - Processo 504/2018</t>
  </si>
  <si>
    <t>Guia de INSS Patronal referente ao RPA de Ney Luiz Piacentini - Processo 504/2018</t>
  </si>
  <si>
    <t>Guia de ISSQN referente ao RPA de Heitor Augusto de Sousa - Processo 506/2018</t>
  </si>
  <si>
    <t>Guia de INSS 11% referente ao RPA de Heitor Augusto de Sousa - Processo 506/2018</t>
  </si>
  <si>
    <t>Guia de INSS Patronal referente ao RPA de Heitor Augusto de Sousa - Processo 506/2018</t>
  </si>
  <si>
    <t>Guia de ISSQN referente ao RPA de Jair Tadeu da Fonseca  - Processo 507/2018</t>
  </si>
  <si>
    <t>Guia de INSS 11% referente ao RPA de Jair Tadeu da Fonseca  - Processo 507/2018</t>
  </si>
  <si>
    <t>Guia de INSS Patronal referente ao RPA de Jair Tadeu da Fonseca  - Processo 507/2018</t>
  </si>
  <si>
    <t>Guia de ISSQN referente ao RPA de Maurício Cardoso - Processo 509/2018</t>
  </si>
  <si>
    <t>Guia de INSS 11% referente ao RPA de Maurício Cardoso - Processo 509/2018</t>
  </si>
  <si>
    <t>Guia de INSS Patronal referente ao RPA de Maurício Cardoso - Processo 509/2018</t>
  </si>
  <si>
    <t>Guia de ISSQN referente ao RPA de Ewerton Belico - Processo 510/2018</t>
  </si>
  <si>
    <t>Guia de INSS 11% referente ao RPA de Ewerton Belico - Processo 510/2018</t>
  </si>
  <si>
    <t>Guia de INSS Patronal referente ao RPA de Ewerton Belico - Processo 510/2018</t>
  </si>
  <si>
    <t>Guia de ISSQN referente ao RPA de Theo Costa Duarte - Processo 512/2018</t>
  </si>
  <si>
    <t>Guia de INSS 11% referente ao RPA de Theo Costa Duarte - Processo 512/2018</t>
  </si>
  <si>
    <t>Guia de INSS Patronal referente ao RPA de Theo Costa Duarte - Processo 512/2018</t>
  </si>
  <si>
    <t>201/01/2019</t>
  </si>
  <si>
    <t>Guia de ISSQN referente ao RPA de Claudia Cardoso Mesquita - Processo 513/2018</t>
  </si>
  <si>
    <t>Guia de INSS 11% referente ao RPA de Claudia Cardoso Mesquita - Processo 513/2018</t>
  </si>
  <si>
    <t>Guia de INSS Patronal referente ao RPA de Claudia Cardoso Mesquita - Processo 513/2018</t>
  </si>
  <si>
    <t>Guia de ISSQN referente ao RPA de Glaura Aparecida Siqueira Cardoso Vale - Processo 514/2018</t>
  </si>
  <si>
    <t>Guia de INSS 11% referente ao RPA de Glaura Aparecida Siqueira Cardoso Vale - Processo 514/2018</t>
  </si>
  <si>
    <t>Guia de INSS Patronal referente ao RPA de Glaura Aparecida Siqueira Cardoso Vale - Processo 514/2018</t>
  </si>
  <si>
    <t xml:space="preserve">Guia de ISSQN referente ao RPA de Pedro Figueiredo Veras - Processo 523/2018 </t>
  </si>
  <si>
    <t xml:space="preserve">Guia de INSS 11% referente ao RPA de Pedro Figueiredo Veras - Processo 523/2018 </t>
  </si>
  <si>
    <t xml:space="preserve">Guia de INSS Patronal referente ao RPA de Pedro Figueiredo Veras - Processo 523/2018 </t>
  </si>
  <si>
    <t>Guia de ISSQN referente ao RPA de Marina Regina de Paula Mota - Processo 529/2018</t>
  </si>
  <si>
    <t>Guia de INSS 11% referente ao RPA de Marina Regina de Paula Mota - Processo 529/2018</t>
  </si>
  <si>
    <t>Guia de INSS Patronal referente ao RPA de Marina Regina de Paula Mota - Processo 529/2018</t>
  </si>
  <si>
    <t>Guia de ISSQN sob RPA de Ricardo José Aleixo de Brito - Processo 528/2018</t>
  </si>
  <si>
    <t>Guia de INSS 11% referente ao RPA de Ricardo José Aleixo de Brito - Processo 528/2018</t>
  </si>
  <si>
    <t>Guia de DARF/IR sob RPA de Ricardo José Aleixo de Brito - Processo 528/2018</t>
  </si>
  <si>
    <t>Guia de INSS Patronal sob RPA de Ricardo José Aleixo de Brito - Processo 528/2018</t>
  </si>
  <si>
    <t>Prefeitura de Belo Horizonte - 18.715.383/0001-40</t>
  </si>
  <si>
    <t xml:space="preserve">Debatedor para comentar o filme "A 36ª Câmara de Shaolin", de Chia-Liang Liu que estará em exibição no Cine Humberto Mauro na sessão de 17h do dia 03/05/2018 </t>
  </si>
  <si>
    <t>Guia de ISSQN sob as notas fiscais : 2018/15314; 2018/15315; 2018/15316 ; 2018/15317 e 2018/15313  - Dayrell Hotel e Centro de Convenções- Prcesso 519/2018</t>
  </si>
  <si>
    <t>015.412.444/11/2018</t>
  </si>
  <si>
    <t>Guia de ISSQN sob nota fiscal 2018/29 - HR - Lanches e Promoções e Eventos Eirelli - Processo 530/2018</t>
  </si>
  <si>
    <t>Guia de INSS sob nota fiscal 2018/29 - Lanches e Promoções e Eventos Eirelli - Processo 530/2018</t>
  </si>
  <si>
    <t>Funcionários a serviço do Termo de Parceria 42/2017 - DIPRO</t>
  </si>
  <si>
    <t>Guia de INSS 11% sob RPA de Mateus Araújo Silva - Processo 542/2018</t>
  </si>
  <si>
    <t>Guia de INSS Patronal sob RPA de Mateus Araújo Silva - Processo  542/2018</t>
  </si>
  <si>
    <t>Guia de ISSQN sob RPA de Mateus Araújo Silva - Processo 542/2018</t>
  </si>
  <si>
    <t>Guia de DARF/IR sob RPA de Mateus Araújo Silva - Processo 542/2018</t>
  </si>
  <si>
    <t>Guia de INSS 11% sob RPA de Júlio César Marques de Souza Cruz - Processo 524/2018</t>
  </si>
  <si>
    <t>Guia de ISSQN sob RPA de Júlio César Marques de Souza Cruz</t>
  </si>
  <si>
    <t>Guia de INSS Patronal sob RPA de Júlio César Marques de Souza Cruz</t>
  </si>
  <si>
    <t>Conta Reserva DIPRO - Associação Pró-Cultura e Promoção das Artes - CNPJ 70.945.209/0001-03</t>
  </si>
  <si>
    <t>Valor líquido, a ser transferido para a conta reserva do Termo de Parceria, referente aos rendimentos das aplicações do mês de Dezembro de 2018.</t>
  </si>
  <si>
    <t>DARF - Código 5856 -  COFINS NÃO-CUMULATIVA -  Referente ao pagamento da guia de COFINS referente ao mês de dezembro de 2018. Valor aproximado, valor total real a ser definido quando a emissão da guia.</t>
  </si>
  <si>
    <t>Associação Pró Cultura e Promoção das Artes - 70.945.209/0001-03 - Termo de Parceria 43/2017 - CEFART</t>
  </si>
  <si>
    <t>Valor proporcional referente ao Seguro de Vida dos funcionários a serviço do Termo de Parceria 42/2017 - DIPRO</t>
  </si>
  <si>
    <t>Contratação de empresa de auditoria externa independente referente ao excercício de 2018 . Pagamento rateado entre os termos de parceria - Pagamento dem 02 parcelas</t>
  </si>
  <si>
    <t>Salário dos funcionários a serviço do Termo de Parceria 42/2017 - DIPRO</t>
  </si>
  <si>
    <t>DARF - Código 0561 -  IRRF - RENDIMENTO DO TRABALHO ASSALARIADO - Referente a folha de pagamento do mês de dezembro de 2018.</t>
  </si>
  <si>
    <t>Guia da Previdência Social - GPS referente ao INSS - Folha de Pagamento dos funcionários do mês 12/2018.</t>
  </si>
  <si>
    <t>Belo Horizonte, 10 de Janeiro de 2.019.</t>
  </si>
  <si>
    <t xml:space="preserve">Francisco Carlos Baumecker </t>
  </si>
  <si>
    <t xml:space="preserve">Para o Programa de Trabalho do Termo de Parceria 042/2017, as receitas recebidas pela OSCIP nesse período avaliatório foram de R$1.451.367,22 compostas pelo recebimento do restante da quarta parcela prevista para o mês de Junho de 2018 e o repasse total da 5º parcela do Termo de Parceria prevista para o mês de Outubro de 2018. Além disso, soma-se as entradas os rendimentos de aplicação financeira do período no valor total de R$8.496,46. Neste período foi regularizado os repasses referente as parcelas do Termo de Parceria.
</t>
  </si>
  <si>
    <t>Na categoria “Gastos com Pessoal” a OSCIP apresentou um gasto no valor de R$218.012,87, sendo que este corresponde a 78,66% dos valores planejados até o período avaliatório, somados com os acumulados do ano. Tais gastos foram para o pagamento dos salários, encargos e benefícios da equipe contratada pela OSCIP para atender as demandas do Termo de Parceria. Os valores não utilizados nesta categoria foram remanejados para as atividades finalísticas do Termo, registrado via ofício e autorizado pelo supervisor.</t>
  </si>
  <si>
    <t xml:space="preserve">Dentre os gastos com a Área Meio - Atividades e Gastos estão pagamentos de aluguel, assessoria contábil e jurídica, serviço de mão-de-obra terceirizada, telefonia, locação de equipamentos (impressora e PABX), serviços de manutenção em redes de dados, material de escritório, dentre outros. Gastos estes relacionados com o custeio operacional da equipe do Termo de Parceria. </t>
  </si>
  <si>
    <t>A entidade parceira viabilizou toda a logística e infraestrutura, demandada nos Termos de Referência das equipes DIPRO/FCS, e que visaram à realização das atividades descritas no Programa de Trabalho, tanto dos produtos diretamente relacionados à Diretoria de Programação da FCS, quanto das metas e produtos da Gerência de Cinema e Gerência de Artes Visuais. Todos os gastos estão discriminados na "Tabela 10 - Diário de Entradas e Saídas do Termo de Parceria".</t>
  </si>
  <si>
    <t xml:space="preserve">
Os recursos comprometidos são aqueles cujos processos estão instruídos, aguardando quitação integral ou parcial ao longo do período de vigência do Termo de Parceria. Neste período o valor comprometido corresponte a R$ 359.067,28 e o detalhamento pode ser visualizado na "Tabela 9 - Demonstrativo de Recursos Comprometidos ao Final do Período".</t>
  </si>
  <si>
    <t>No período ocorreu a admissão de um Produtor Cultural para compor a equipe do Termo de Parceria, conforme descrito na "Tabela 6 - Lista de Admissões e Demissões de Trabalhadores e Estágiários no Período.</t>
  </si>
  <si>
    <t>Nesse período foram adquiridos Bens Permanentes conforme apresentado na Tabela 8. A OSCIP seguiu as determinações previstas no Decreto 46.020 para tais aquisições, conforme ofícios encaminhados e autorizado pelo Supervidor do Termo.</t>
  </si>
  <si>
    <t>Presidente da Fundação Clóvis Salgado</t>
  </si>
  <si>
    <t>Supervisor (a) do Termo de Parceria</t>
  </si>
  <si>
    <t xml:space="preserve">O remanejamento de rubricas ocorreu visando atender as demandas do Termo de Parceria 42/2017 firmado com a Fundação Clóvis Salgado - FCS, cujo objeto é apoiar as políticas públicas culturais, em especial às ações de artes visuais, de cinema e realização de eventos artísticos da Diretoria de Programação.
</t>
  </si>
  <si>
    <t xml:space="preserve">
Processo 546/2018 - Cooperativa Mista de Transporte de Passageiros em Táxi de BH Ltda. (COOPERTAXI) - 
25.298.969/0001-11
</t>
  </si>
  <si>
    <t xml:space="preserve">
Processo 547/2018 - Cooperativa Mista de Transporte de Passageiros em Táxi de BH Ltda. (COOPERTAXI) - 
25.298.969/0001-11
</t>
  </si>
  <si>
    <t>Reembolso realizado pela APPA referente ao pagamento de juros e multa da guia de ISSQN 4540 sob nota fiscal 2018/29 - Chão da Feira Ltda</t>
  </si>
  <si>
    <t>Reembolso realizado pela APPA referente ao pagamento de juros e multa da guia de ISSQN 4541 sob nota fiscal  2018/33 - Boson e Ferreira Neto Sociedade de Advogados</t>
  </si>
  <si>
    <t>Reembolso realizado pela APPA referente ao pagamento de juros e multa da guia de ISSQN 4542 sob nota fiscal 2018/39 - Arco Cultural Ltda</t>
  </si>
  <si>
    <t>Reembolso realizado pela APPA referente ao pagamento de juros e multa da guia de ISSQN 4543 sob nota fiscal 2018/40 - Zoi Estudio Comunicação Ltda</t>
  </si>
  <si>
    <t>Reembolso realizado pela APPA referente ao pagamento de juros e multa da guia de ISSQN 4544 sob nota fiscal 2018/52 - Cult Agência de Viagens e Turismo Ltda</t>
  </si>
  <si>
    <t>Reembolso realizado pela APPA referente ao pagamento de juros e multa da guia de ISSQN 4546 sob nota fiscal 2018/54 - Cult Agência de Viagens e Turismo Ltda</t>
  </si>
  <si>
    <t>Reembolso realizado pela APPA referente ao pagamento de juros e multa da guia de ISSQN 4547 sob nota fiscal 2018/55 - Cult Agência de Viagens e Turismo Ltda</t>
  </si>
  <si>
    <t>Reembolso realizado pela APPA referente ao pagamento de juros e multa da guia de ISSQN 4548 sob nota fiscal 2018/56 - Cult Agência de Viagens e Turismo Ltda</t>
  </si>
  <si>
    <t>Reembolso realizado pela APPA referente ao pagamento  de juros e multa da guia de ISSQN 4549 sob nota fiscal 2018/86 Gráfica e Editora Expressa Ltda</t>
  </si>
  <si>
    <t>Reembolso realizado pela APPA referente ao pagamento de juros e multa da guia de ISSQN 4550 sob nota fiscal 2018/87 - Gráfica e Editora Expressa Ltda</t>
  </si>
  <si>
    <t xml:space="preserve">Reembolso realizado pela APPA referente ao pagamento de juros e multa da guia de ISSQN 4551 sob nota fiscal 2018/203 - Drummond e Neumayr Advocacia </t>
  </si>
  <si>
    <t>Reembolso realizado pela APPA referente ao pagamento de juros e multa da guia de ISSQN 4552 sob nota fiscal 2018/242 - ADR Serviços Gráficos Ltda</t>
  </si>
  <si>
    <t>Reembolso realizado pela APPA referente ao pagamento de juros e multa  da guia de ISSQN 4553 sob nota fiscal 2018/246 - Paulitech Ltda</t>
  </si>
  <si>
    <t>Reembolso realizado pela APPA referente ao pagamento de juros e multa da guia de ISSQN 4554 sob nota fiscal 2018/451 - Bandeirante Gráfica Digital Ltda</t>
  </si>
  <si>
    <t>Reembolso realizado pela APPA referente ao pagamento de juros e multa  da guia de ISSQN 4555 sob nota fiscal 2018/527 - Viniltec Sinalização Gráfica Ltda</t>
  </si>
  <si>
    <t>Reembolso realizado pela APPA referente ao pagamento  de juros e multa da guia de ISSQN 4558 sob nota fiscal 2018/573 - Flag Impressão Digital Ltda</t>
  </si>
  <si>
    <t>Reembolso realizado pela APPA referente ao pagamento de juros e multa  da guia de ISSQN 4559 sob nota fiscal 2018/575 - Flag Impressão Digital Ltda</t>
  </si>
  <si>
    <t>Reembolso realizado pela APPA referente ao pagamento de juros e multa da guia de ISSQN 4560 sob nota fiscal 2018/1356 - Primacor Gráfica e Editora Ltda</t>
  </si>
  <si>
    <t>Reembolso realizado pela APPA referente ao pagamento de juros e multa da guia de ISSQN 4561 sob nota fiscal 2018/1416 - Primacor Gráfica e Editora Ltda</t>
  </si>
  <si>
    <t>Reembolso realizado pela APPA referente ao pagamento de juros e multa da guia de ISSQN 4562 sob nopta fiscal 2018/1424 - Primacor Gráfica e Editora Ltda</t>
  </si>
  <si>
    <t>Reembolso realizado pela APPA referente ao pagamento  de juros e multa da guia de ISSQN 4563 sob nota fiscal 2018/2383 - Artes Gráficas Formato Ltda</t>
  </si>
  <si>
    <t>Reembolso realizado pela APPA referente ao pagamento de juros e multa da guia de ISSQN 4564 sob nota fiscal 2018/2384 - Artes Gráficas Formato Ltda</t>
  </si>
  <si>
    <t>Reembolso realizado pela APPA referente ao pagamento de juros e multa da guia de ISSQN 4565 sob nota fiscal 2018/2466 - Artes Gráficas Formato Ltda</t>
  </si>
  <si>
    <t>Reembolso realizado pela APPA referente ao pagamento de juros e multa da guia de ISSQN 4539 sob nota fiscal 2018/15 - Frames Ltda</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</si>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</sst>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quot;R$&quot;\ * #,##0.00_-;\-&quot;R$&quot;\ * #,##0.00_-;_-&quot;R$&quot;\ * &quot;-&quot;??_-;_-@_-"/>
    <numFmt numFmtId="165" formatCode="_(&quot;R$ &quot;* #,##0.00_);_(&quot;R$ &quot;* \(#,##0.00\);_(&quot;R$ &quot;* &quot;-&quot;??_);_(@_)"/>
    <numFmt numFmtId="166" formatCode="_(* #,##0.00_);_(* \(#,##0.00\);_(* &quot;-&quot;??_);_(@_)"/>
    <numFmt numFmtId="167" formatCode="dd/mm/yy;@"/>
  </numFmts>
  <fonts count="34"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b/>
      <sz val="12"/>
      <name val="Arial"/>
      <family val="2"/>
    </font>
    <font>
      <b/>
      <sz val="11"/>
      <name val="Arial"/>
      <family val="2"/>
    </font>
    <font>
      <sz val="10"/>
      <name val="Times New Roman"/>
      <family val="1"/>
    </font>
    <font>
      <b/>
      <u/>
      <sz val="10"/>
      <name val="Arial"/>
      <family val="2"/>
    </font>
    <font>
      <b/>
      <u/>
      <sz val="14"/>
      <name val="Arial"/>
      <family val="2"/>
    </font>
    <font>
      <sz val="11"/>
      <name val="Arial"/>
      <family val="2"/>
    </font>
    <font>
      <b/>
      <sz val="10"/>
      <name val="Arial"/>
      <family val="2"/>
    </font>
    <font>
      <b/>
      <sz val="9"/>
      <name val="Arial"/>
      <family val="2"/>
    </font>
    <font>
      <sz val="9"/>
      <name val="Arial"/>
      <family val="2"/>
    </font>
    <font>
      <sz val="8"/>
      <name val="Arial"/>
      <family val="2"/>
    </font>
    <font>
      <b/>
      <sz val="8"/>
      <name val="Arial"/>
      <family val="2"/>
    </font>
    <font>
      <sz val="12"/>
      <name val="Arial"/>
      <family val="2"/>
    </font>
    <font>
      <sz val="10"/>
      <name val="Arial Narrow"/>
      <family val="2"/>
    </font>
    <font>
      <b/>
      <sz val="16"/>
      <name val="Arial"/>
      <family val="2"/>
    </font>
    <font>
      <b/>
      <sz val="7"/>
      <name val="Arial"/>
      <family val="2"/>
    </font>
    <font>
      <sz val="7"/>
      <name val="Arial"/>
      <family val="2"/>
    </font>
    <font>
      <sz val="7.8"/>
      <name val="Arial"/>
      <family val="2"/>
    </font>
    <font>
      <b/>
      <sz val="7.8"/>
      <name val="Arial"/>
      <family val="2"/>
    </font>
    <font>
      <b/>
      <i/>
      <sz val="8"/>
      <name val="Arial"/>
      <family val="2"/>
    </font>
    <font>
      <b/>
      <sz val="10"/>
      <name val="Times New Roman"/>
      <family val="1"/>
    </font>
    <font>
      <b/>
      <sz val="12"/>
      <name val="Arial Narrow"/>
      <family val="2"/>
    </font>
    <font>
      <i/>
      <sz val="16"/>
      <color indexed="10"/>
      <name val="Arial"/>
      <family val="2"/>
    </font>
    <font>
      <b/>
      <sz val="14"/>
      <name val="Arial"/>
      <family val="2"/>
    </font>
    <font>
      <sz val="14"/>
      <name val="Arial"/>
      <family val="2"/>
    </font>
    <font>
      <sz val="10"/>
      <name val="Arial"/>
      <family val="2"/>
    </font>
    <font>
      <sz val="11"/>
      <color theme="1"/>
      <name val="Calibri"/>
      <family val="2"/>
      <scheme val="minor"/>
    </font>
    <font>
      <sz val="10"/>
      <color theme="0"/>
      <name val="Arial Narrow"/>
      <family val="2"/>
    </font>
    <font>
      <sz val="8"/>
      <color theme="1"/>
      <name val="Arial"/>
      <family val="2"/>
    </font>
    <font>
      <sz val="11"/>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8">
    <border>
      <left/>
      <right/>
      <top/>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top/>
      <bottom style="medium">
        <color indexed="64"/>
      </bottom>
      <diagonal/>
    </border>
    <border>
      <left/>
      <right/>
      <top style="medium">
        <color indexed="64"/>
      </top>
      <bottom/>
      <diagonal/>
    </border>
    <border>
      <left/>
      <right/>
      <top style="double">
        <color indexed="64"/>
      </top>
      <bottom/>
      <diagonal/>
    </border>
    <border>
      <left/>
      <right/>
      <top/>
      <bottom style="double">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medium">
        <color indexed="64"/>
      </top>
      <bottom style="medium">
        <color indexed="64"/>
      </bottom>
      <diagonal/>
    </border>
    <border>
      <left/>
      <right style="double">
        <color indexed="64"/>
      </right>
      <top/>
      <bottom style="medium">
        <color indexed="64"/>
      </bottom>
      <diagonal/>
    </border>
    <border>
      <left/>
      <right style="double">
        <color indexed="64"/>
      </right>
      <top style="thin">
        <color indexed="64"/>
      </top>
      <bottom style="thin">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style="medium">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thin">
        <color indexed="64"/>
      </left>
      <right/>
      <top style="medium">
        <color indexed="64"/>
      </top>
      <bottom/>
      <diagonal/>
    </border>
    <border>
      <left style="hair">
        <color indexed="64"/>
      </left>
      <right style="hair">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auto="1"/>
      </left>
      <right/>
      <top style="medium">
        <color auto="1"/>
      </top>
      <bottom style="thin">
        <color auto="1"/>
      </bottom>
      <diagonal/>
    </border>
    <border>
      <left/>
      <right style="thin">
        <color indexed="64"/>
      </right>
      <top style="thin">
        <color indexed="64"/>
      </top>
      <bottom style="medium">
        <color auto="1"/>
      </bottom>
      <diagonal/>
    </border>
    <border>
      <left style="thin">
        <color auto="1"/>
      </left>
      <right/>
      <top style="thin">
        <color auto="1"/>
      </top>
      <bottom style="medium">
        <color auto="1"/>
      </bottom>
      <diagonal/>
    </border>
    <border>
      <left/>
      <right style="double">
        <color indexed="64"/>
      </right>
      <top style="thin">
        <color indexed="64"/>
      </top>
      <bottom style="medium">
        <color indexed="64"/>
      </bottom>
      <diagonal/>
    </border>
    <border>
      <left/>
      <right/>
      <top style="double">
        <color indexed="64"/>
      </top>
      <bottom style="thin">
        <color indexed="64"/>
      </bottom>
      <diagonal/>
    </border>
    <border>
      <left style="hair">
        <color indexed="64"/>
      </left>
      <right style="hair">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s>
  <cellStyleXfs count="60552">
    <xf numFmtId="0" fontId="0" fillId="0" borderId="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29" fillId="0" borderId="0"/>
    <xf numFmtId="0" fontId="3" fillId="0" borderId="0"/>
    <xf numFmtId="0" fontId="30"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0" fontId="2" fillId="0" borderId="0"/>
    <xf numFmtId="164" fontId="3" fillId="0" borderId="0" applyFont="0" applyFill="0" applyBorder="0" applyAlignment="0" applyProtection="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3" fillId="0" borderId="0"/>
    <xf numFmtId="0" fontId="1" fillId="0" borderId="0"/>
    <xf numFmtId="9" fontId="3" fillId="0" borderId="0" applyFont="0" applyFill="0" applyBorder="0" applyAlignment="0" applyProtection="0"/>
    <xf numFmtId="166"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563">
    <xf numFmtId="0" fontId="0" fillId="0" borderId="0" xfId="0"/>
    <xf numFmtId="0" fontId="0" fillId="2" borderId="0" xfId="0" applyFill="1"/>
    <xf numFmtId="0" fontId="4" fillId="2" borderId="0" xfId="0" applyFont="1" applyFill="1"/>
    <xf numFmtId="0" fontId="11" fillId="2" borderId="0" xfId="0" applyFont="1" applyFill="1" applyBorder="1" applyAlignment="1">
      <alignment horizontal="left" vertical="center"/>
    </xf>
    <xf numFmtId="0" fontId="8" fillId="2" borderId="0" xfId="0" applyFont="1" applyFill="1" applyAlignment="1">
      <alignment horizontal="center"/>
    </xf>
    <xf numFmtId="0" fontId="10" fillId="2" borderId="0" xfId="0" applyFont="1" applyFill="1" applyBorder="1"/>
    <xf numFmtId="0" fontId="10" fillId="2" borderId="0" xfId="0" applyFont="1" applyFill="1" applyAlignment="1">
      <alignment horizontal="center"/>
    </xf>
    <xf numFmtId="0" fontId="4" fillId="2" borderId="0" xfId="0" applyFont="1" applyFill="1" applyBorder="1"/>
    <xf numFmtId="0" fontId="0" fillId="2" borderId="0" xfId="0" applyFill="1" applyBorder="1"/>
    <xf numFmtId="0" fontId="3" fillId="2" borderId="0" xfId="0" applyFont="1" applyFill="1" applyBorder="1"/>
    <xf numFmtId="4" fontId="11" fillId="2" borderId="0" xfId="0" applyNumberFormat="1" applyFont="1" applyFill="1" applyBorder="1" applyAlignment="1">
      <alignment horizontal="center" vertical="center"/>
    </xf>
    <xf numFmtId="166" fontId="3" fillId="2" borderId="0" xfId="12" applyFont="1" applyFill="1" applyBorder="1"/>
    <xf numFmtId="166" fontId="11" fillId="2" borderId="0" xfId="12" applyFont="1" applyFill="1" applyBorder="1" applyAlignment="1">
      <alignment horizontal="right" vertical="center"/>
    </xf>
    <xf numFmtId="0" fontId="6" fillId="2" borderId="0" xfId="0" applyFont="1" applyFill="1" applyBorder="1" applyAlignment="1">
      <alignment horizontal="center" vertical="center"/>
    </xf>
    <xf numFmtId="0" fontId="10" fillId="2" borderId="0" xfId="0" applyFont="1" applyFill="1"/>
    <xf numFmtId="166" fontId="14" fillId="2" borderId="0" xfId="12" applyFont="1" applyFill="1" applyBorder="1" applyAlignment="1">
      <alignment horizontal="right" vertical="center"/>
    </xf>
    <xf numFmtId="166" fontId="15" fillId="2" borderId="0" xfId="12" applyFont="1" applyFill="1" applyBorder="1" applyAlignment="1">
      <alignment horizontal="right" vertical="center"/>
    </xf>
    <xf numFmtId="166" fontId="15" fillId="2" borderId="1" xfId="12" applyFont="1" applyFill="1" applyBorder="1" applyAlignment="1">
      <alignment horizontal="right" vertical="center"/>
    </xf>
    <xf numFmtId="166" fontId="15" fillId="2" borderId="2" xfId="12" applyFont="1" applyFill="1" applyBorder="1" applyAlignment="1">
      <alignment horizontal="right" vertical="center"/>
    </xf>
    <xf numFmtId="166" fontId="15" fillId="2" borderId="3" xfId="12" applyFont="1" applyFill="1" applyBorder="1" applyAlignment="1">
      <alignment horizontal="right" vertical="center"/>
    </xf>
    <xf numFmtId="166" fontId="15" fillId="2" borderId="4" xfId="12" applyFont="1" applyFill="1" applyBorder="1" applyAlignment="1">
      <alignment horizontal="right" vertical="center"/>
    </xf>
    <xf numFmtId="166" fontId="15" fillId="2" borderId="5" xfId="12" applyFont="1" applyFill="1" applyBorder="1" applyAlignment="1">
      <alignment horizontal="right" vertical="center"/>
    </xf>
    <xf numFmtId="0" fontId="0" fillId="2" borderId="0" xfId="0" applyFill="1" applyAlignment="1">
      <alignment vertical="center"/>
    </xf>
    <xf numFmtId="0" fontId="15" fillId="2" borderId="5"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4" fillId="2" borderId="0" xfId="0" applyFont="1" applyFill="1" applyBorder="1" applyAlignment="1">
      <alignment horizontal="left" vertical="center"/>
    </xf>
    <xf numFmtId="0" fontId="14" fillId="2" borderId="1" xfId="0" applyFont="1" applyFill="1" applyBorder="1" applyAlignment="1">
      <alignment vertical="center"/>
    </xf>
    <xf numFmtId="0" fontId="15" fillId="2" borderId="1" xfId="0" applyFont="1" applyFill="1" applyBorder="1" applyAlignment="1">
      <alignment horizontal="right" vertical="center" wrapText="1"/>
    </xf>
    <xf numFmtId="0" fontId="14" fillId="2" borderId="2" xfId="0" applyFont="1" applyFill="1" applyBorder="1" applyAlignment="1">
      <alignment vertical="center"/>
    </xf>
    <xf numFmtId="0" fontId="15" fillId="2" borderId="2" xfId="0" applyFont="1" applyFill="1" applyBorder="1" applyAlignment="1">
      <alignment horizontal="right" vertical="center" wrapText="1"/>
    </xf>
    <xf numFmtId="0" fontId="15" fillId="2" borderId="3" xfId="0" applyFont="1" applyFill="1" applyBorder="1" applyAlignment="1">
      <alignment horizontal="left" vertical="center"/>
    </xf>
    <xf numFmtId="0" fontId="15" fillId="2" borderId="3" xfId="0" applyFont="1" applyFill="1" applyBorder="1" applyAlignment="1">
      <alignment vertical="center" wrapText="1"/>
    </xf>
    <xf numFmtId="0" fontId="14" fillId="2" borderId="5" xfId="0" applyFont="1" applyFill="1" applyBorder="1" applyAlignment="1">
      <alignment vertical="center"/>
    </xf>
    <xf numFmtId="4" fontId="15" fillId="2" borderId="5" xfId="0" applyNumberFormat="1" applyFont="1" applyFill="1" applyBorder="1" applyAlignment="1">
      <alignment horizontal="right" vertical="center"/>
    </xf>
    <xf numFmtId="0" fontId="15" fillId="2" borderId="5" xfId="0" applyFont="1" applyFill="1" applyBorder="1" applyAlignment="1">
      <alignment horizontal="left" vertical="center"/>
    </xf>
    <xf numFmtId="0" fontId="15" fillId="2" borderId="0" xfId="0" applyFont="1" applyFill="1" applyBorder="1" applyAlignment="1">
      <alignment vertical="center"/>
    </xf>
    <xf numFmtId="0" fontId="23" fillId="2" borderId="0" xfId="0" applyFont="1" applyFill="1" applyBorder="1" applyAlignment="1">
      <alignment vertical="center" wrapText="1"/>
    </xf>
    <xf numFmtId="0" fontId="11" fillId="2" borderId="0" xfId="0" applyFont="1" applyFill="1" applyAlignment="1">
      <alignment vertical="center"/>
    </xf>
    <xf numFmtId="0" fontId="15" fillId="2" borderId="5" xfId="0" applyFont="1" applyFill="1" applyBorder="1" applyAlignment="1">
      <alignment horizontal="right" vertical="center" wrapText="1"/>
    </xf>
    <xf numFmtId="0" fontId="15" fillId="2" borderId="5" xfId="0" applyFont="1" applyFill="1" applyBorder="1" applyAlignment="1">
      <alignment vertical="center"/>
    </xf>
    <xf numFmtId="0" fontId="15" fillId="2" borderId="3" xfId="0" applyFont="1" applyFill="1" applyBorder="1" applyAlignment="1">
      <alignment horizontal="left" vertical="center" wrapText="1"/>
    </xf>
    <xf numFmtId="0" fontId="9" fillId="2" borderId="0" xfId="0" applyFont="1" applyFill="1" applyAlignment="1">
      <alignment horizontal="center" vertical="center" wrapText="1"/>
    </xf>
    <xf numFmtId="0" fontId="5" fillId="2" borderId="0" xfId="0" applyFont="1" applyFill="1" applyAlignment="1">
      <alignment vertical="center"/>
    </xf>
    <xf numFmtId="0" fontId="13" fillId="2" borderId="0" xfId="0" applyFont="1" applyFill="1"/>
    <xf numFmtId="0" fontId="13" fillId="2" borderId="0" xfId="0" applyFont="1" applyFill="1" applyAlignment="1">
      <alignment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4" fontId="6" fillId="2" borderId="6" xfId="0" applyNumberFormat="1" applyFont="1" applyFill="1" applyBorder="1" applyAlignment="1">
      <alignment horizontal="right" vertical="center"/>
    </xf>
    <xf numFmtId="4" fontId="11" fillId="2" borderId="5" xfId="0" applyNumberFormat="1" applyFont="1" applyFill="1" applyBorder="1" applyAlignment="1">
      <alignment horizontal="right" vertical="center" wrapText="1"/>
    </xf>
    <xf numFmtId="4" fontId="6" fillId="2" borderId="7" xfId="0" applyNumberFormat="1" applyFont="1" applyFill="1" applyBorder="1" applyAlignment="1" applyProtection="1">
      <alignment horizontal="right" vertical="center"/>
      <protection locked="0"/>
    </xf>
    <xf numFmtId="4" fontId="6" fillId="2" borderId="8" xfId="0" applyNumberFormat="1" applyFont="1" applyFill="1" applyBorder="1" applyAlignment="1" applyProtection="1">
      <alignment horizontal="right" vertical="center" wrapText="1"/>
      <protection locked="0"/>
    </xf>
    <xf numFmtId="0" fontId="4" fillId="2" borderId="0" xfId="0" applyFont="1" applyFill="1" applyProtection="1">
      <protection locked="0"/>
    </xf>
    <xf numFmtId="0" fontId="4" fillId="2" borderId="0" xfId="0" applyFont="1" applyFill="1" applyAlignment="1" applyProtection="1">
      <alignment horizontal="left" vertical="center"/>
      <protection locked="0"/>
    </xf>
    <xf numFmtId="166" fontId="4" fillId="2" borderId="0" xfId="12" applyFont="1" applyFill="1" applyProtection="1">
      <protection locked="0"/>
    </xf>
    <xf numFmtId="0" fontId="0" fillId="2" borderId="0" xfId="0" applyFill="1" applyProtection="1">
      <protection locked="0"/>
    </xf>
    <xf numFmtId="0" fontId="0" fillId="2" borderId="0" xfId="0" applyFill="1" applyAlignment="1" applyProtection="1">
      <alignment horizontal="left" vertical="center"/>
      <protection locked="0"/>
    </xf>
    <xf numFmtId="166" fontId="0" fillId="2" borderId="0" xfId="12" applyFont="1" applyFill="1" applyProtection="1">
      <protection locked="0"/>
    </xf>
    <xf numFmtId="0" fontId="5" fillId="2" borderId="0" xfId="0" applyFont="1" applyFill="1" applyProtection="1"/>
    <xf numFmtId="0" fontId="0" fillId="2" borderId="0" xfId="0" applyFill="1" applyProtection="1"/>
    <xf numFmtId="0" fontId="6" fillId="2" borderId="0" xfId="0" applyFont="1" applyFill="1" applyProtection="1"/>
    <xf numFmtId="0" fontId="10" fillId="2" borderId="0" xfId="0" applyFont="1" applyFill="1" applyAlignment="1" applyProtection="1">
      <alignment horizontal="center"/>
      <protection locked="0"/>
    </xf>
    <xf numFmtId="166" fontId="21" fillId="2" borderId="0" xfId="12" applyFont="1" applyFill="1" applyBorder="1" applyAlignment="1" applyProtection="1">
      <alignment horizontal="right" vertical="center" wrapText="1"/>
      <protection locked="0"/>
    </xf>
    <xf numFmtId="0" fontId="0" fillId="2" borderId="0" xfId="0" applyFill="1" applyAlignment="1" applyProtection="1">
      <alignment horizontal="left" vertical="center" wrapText="1"/>
      <protection locked="0"/>
    </xf>
    <xf numFmtId="0" fontId="0" fillId="2" borderId="0" xfId="0" applyFill="1" applyAlignment="1" applyProtection="1">
      <alignment horizontal="right" vertical="center" wrapText="1"/>
      <protection locked="0"/>
    </xf>
    <xf numFmtId="0" fontId="17" fillId="2" borderId="0" xfId="0" applyFont="1" applyFill="1" applyBorder="1" applyAlignment="1" applyProtection="1">
      <alignment horizontal="left" vertical="center" wrapText="1"/>
      <protection locked="0"/>
    </xf>
    <xf numFmtId="0" fontId="3" fillId="3" borderId="0" xfId="0" applyFont="1" applyFill="1" applyAlignment="1" applyProtection="1">
      <alignment horizontal="left" vertical="center"/>
      <protection locked="0"/>
    </xf>
    <xf numFmtId="0" fontId="14" fillId="3" borderId="0" xfId="0" applyFont="1" applyFill="1" applyBorder="1" applyAlignment="1">
      <alignment vertical="center" wrapText="1"/>
    </xf>
    <xf numFmtId="0" fontId="14" fillId="3" borderId="0" xfId="0" applyFont="1" applyFill="1" applyBorder="1" applyAlignment="1">
      <alignment horizontal="left" vertical="center" wrapText="1"/>
    </xf>
    <xf numFmtId="0" fontId="14" fillId="3" borderId="0" xfId="0" applyFont="1" applyFill="1" applyBorder="1" applyAlignment="1">
      <alignment vertical="center"/>
    </xf>
    <xf numFmtId="0" fontId="14" fillId="3" borderId="0" xfId="0" applyFont="1" applyFill="1" applyBorder="1" applyAlignment="1">
      <alignment horizontal="left" vertical="center"/>
    </xf>
    <xf numFmtId="0" fontId="14" fillId="3" borderId="4" xfId="0" applyFont="1" applyFill="1" applyBorder="1" applyAlignment="1">
      <alignment vertical="center" wrapText="1"/>
    </xf>
    <xf numFmtId="166" fontId="15" fillId="2" borderId="3" xfId="12" applyFont="1" applyFill="1" applyBorder="1" applyAlignment="1">
      <alignment horizontal="center" vertical="center"/>
    </xf>
    <xf numFmtId="166" fontId="14" fillId="2" borderId="0" xfId="12" applyFont="1" applyFill="1" applyBorder="1" applyAlignment="1">
      <alignment horizontal="center" vertical="center"/>
    </xf>
    <xf numFmtId="166" fontId="14" fillId="2" borderId="10" xfId="12" applyFont="1" applyFill="1" applyBorder="1" applyAlignment="1">
      <alignment horizontal="center" vertical="center"/>
    </xf>
    <xf numFmtId="0" fontId="15" fillId="2" borderId="6" xfId="0" applyFont="1" applyFill="1" applyBorder="1" applyAlignment="1">
      <alignment horizontal="center" vertical="center"/>
    </xf>
    <xf numFmtId="4" fontId="15" fillId="2" borderId="3" xfId="0" applyNumberFormat="1" applyFont="1" applyFill="1" applyBorder="1" applyAlignment="1">
      <alignment horizontal="center" vertical="center"/>
    </xf>
    <xf numFmtId="0" fontId="15" fillId="3" borderId="5" xfId="0" applyFont="1" applyFill="1" applyBorder="1" applyAlignment="1" applyProtection="1">
      <alignment horizontal="left" vertical="center"/>
    </xf>
    <xf numFmtId="0" fontId="15" fillId="3" borderId="5" xfId="0" applyFont="1" applyFill="1" applyBorder="1" applyAlignment="1" applyProtection="1">
      <alignment vertical="center"/>
    </xf>
    <xf numFmtId="1" fontId="11" fillId="2" borderId="9" xfId="0" applyNumberFormat="1" applyFont="1" applyFill="1" applyBorder="1" applyAlignment="1" applyProtection="1">
      <alignment horizontal="center" vertical="center" wrapText="1"/>
    </xf>
    <xf numFmtId="1" fontId="13" fillId="0" borderId="11" xfId="0" applyNumberFormat="1" applyFont="1" applyFill="1" applyBorder="1" applyAlignment="1" applyProtection="1">
      <alignment horizontal="right" vertical="center" wrapText="1"/>
      <protection locked="0"/>
    </xf>
    <xf numFmtId="166" fontId="3" fillId="2" borderId="10" xfId="12" applyFont="1" applyFill="1" applyBorder="1" applyAlignment="1" applyProtection="1">
      <alignment horizontal="right" vertical="center"/>
      <protection locked="0"/>
    </xf>
    <xf numFmtId="166" fontId="3" fillId="2" borderId="12" xfId="12" applyFont="1" applyFill="1" applyBorder="1" applyAlignment="1">
      <alignment horizontal="right" vertical="center"/>
    </xf>
    <xf numFmtId="166" fontId="11" fillId="2" borderId="13" xfId="12" applyFont="1" applyFill="1" applyBorder="1" applyAlignment="1">
      <alignment horizontal="right" vertical="center"/>
    </xf>
    <xf numFmtId="166" fontId="7" fillId="2" borderId="0" xfId="12" applyFont="1" applyFill="1" applyBorder="1" applyAlignment="1">
      <alignment horizontal="right" vertical="center"/>
    </xf>
    <xf numFmtId="166" fontId="11" fillId="2" borderId="7" xfId="12" applyFont="1" applyFill="1" applyBorder="1" applyAlignment="1">
      <alignment horizontal="right" vertical="center"/>
    </xf>
    <xf numFmtId="166" fontId="11" fillId="2" borderId="8" xfId="12" applyFont="1" applyFill="1" applyBorder="1" applyAlignment="1">
      <alignment horizontal="right" vertical="center"/>
    </xf>
    <xf numFmtId="166" fontId="11" fillId="2" borderId="13" xfId="12" applyFont="1" applyFill="1" applyBorder="1" applyAlignment="1" applyProtection="1">
      <alignment horizontal="right" vertical="center"/>
      <protection locked="0"/>
    </xf>
    <xf numFmtId="0" fontId="3" fillId="2" borderId="0" xfId="0" applyFont="1" applyFill="1" applyBorder="1" applyAlignment="1">
      <alignment vertical="center"/>
    </xf>
    <xf numFmtId="166" fontId="3" fillId="2" borderId="0" xfId="12" applyFont="1" applyFill="1" applyBorder="1" applyAlignment="1">
      <alignment vertical="center"/>
    </xf>
    <xf numFmtId="166" fontId="3" fillId="2" borderId="12" xfId="12" applyFont="1" applyFill="1" applyBorder="1" applyAlignment="1">
      <alignment vertical="center"/>
    </xf>
    <xf numFmtId="0" fontId="11" fillId="2" borderId="10" xfId="0" applyFont="1" applyFill="1" applyBorder="1" applyAlignment="1">
      <alignment horizontal="left" vertical="center"/>
    </xf>
    <xf numFmtId="0" fontId="11" fillId="2" borderId="12" xfId="0" applyFont="1" applyFill="1" applyBorder="1" applyAlignment="1">
      <alignment horizontal="left" vertical="center"/>
    </xf>
    <xf numFmtId="0" fontId="11" fillId="2" borderId="13" xfId="0" applyFont="1" applyFill="1" applyBorder="1" applyAlignment="1">
      <alignment horizontal="left" vertical="center"/>
    </xf>
    <xf numFmtId="0" fontId="7" fillId="2" borderId="0" xfId="0" applyFont="1" applyFill="1" applyBorder="1" applyAlignment="1">
      <alignment vertical="center"/>
    </xf>
    <xf numFmtId="0" fontId="11" fillId="2" borderId="7" xfId="0" applyFont="1" applyFill="1" applyBorder="1" applyAlignment="1">
      <alignment horizontal="left" vertical="center"/>
    </xf>
    <xf numFmtId="0" fontId="11" fillId="2" borderId="8" xfId="0" applyFont="1" applyFill="1" applyBorder="1" applyAlignment="1">
      <alignment horizontal="left" vertical="center"/>
    </xf>
    <xf numFmtId="0" fontId="0" fillId="2" borderId="0" xfId="0" applyFill="1" applyAlignment="1" applyProtection="1">
      <alignment wrapText="1"/>
      <protection locked="0"/>
    </xf>
    <xf numFmtId="0" fontId="17" fillId="2" borderId="0" xfId="0" applyFont="1" applyFill="1" applyBorder="1" applyAlignment="1" applyProtection="1">
      <alignment horizontal="right" vertical="center" wrapText="1"/>
      <protection locked="0"/>
    </xf>
    <xf numFmtId="0" fontId="31" fillId="2" borderId="0" xfId="0" applyFont="1" applyFill="1" applyBorder="1" applyAlignment="1" applyProtection="1">
      <alignment horizontal="right" vertical="center" wrapText="1"/>
      <protection locked="0"/>
    </xf>
    <xf numFmtId="1" fontId="25" fillId="2" borderId="0" xfId="0" applyNumberFormat="1" applyFont="1" applyFill="1" applyBorder="1" applyAlignment="1" applyProtection="1">
      <alignment horizontal="right" vertical="center" wrapText="1"/>
    </xf>
    <xf numFmtId="1" fontId="6" fillId="2" borderId="0" xfId="0" applyNumberFormat="1" applyFont="1" applyFill="1" applyAlignment="1" applyProtection="1">
      <alignment horizontal="right" vertical="center" wrapText="1"/>
    </xf>
    <xf numFmtId="0" fontId="0" fillId="2" borderId="0" xfId="0" applyFill="1" applyAlignment="1" applyProtection="1">
      <alignment horizontal="center" wrapText="1"/>
      <protection locked="0"/>
    </xf>
    <xf numFmtId="1" fontId="17" fillId="2" borderId="0" xfId="0" applyNumberFormat="1" applyFont="1" applyFill="1" applyBorder="1" applyAlignment="1" applyProtection="1">
      <alignment horizontal="right" vertical="center" wrapText="1"/>
      <protection locked="0"/>
    </xf>
    <xf numFmtId="0" fontId="0" fillId="3" borderId="0" xfId="0" applyFill="1" applyAlignment="1" applyProtection="1">
      <alignment horizontal="left" vertical="center" wrapText="1"/>
      <protection locked="0"/>
    </xf>
    <xf numFmtId="0" fontId="15" fillId="3" borderId="0" xfId="0" applyFont="1" applyFill="1" applyBorder="1" applyAlignment="1" applyProtection="1">
      <alignment vertical="center"/>
    </xf>
    <xf numFmtId="0" fontId="23" fillId="3" borderId="0" xfId="0" applyFont="1" applyFill="1" applyBorder="1" applyAlignment="1" applyProtection="1">
      <alignment vertical="center" wrapText="1"/>
    </xf>
    <xf numFmtId="0" fontId="15" fillId="3" borderId="0" xfId="0" applyFont="1" applyFill="1" applyBorder="1" applyAlignment="1" applyProtection="1">
      <alignment vertical="center" wrapText="1"/>
    </xf>
    <xf numFmtId="0" fontId="14" fillId="3" borderId="0" xfId="6" applyFont="1" applyFill="1" applyBorder="1" applyAlignment="1">
      <alignment horizontal="left" vertical="center" wrapText="1"/>
    </xf>
    <xf numFmtId="0" fontId="14" fillId="3" borderId="0" xfId="3" applyFont="1" applyFill="1" applyBorder="1" applyAlignment="1">
      <alignment horizontal="left" vertical="center" wrapText="1"/>
    </xf>
    <xf numFmtId="0" fontId="14" fillId="3" borderId="0" xfId="3" applyFont="1" applyFill="1" applyBorder="1" applyAlignment="1">
      <alignment vertical="center" wrapText="1"/>
    </xf>
    <xf numFmtId="0" fontId="32" fillId="3" borderId="0" xfId="6" applyFont="1" applyFill="1" applyBorder="1" applyAlignment="1">
      <alignment horizontal="left" vertical="center" wrapText="1"/>
    </xf>
    <xf numFmtId="0" fontId="17" fillId="2" borderId="0" xfId="0" applyFont="1" applyFill="1" applyBorder="1" applyAlignment="1" applyProtection="1">
      <alignment horizontal="right" vertical="center" wrapText="1"/>
    </xf>
    <xf numFmtId="0" fontId="6" fillId="2" borderId="3" xfId="0" applyFont="1" applyFill="1" applyBorder="1" applyAlignment="1" applyProtection="1">
      <alignment horizontal="center" vertical="center" wrapText="1"/>
    </xf>
    <xf numFmtId="4" fontId="15" fillId="2" borderId="0" xfId="4" applyNumberFormat="1" applyFont="1" applyFill="1" applyBorder="1" applyAlignment="1" applyProtection="1">
      <alignment horizontal="right" vertical="center" wrapText="1"/>
    </xf>
    <xf numFmtId="0" fontId="15" fillId="2" borderId="0" xfId="4" applyFont="1" applyFill="1" applyBorder="1" applyAlignment="1" applyProtection="1">
      <alignment horizontal="center" vertical="center" wrapText="1"/>
    </xf>
    <xf numFmtId="0" fontId="19" fillId="2" borderId="5" xfId="4" applyFont="1" applyFill="1" applyBorder="1" applyAlignment="1" applyProtection="1">
      <alignment horizontal="left" vertical="center" wrapText="1"/>
    </xf>
    <xf numFmtId="0" fontId="15" fillId="2" borderId="5" xfId="4" applyFont="1" applyFill="1" applyBorder="1" applyAlignment="1" applyProtection="1">
      <alignment horizontal="left" vertical="center" wrapText="1"/>
    </xf>
    <xf numFmtId="4" fontId="14" fillId="0" borderId="5" xfId="4" applyNumberFormat="1" applyFont="1" applyBorder="1" applyAlignment="1" applyProtection="1">
      <alignment horizontal="right" vertical="center" wrapText="1"/>
    </xf>
    <xf numFmtId="0" fontId="20" fillId="2" borderId="0" xfId="4" applyFont="1" applyFill="1" applyBorder="1" applyAlignment="1" applyProtection="1">
      <alignment horizontal="left" vertical="center"/>
    </xf>
    <xf numFmtId="0" fontId="14" fillId="3" borderId="0" xfId="4" applyFont="1" applyFill="1" applyBorder="1" applyAlignment="1" applyProtection="1">
      <alignment horizontal="left" vertical="center" wrapText="1"/>
    </xf>
    <xf numFmtId="166" fontId="21" fillId="3" borderId="0" xfId="12" applyFont="1" applyFill="1" applyBorder="1" applyAlignment="1" applyProtection="1">
      <alignment horizontal="right" vertical="center" wrapText="1"/>
    </xf>
    <xf numFmtId="0" fontId="20" fillId="2" borderId="0" xfId="0" applyFont="1" applyFill="1" applyBorder="1" applyAlignment="1" applyProtection="1">
      <alignment horizontal="left" vertical="center"/>
    </xf>
    <xf numFmtId="0" fontId="14" fillId="3" borderId="0" xfId="0" applyFont="1" applyFill="1" applyBorder="1" applyAlignment="1" applyProtection="1">
      <alignment horizontal="left" vertical="center" wrapText="1"/>
    </xf>
    <xf numFmtId="166" fontId="22" fillId="2" borderId="0" xfId="12" applyFont="1" applyFill="1" applyBorder="1" applyAlignment="1" applyProtection="1">
      <alignment horizontal="right" vertical="center" wrapText="1"/>
    </xf>
    <xf numFmtId="166" fontId="21" fillId="3" borderId="4" xfId="12" applyFont="1" applyFill="1" applyBorder="1" applyAlignment="1" applyProtection="1">
      <alignment horizontal="right" vertical="center" wrapText="1"/>
    </xf>
    <xf numFmtId="166" fontId="22" fillId="2" borderId="3" xfId="12" applyFont="1" applyFill="1" applyBorder="1" applyAlignment="1" applyProtection="1">
      <alignment horizontal="right" vertical="center" wrapText="1"/>
    </xf>
    <xf numFmtId="0" fontId="15" fillId="2" borderId="3" xfId="4" applyFont="1" applyFill="1" applyBorder="1" applyAlignment="1" applyProtection="1">
      <alignment horizontal="left" vertical="center"/>
    </xf>
    <xf numFmtId="0" fontId="15" fillId="2" borderId="3" xfId="4" applyFont="1" applyFill="1" applyBorder="1" applyAlignment="1" applyProtection="1">
      <alignment horizontal="right" vertical="center" wrapText="1"/>
    </xf>
    <xf numFmtId="166" fontId="15" fillId="2" borderId="3" xfId="12" applyFont="1" applyFill="1" applyBorder="1" applyAlignment="1" applyProtection="1">
      <alignment horizontal="right" vertical="center" wrapText="1"/>
    </xf>
    <xf numFmtId="4" fontId="15" fillId="2" borderId="5" xfId="4" applyNumberFormat="1" applyFont="1" applyFill="1" applyBorder="1" applyAlignment="1" applyProtection="1">
      <alignment horizontal="right" vertical="center" wrapText="1"/>
    </xf>
    <xf numFmtId="4" fontId="15" fillId="2" borderId="5" xfId="4" applyNumberFormat="1" applyFont="1" applyFill="1" applyBorder="1" applyAlignment="1" applyProtection="1">
      <alignment horizontal="center" vertical="center" wrapText="1"/>
    </xf>
    <xf numFmtId="0" fontId="14" fillId="2" borderId="0" xfId="4" applyFont="1" applyFill="1" applyBorder="1" applyAlignment="1" applyProtection="1">
      <alignment horizontal="right" vertical="center"/>
    </xf>
    <xf numFmtId="0" fontId="20" fillId="2" borderId="0" xfId="4" applyFont="1" applyFill="1" applyBorder="1" applyAlignment="1" applyProtection="1">
      <alignment horizontal="right" vertical="center"/>
    </xf>
    <xf numFmtId="166" fontId="22" fillId="2" borderId="1" xfId="12" applyFont="1" applyFill="1" applyBorder="1" applyAlignment="1" applyProtection="1">
      <alignment horizontal="right" vertical="center" wrapText="1"/>
    </xf>
    <xf numFmtId="166" fontId="22" fillId="3" borderId="1" xfId="12" applyFont="1" applyFill="1" applyBorder="1" applyAlignment="1" applyProtection="1">
      <alignment horizontal="right" vertical="center" wrapText="1"/>
    </xf>
    <xf numFmtId="0" fontId="15" fillId="3" borderId="3" xfId="4" applyFont="1" applyFill="1" applyBorder="1" applyAlignment="1" applyProtection="1">
      <alignment horizontal="left" vertical="center"/>
    </xf>
    <xf numFmtId="0" fontId="15" fillId="3" borderId="3" xfId="4" applyFont="1" applyFill="1" applyBorder="1" applyAlignment="1" applyProtection="1">
      <alignment horizontal="right" vertical="center" wrapText="1"/>
    </xf>
    <xf numFmtId="166" fontId="21" fillId="3" borderId="0" xfId="12" applyFont="1" applyFill="1" applyBorder="1" applyAlignment="1" applyProtection="1">
      <alignment horizontal="right" vertical="center" wrapText="1"/>
      <protection locked="0"/>
    </xf>
    <xf numFmtId="166" fontId="21" fillId="3" borderId="4" xfId="12" applyFont="1" applyFill="1" applyBorder="1" applyAlignment="1" applyProtection="1">
      <alignment horizontal="right" vertical="center" wrapText="1"/>
      <protection locked="0"/>
    </xf>
    <xf numFmtId="166" fontId="22" fillId="2" borderId="3" xfId="12" applyFont="1" applyFill="1" applyBorder="1" applyAlignment="1" applyProtection="1">
      <alignment horizontal="right" vertical="center" wrapText="1"/>
      <protection locked="0"/>
    </xf>
    <xf numFmtId="166" fontId="22" fillId="2" borderId="1" xfId="12" applyFont="1" applyFill="1" applyBorder="1" applyAlignment="1" applyProtection="1">
      <alignment horizontal="right" vertical="center" wrapText="1"/>
      <protection locked="0"/>
    </xf>
    <xf numFmtId="0" fontId="15" fillId="3" borderId="5" xfId="0" applyFont="1" applyFill="1" applyBorder="1" applyAlignment="1" applyProtection="1">
      <alignment horizontal="left" vertical="center" wrapText="1"/>
    </xf>
    <xf numFmtId="0" fontId="6" fillId="3" borderId="0" xfId="0" applyFont="1" applyFill="1" applyBorder="1" applyAlignment="1" applyProtection="1">
      <alignment horizontal="center" vertical="center" wrapText="1"/>
    </xf>
    <xf numFmtId="0" fontId="15" fillId="2" borderId="16" xfId="4" applyFont="1" applyFill="1" applyBorder="1" applyAlignment="1" applyProtection="1">
      <alignment horizontal="center" vertical="center" wrapText="1"/>
    </xf>
    <xf numFmtId="166" fontId="22" fillId="2" borderId="16" xfId="12" applyFont="1" applyFill="1" applyBorder="1" applyAlignment="1" applyProtection="1">
      <alignment horizontal="right" vertical="center" wrapText="1"/>
      <protection locked="0"/>
    </xf>
    <xf numFmtId="166" fontId="22" fillId="2" borderId="17" xfId="12" applyFont="1" applyFill="1" applyBorder="1" applyAlignment="1" applyProtection="1">
      <alignment horizontal="right" vertical="center" wrapText="1"/>
      <protection locked="0"/>
    </xf>
    <xf numFmtId="166" fontId="22" fillId="2" borderId="18" xfId="12" applyFont="1" applyFill="1" applyBorder="1" applyAlignment="1" applyProtection="1">
      <alignment horizontal="right" vertical="center" wrapText="1"/>
      <protection locked="0"/>
    </xf>
    <xf numFmtId="166" fontId="22" fillId="2" borderId="20" xfId="12" applyFont="1" applyFill="1" applyBorder="1" applyAlignment="1" applyProtection="1">
      <alignment horizontal="right" vertical="center" wrapText="1"/>
      <protection locked="0"/>
    </xf>
    <xf numFmtId="166" fontId="15" fillId="2" borderId="0" xfId="12" applyFont="1" applyFill="1" applyBorder="1" applyAlignment="1" applyProtection="1">
      <alignment horizontal="right" vertical="center" wrapText="1"/>
    </xf>
    <xf numFmtId="0" fontId="0" fillId="2" borderId="11" xfId="0" applyFill="1" applyBorder="1" applyAlignment="1" applyProtection="1">
      <alignment wrapText="1"/>
      <protection locked="0"/>
    </xf>
    <xf numFmtId="0" fontId="13" fillId="2" borderId="0" xfId="0" applyFont="1" applyFill="1" applyProtection="1"/>
    <xf numFmtId="0" fontId="13" fillId="3" borderId="0" xfId="0" applyFont="1" applyFill="1" applyBorder="1" applyAlignment="1">
      <alignment vertical="center"/>
    </xf>
    <xf numFmtId="0" fontId="13" fillId="3" borderId="0" xfId="0" applyFont="1" applyFill="1" applyBorder="1" applyAlignment="1">
      <alignment horizontal="left" vertical="center" wrapText="1"/>
    </xf>
    <xf numFmtId="166" fontId="13" fillId="2" borderId="0" xfId="12" applyFont="1" applyFill="1" applyBorder="1" applyAlignment="1" applyProtection="1">
      <alignment horizontal="right" vertical="center"/>
      <protection locked="0"/>
    </xf>
    <xf numFmtId="0" fontId="13" fillId="3" borderId="0" xfId="0" applyFont="1" applyFill="1" applyBorder="1" applyAlignment="1" applyProtection="1">
      <alignment horizontal="left" vertical="center" wrapText="1"/>
    </xf>
    <xf numFmtId="0" fontId="12" fillId="2" borderId="0" xfId="0" applyFont="1" applyFill="1" applyBorder="1" applyAlignment="1" applyProtection="1">
      <alignment horizontal="left" vertical="center"/>
    </xf>
    <xf numFmtId="0" fontId="13" fillId="3" borderId="0" xfId="0" applyFont="1" applyFill="1" applyBorder="1" applyAlignment="1" applyProtection="1">
      <alignment horizontal="right" vertical="center" wrapText="1"/>
    </xf>
    <xf numFmtId="10" fontId="22" fillId="3" borderId="1" xfId="9" applyNumberFormat="1" applyFont="1" applyFill="1" applyBorder="1" applyAlignment="1" applyProtection="1">
      <alignment horizontal="right" vertical="center" wrapText="1"/>
    </xf>
    <xf numFmtId="10" fontId="22" fillId="2" borderId="3" xfId="9" applyNumberFormat="1" applyFont="1" applyFill="1" applyBorder="1" applyAlignment="1" applyProtection="1">
      <alignment horizontal="right" vertical="center" wrapText="1"/>
    </xf>
    <xf numFmtId="10" fontId="21" fillId="2" borderId="0" xfId="9" applyNumberFormat="1" applyFont="1" applyFill="1" applyBorder="1" applyAlignment="1" applyProtection="1">
      <alignment horizontal="right" vertical="center" wrapText="1"/>
    </xf>
    <xf numFmtId="10" fontId="21" fillId="2" borderId="4" xfId="9" applyNumberFormat="1" applyFont="1" applyFill="1" applyBorder="1" applyAlignment="1" applyProtection="1">
      <alignment horizontal="right" vertical="center" wrapText="1"/>
    </xf>
    <xf numFmtId="10" fontId="21" fillId="3" borderId="0" xfId="9" applyNumberFormat="1" applyFont="1" applyFill="1" applyBorder="1" applyAlignment="1" applyProtection="1">
      <alignment horizontal="right" vertical="center" wrapText="1"/>
    </xf>
    <xf numFmtId="0" fontId="11" fillId="2" borderId="6" xfId="0" applyFont="1" applyFill="1" applyBorder="1" applyAlignment="1" applyProtection="1">
      <alignment horizontal="left" vertical="center"/>
    </xf>
    <xf numFmtId="0" fontId="11" fillId="2" borderId="6" xfId="0" applyFont="1" applyFill="1" applyBorder="1" applyAlignment="1" applyProtection="1">
      <alignment horizontal="center" vertical="center"/>
    </xf>
    <xf numFmtId="0" fontId="11" fillId="2" borderId="5" xfId="0" applyFont="1" applyFill="1" applyBorder="1" applyAlignment="1" applyProtection="1">
      <alignment horizontal="left" vertical="center"/>
    </xf>
    <xf numFmtId="0" fontId="11" fillId="2" borderId="5" xfId="0" applyFont="1" applyFill="1" applyBorder="1" applyAlignment="1" applyProtection="1">
      <alignment horizontal="center" vertical="center"/>
    </xf>
    <xf numFmtId="0" fontId="12" fillId="2" borderId="3" xfId="0" applyFont="1" applyFill="1" applyBorder="1" applyAlignment="1" applyProtection="1">
      <alignment horizontal="left" vertical="center"/>
    </xf>
    <xf numFmtId="0" fontId="12" fillId="2" borderId="3" xfId="0" applyFont="1" applyFill="1" applyBorder="1" applyAlignment="1" applyProtection="1">
      <alignment horizontal="center" vertical="center"/>
    </xf>
    <xf numFmtId="166" fontId="12" fillId="2" borderId="3" xfId="12" applyFont="1" applyFill="1" applyBorder="1" applyAlignment="1" applyProtection="1">
      <alignment horizontal="center" vertical="center"/>
    </xf>
    <xf numFmtId="0" fontId="12" fillId="3" borderId="2" xfId="0" applyFont="1" applyFill="1" applyBorder="1" applyAlignment="1">
      <alignment vertical="center"/>
    </xf>
    <xf numFmtId="0" fontId="12" fillId="3" borderId="2" xfId="0" applyFont="1" applyFill="1" applyBorder="1" applyAlignment="1">
      <alignment horizontal="left" vertical="center" wrapText="1"/>
    </xf>
    <xf numFmtId="4" fontId="12" fillId="2" borderId="5" xfId="0" applyNumberFormat="1" applyFont="1" applyFill="1" applyBorder="1" applyAlignment="1" applyProtection="1">
      <alignment horizontal="right" vertical="center" wrapText="1"/>
    </xf>
    <xf numFmtId="4" fontId="12" fillId="2" borderId="6" xfId="0" applyNumberFormat="1" applyFont="1" applyFill="1" applyBorder="1" applyAlignment="1" applyProtection="1">
      <alignment horizontal="right" vertical="center"/>
    </xf>
    <xf numFmtId="0" fontId="6" fillId="2" borderId="5"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166" fontId="14" fillId="3" borderId="0" xfId="12" applyFont="1" applyFill="1" applyBorder="1" applyAlignment="1" applyProtection="1">
      <alignment horizontal="right" vertical="center"/>
      <protection locked="0"/>
    </xf>
    <xf numFmtId="166" fontId="13" fillId="2" borderId="0" xfId="12" applyFont="1" applyFill="1" applyBorder="1" applyAlignment="1" applyProtection="1">
      <alignment horizontal="right" vertical="center"/>
    </xf>
    <xf numFmtId="166" fontId="12" fillId="2" borderId="2" xfId="12" applyFont="1" applyFill="1" applyBorder="1" applyAlignment="1" applyProtection="1">
      <alignment horizontal="right" vertical="center"/>
    </xf>
    <xf numFmtId="166" fontId="13" fillId="2" borderId="3" xfId="12" applyFont="1" applyFill="1" applyBorder="1" applyAlignment="1" applyProtection="1">
      <alignment horizontal="right" vertical="center"/>
      <protection locked="0"/>
    </xf>
    <xf numFmtId="166" fontId="13" fillId="2" borderId="3" xfId="12" applyFont="1" applyFill="1" applyBorder="1" applyAlignment="1" applyProtection="1">
      <alignment horizontal="right" vertical="center"/>
    </xf>
    <xf numFmtId="166" fontId="12" fillId="2" borderId="3" xfId="12" applyFont="1" applyFill="1" applyBorder="1" applyAlignment="1" applyProtection="1">
      <alignment horizontal="right" vertical="center"/>
    </xf>
    <xf numFmtId="166" fontId="22" fillId="2" borderId="4" xfId="12" applyFont="1" applyFill="1" applyBorder="1" applyAlignment="1" applyProtection="1">
      <alignment horizontal="right" vertical="center" wrapText="1"/>
    </xf>
    <xf numFmtId="166" fontId="14" fillId="2" borderId="3" xfId="12" applyFont="1" applyFill="1" applyBorder="1" applyAlignment="1" applyProtection="1">
      <alignment horizontal="right" vertical="center"/>
    </xf>
    <xf numFmtId="0" fontId="15" fillId="3" borderId="0" xfId="0" applyFont="1" applyFill="1" applyBorder="1" applyAlignment="1" applyProtection="1">
      <alignment horizontal="left" vertical="center"/>
    </xf>
    <xf numFmtId="0" fontId="15" fillId="3" borderId="0" xfId="0" applyFont="1" applyFill="1" applyBorder="1" applyAlignment="1" applyProtection="1">
      <alignment horizontal="left" vertical="center" wrapText="1"/>
    </xf>
    <xf numFmtId="10" fontId="15" fillId="3" borderId="3" xfId="9" applyNumberFormat="1" applyFont="1" applyFill="1" applyBorder="1" applyAlignment="1" applyProtection="1">
      <alignment horizontal="right" vertical="center"/>
    </xf>
    <xf numFmtId="10" fontId="15" fillId="3" borderId="3" xfId="9" applyNumberFormat="1" applyFont="1" applyFill="1" applyBorder="1" applyAlignment="1" applyProtection="1">
      <alignment horizontal="center" vertical="center"/>
    </xf>
    <xf numFmtId="10" fontId="14" fillId="3" borderId="6" xfId="9" applyNumberFormat="1" applyFont="1" applyFill="1" applyBorder="1" applyAlignment="1" applyProtection="1">
      <alignment horizontal="center" vertical="center"/>
    </xf>
    <xf numFmtId="10" fontId="14" fillId="3" borderId="0" xfId="9" applyNumberFormat="1" applyFont="1" applyFill="1" applyBorder="1" applyAlignment="1" applyProtection="1">
      <alignment horizontal="right" vertical="center"/>
    </xf>
    <xf numFmtId="10" fontId="15" fillId="3" borderId="5" xfId="9" applyNumberFormat="1" applyFont="1" applyFill="1" applyBorder="1" applyAlignment="1" applyProtection="1">
      <alignment horizontal="right" vertical="center"/>
    </xf>
    <xf numFmtId="10" fontId="15" fillId="3" borderId="6" xfId="9" applyNumberFormat="1" applyFont="1" applyFill="1" applyBorder="1" applyAlignment="1" applyProtection="1">
      <alignment horizontal="center" vertical="center"/>
    </xf>
    <xf numFmtId="10" fontId="14" fillId="3" borderId="0" xfId="9" applyNumberFormat="1" applyFont="1" applyFill="1" applyBorder="1" applyAlignment="1" applyProtection="1">
      <alignment horizontal="center" vertical="center"/>
    </xf>
    <xf numFmtId="10" fontId="15" fillId="3" borderId="1" xfId="9" applyNumberFormat="1" applyFont="1" applyFill="1" applyBorder="1" applyAlignment="1" applyProtection="1">
      <alignment horizontal="right" vertical="center"/>
    </xf>
    <xf numFmtId="10" fontId="14" fillId="3" borderId="10" xfId="9" applyNumberFormat="1" applyFont="1" applyFill="1" applyBorder="1" applyAlignment="1" applyProtection="1">
      <alignment horizontal="center" vertical="center"/>
    </xf>
    <xf numFmtId="10" fontId="14" fillId="3" borderId="1" xfId="9" applyNumberFormat="1" applyFont="1" applyFill="1" applyBorder="1" applyAlignment="1" applyProtection="1">
      <alignment horizontal="right" vertical="center"/>
    </xf>
    <xf numFmtId="10" fontId="15" fillId="3" borderId="2" xfId="9" applyNumberFormat="1" applyFont="1" applyFill="1" applyBorder="1" applyAlignment="1" applyProtection="1">
      <alignment horizontal="right" vertical="center"/>
    </xf>
    <xf numFmtId="0" fontId="15" fillId="2" borderId="3" xfId="4" applyFont="1" applyFill="1" applyBorder="1" applyAlignment="1" applyProtection="1">
      <alignment horizontal="right" vertical="center" wrapText="1"/>
      <protection locked="0"/>
    </xf>
    <xf numFmtId="166" fontId="15" fillId="2" borderId="3" xfId="12" applyFont="1" applyFill="1" applyBorder="1" applyAlignment="1" applyProtection="1">
      <alignment horizontal="right" vertical="center" wrapText="1"/>
      <protection locked="0"/>
    </xf>
    <xf numFmtId="0" fontId="15" fillId="2" borderId="5" xfId="4" applyFont="1" applyFill="1" applyBorder="1" applyAlignment="1" applyProtection="1">
      <alignment horizontal="left" vertical="center" wrapText="1"/>
      <protection locked="0"/>
    </xf>
    <xf numFmtId="4" fontId="15" fillId="2" borderId="5" xfId="4" applyNumberFormat="1" applyFont="1" applyFill="1" applyBorder="1" applyAlignment="1" applyProtection="1">
      <alignment horizontal="right" vertical="center" wrapText="1"/>
      <protection locked="0"/>
    </xf>
    <xf numFmtId="4" fontId="15" fillId="2" borderId="19" xfId="4" applyNumberFormat="1" applyFont="1" applyFill="1" applyBorder="1" applyAlignment="1" applyProtection="1">
      <alignment horizontal="center" vertical="center" wrapText="1"/>
      <protection locked="0"/>
    </xf>
    <xf numFmtId="0" fontId="14" fillId="3" borderId="0" xfId="4" applyFont="1" applyFill="1" applyBorder="1" applyAlignment="1" applyProtection="1">
      <alignment horizontal="left" vertical="center" wrapText="1"/>
      <protection locked="0"/>
    </xf>
    <xf numFmtId="0" fontId="14" fillId="2" borderId="0" xfId="4" applyFont="1" applyFill="1" applyBorder="1" applyAlignment="1" applyProtection="1">
      <alignment horizontal="right" vertical="center"/>
      <protection locked="0"/>
    </xf>
    <xf numFmtId="0" fontId="14" fillId="2" borderId="16" xfId="4" applyFont="1" applyFill="1" applyBorder="1" applyAlignment="1" applyProtection="1">
      <alignment horizontal="right" vertical="center"/>
      <protection locked="0"/>
    </xf>
    <xf numFmtId="0" fontId="15" fillId="2" borderId="5" xfId="4"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xf>
    <xf numFmtId="4" fontId="6" fillId="2" borderId="6" xfId="0" applyNumberFormat="1" applyFont="1" applyFill="1" applyBorder="1" applyAlignment="1" applyProtection="1">
      <alignment horizontal="right" vertical="center"/>
    </xf>
    <xf numFmtId="4" fontId="11" fillId="2" borderId="5" xfId="0" applyNumberFormat="1" applyFont="1" applyFill="1" applyBorder="1" applyAlignment="1" applyProtection="1">
      <alignment horizontal="right" vertical="center" wrapText="1"/>
    </xf>
    <xf numFmtId="0" fontId="11" fillId="2" borderId="3" xfId="0" applyFont="1" applyFill="1" applyBorder="1" applyAlignment="1" applyProtection="1">
      <alignment horizontal="left" vertical="center"/>
    </xf>
    <xf numFmtId="0" fontId="15" fillId="2" borderId="3" xfId="0" applyFont="1" applyFill="1" applyBorder="1" applyAlignment="1" applyProtection="1">
      <alignment horizontal="left" vertical="center"/>
    </xf>
    <xf numFmtId="0" fontId="15" fillId="2" borderId="3" xfId="0" applyFont="1" applyFill="1" applyBorder="1" applyAlignment="1" applyProtection="1">
      <alignment horizontal="center" vertical="center"/>
    </xf>
    <xf numFmtId="0" fontId="15" fillId="2" borderId="6" xfId="0" applyFont="1" applyFill="1" applyBorder="1" applyAlignment="1" applyProtection="1">
      <alignment horizontal="center" vertical="center"/>
    </xf>
    <xf numFmtId="0" fontId="0" fillId="2" borderId="0" xfId="0" applyFill="1" applyAlignment="1" applyProtection="1">
      <alignment vertical="center"/>
    </xf>
    <xf numFmtId="0" fontId="15" fillId="3" borderId="3" xfId="4" applyFont="1" applyFill="1" applyBorder="1" applyAlignment="1" applyProtection="1">
      <alignment horizontal="left" vertical="center" wrapText="1"/>
    </xf>
    <xf numFmtId="4" fontId="11" fillId="2" borderId="0" xfId="0" applyNumberFormat="1" applyFont="1" applyFill="1" applyBorder="1" applyAlignment="1" applyProtection="1">
      <alignment horizontal="right" vertical="center"/>
    </xf>
    <xf numFmtId="4" fontId="11" fillId="2" borderId="0" xfId="0" applyNumberFormat="1" applyFont="1" applyFill="1" applyBorder="1" applyAlignment="1" applyProtection="1">
      <alignment horizontal="right" vertical="center" wrapText="1"/>
    </xf>
    <xf numFmtId="0" fontId="15" fillId="2" borderId="3" xfId="0" applyFont="1" applyFill="1" applyBorder="1" applyAlignment="1" applyProtection="1">
      <alignment horizontal="left" vertical="center" wrapText="1"/>
    </xf>
    <xf numFmtId="4" fontId="15" fillId="2" borderId="3" xfId="0" applyNumberFormat="1" applyFont="1" applyFill="1" applyBorder="1" applyAlignment="1" applyProtection="1">
      <alignment horizontal="center" vertical="center"/>
    </xf>
    <xf numFmtId="0" fontId="15" fillId="2" borderId="0" xfId="0" applyFont="1" applyFill="1" applyBorder="1" applyAlignment="1" applyProtection="1">
      <alignment horizontal="left" vertical="center" wrapText="1"/>
    </xf>
    <xf numFmtId="166" fontId="14" fillId="2" borderId="0" xfId="12" applyFont="1" applyFill="1" applyBorder="1" applyAlignment="1" applyProtection="1">
      <alignment horizontal="center" vertical="center"/>
    </xf>
    <xf numFmtId="0" fontId="14" fillId="2" borderId="0" xfId="0" applyFont="1" applyFill="1" applyBorder="1" applyAlignment="1" applyProtection="1">
      <alignment horizontal="left" vertical="center"/>
    </xf>
    <xf numFmtId="166" fontId="14" fillId="2" borderId="0" xfId="12" applyFont="1" applyFill="1" applyBorder="1" applyAlignment="1" applyProtection="1">
      <alignment horizontal="right" vertical="center"/>
    </xf>
    <xf numFmtId="166" fontId="15" fillId="2" borderId="0" xfId="12" applyFont="1" applyFill="1" applyBorder="1" applyAlignment="1" applyProtection="1">
      <alignment horizontal="right" vertical="center"/>
    </xf>
    <xf numFmtId="0" fontId="15" fillId="2" borderId="3" xfId="0" applyFont="1" applyFill="1" applyBorder="1" applyAlignment="1" applyProtection="1">
      <alignment vertical="center" wrapText="1"/>
    </xf>
    <xf numFmtId="166" fontId="15" fillId="2" borderId="3" xfId="12" applyFont="1" applyFill="1" applyBorder="1" applyAlignment="1" applyProtection="1">
      <alignment horizontal="right" vertical="center"/>
    </xf>
    <xf numFmtId="0" fontId="14" fillId="2" borderId="5" xfId="0" applyFont="1" applyFill="1" applyBorder="1" applyAlignment="1" applyProtection="1">
      <alignment vertical="center"/>
    </xf>
    <xf numFmtId="0" fontId="15" fillId="2" borderId="5" xfId="0" applyFont="1" applyFill="1" applyBorder="1" applyAlignment="1" applyProtection="1">
      <alignment horizontal="left" vertical="center" wrapText="1"/>
    </xf>
    <xf numFmtId="4" fontId="15" fillId="2" borderId="5" xfId="0" applyNumberFormat="1" applyFont="1" applyFill="1" applyBorder="1" applyAlignment="1" applyProtection="1">
      <alignment horizontal="right" vertical="center"/>
    </xf>
    <xf numFmtId="0" fontId="15" fillId="2" borderId="5" xfId="0" applyFont="1" applyFill="1" applyBorder="1" applyAlignment="1" applyProtection="1">
      <alignment horizontal="left" vertical="center"/>
    </xf>
    <xf numFmtId="0" fontId="15" fillId="2" borderId="0" xfId="0" applyFont="1" applyFill="1" applyBorder="1" applyAlignment="1" applyProtection="1">
      <alignment vertical="center"/>
    </xf>
    <xf numFmtId="0" fontId="23" fillId="2" borderId="0" xfId="0" applyFont="1" applyFill="1" applyBorder="1" applyAlignment="1" applyProtection="1">
      <alignment vertical="center" wrapText="1"/>
    </xf>
    <xf numFmtId="0" fontId="14" fillId="3" borderId="0" xfId="0" applyFont="1" applyFill="1" applyBorder="1" applyAlignment="1" applyProtection="1">
      <alignment vertical="center"/>
    </xf>
    <xf numFmtId="0" fontId="14" fillId="3" borderId="0" xfId="0" applyFont="1" applyFill="1" applyBorder="1" applyAlignment="1" applyProtection="1">
      <alignment vertical="center" wrapText="1"/>
    </xf>
    <xf numFmtId="0" fontId="14" fillId="2" borderId="1" xfId="0" applyFont="1" applyFill="1" applyBorder="1" applyAlignment="1" applyProtection="1">
      <alignment vertical="center"/>
    </xf>
    <xf numFmtId="0" fontId="15" fillId="2" borderId="1" xfId="0" applyFont="1" applyFill="1" applyBorder="1" applyAlignment="1" applyProtection="1">
      <alignment horizontal="right" vertical="center" wrapText="1"/>
    </xf>
    <xf numFmtId="166" fontId="15" fillId="2" borderId="1" xfId="12" applyFont="1" applyFill="1" applyBorder="1" applyAlignment="1" applyProtection="1">
      <alignment horizontal="right" vertical="center"/>
    </xf>
    <xf numFmtId="166" fontId="14" fillId="2" borderId="10" xfId="12" applyFont="1" applyFill="1" applyBorder="1" applyAlignment="1" applyProtection="1">
      <alignment horizontal="center" vertical="center"/>
    </xf>
    <xf numFmtId="0" fontId="14" fillId="3" borderId="0" xfId="0" applyFont="1" applyFill="1" applyBorder="1" applyAlignment="1" applyProtection="1">
      <alignment horizontal="left" vertical="center"/>
    </xf>
    <xf numFmtId="0" fontId="14" fillId="3" borderId="4" xfId="0" applyFont="1" applyFill="1" applyBorder="1" applyAlignment="1" applyProtection="1">
      <alignment vertical="center" wrapText="1"/>
    </xf>
    <xf numFmtId="166" fontId="15" fillId="2" borderId="4" xfId="12" applyFont="1" applyFill="1" applyBorder="1" applyAlignment="1" applyProtection="1">
      <alignment horizontal="right" vertical="center"/>
    </xf>
    <xf numFmtId="0" fontId="15" fillId="2" borderId="5" xfId="0" applyFont="1" applyFill="1" applyBorder="1" applyAlignment="1" applyProtection="1">
      <alignment horizontal="right" vertical="center" wrapText="1"/>
    </xf>
    <xf numFmtId="166" fontId="15" fillId="2" borderId="5" xfId="12" applyFont="1" applyFill="1" applyBorder="1" applyAlignment="1" applyProtection="1">
      <alignment horizontal="right" vertical="center"/>
    </xf>
    <xf numFmtId="166" fontId="15" fillId="2" borderId="3" xfId="12" applyFont="1" applyFill="1" applyBorder="1" applyAlignment="1" applyProtection="1">
      <alignment horizontal="center" vertical="center"/>
    </xf>
    <xf numFmtId="0" fontId="14" fillId="3" borderId="0" xfId="6" applyFont="1" applyFill="1" applyBorder="1" applyAlignment="1" applyProtection="1">
      <alignment horizontal="left" vertical="center" wrapText="1"/>
    </xf>
    <xf numFmtId="0" fontId="14" fillId="3" borderId="0" xfId="3" applyFont="1" applyFill="1" applyBorder="1" applyAlignment="1" applyProtection="1">
      <alignment vertical="center" wrapText="1"/>
    </xf>
    <xf numFmtId="0" fontId="14" fillId="3" borderId="0" xfId="3" applyFont="1" applyFill="1" applyBorder="1" applyAlignment="1" applyProtection="1">
      <alignment horizontal="left" vertical="center" wrapText="1"/>
    </xf>
    <xf numFmtId="0" fontId="32" fillId="3" borderId="0" xfId="6" applyFont="1" applyFill="1" applyBorder="1" applyAlignment="1" applyProtection="1">
      <alignment horizontal="left" vertical="center" wrapText="1"/>
    </xf>
    <xf numFmtId="0" fontId="14" fillId="2" borderId="2" xfId="0" applyFont="1" applyFill="1" applyBorder="1" applyAlignment="1" applyProtection="1">
      <alignment vertical="center"/>
    </xf>
    <xf numFmtId="0" fontId="15" fillId="2" borderId="2" xfId="0" applyFont="1" applyFill="1" applyBorder="1" applyAlignment="1" applyProtection="1">
      <alignment horizontal="right" vertical="center" wrapText="1"/>
    </xf>
    <xf numFmtId="166" fontId="15" fillId="2" borderId="2" xfId="12" applyFont="1" applyFill="1" applyBorder="1" applyAlignment="1" applyProtection="1">
      <alignment horizontal="right" vertical="center"/>
    </xf>
    <xf numFmtId="0" fontId="15" fillId="2" borderId="5" xfId="0" applyFont="1" applyFill="1" applyBorder="1" applyAlignment="1" applyProtection="1">
      <alignment vertical="center"/>
    </xf>
    <xf numFmtId="0" fontId="6" fillId="3" borderId="14" xfId="0" applyFont="1" applyFill="1" applyBorder="1" applyAlignment="1" applyProtection="1">
      <alignment horizontal="left" vertical="center" wrapText="1"/>
    </xf>
    <xf numFmtId="0" fontId="10" fillId="3" borderId="14" xfId="0" applyFont="1" applyFill="1" applyBorder="1" applyAlignment="1">
      <alignment horizontal="left" vertical="center" wrapText="1"/>
    </xf>
    <xf numFmtId="0" fontId="10" fillId="3" borderId="14" xfId="6" applyFont="1" applyFill="1" applyBorder="1" applyAlignment="1">
      <alignment horizontal="left" vertical="center" wrapText="1"/>
    </xf>
    <xf numFmtId="0" fontId="10" fillId="3" borderId="14" xfId="3" applyFont="1" applyFill="1" applyBorder="1" applyAlignment="1">
      <alignment horizontal="left" vertical="center" wrapText="1"/>
    </xf>
    <xf numFmtId="0" fontId="33" fillId="3" borderId="14" xfId="6" applyFont="1" applyFill="1" applyBorder="1" applyAlignment="1">
      <alignment horizontal="left" vertical="center" wrapText="1"/>
    </xf>
    <xf numFmtId="0" fontId="6" fillId="3" borderId="14" xfId="0" applyFont="1" applyFill="1" applyBorder="1" applyAlignment="1">
      <alignment horizontal="left" vertical="center" wrapText="1"/>
    </xf>
    <xf numFmtId="0" fontId="3" fillId="3" borderId="0" xfId="0" applyFont="1" applyFill="1" applyAlignment="1">
      <alignment vertical="center" wrapText="1"/>
    </xf>
    <xf numFmtId="0" fontId="3" fillId="3" borderId="0" xfId="0" applyFont="1" applyFill="1" applyAlignment="1">
      <alignment wrapText="1"/>
    </xf>
    <xf numFmtId="0" fontId="3" fillId="3" borderId="0" xfId="0" applyFont="1" applyFill="1" applyAlignment="1">
      <alignment horizontal="left" vertical="center" wrapText="1"/>
    </xf>
    <xf numFmtId="0" fontId="12" fillId="2" borderId="0" xfId="0" applyFont="1" applyFill="1" applyBorder="1" applyAlignment="1" applyProtection="1">
      <alignment horizontal="left" vertical="center"/>
    </xf>
    <xf numFmtId="0" fontId="18" fillId="3" borderId="0" xfId="0" applyFont="1" applyFill="1" applyBorder="1" applyAlignment="1" applyProtection="1">
      <alignment horizontal="center" vertical="center" wrapText="1"/>
      <protection locked="0"/>
    </xf>
    <xf numFmtId="0" fontId="0" fillId="3" borderId="0" xfId="0" applyFill="1"/>
    <xf numFmtId="0" fontId="16" fillId="3" borderId="0" xfId="0" applyFont="1" applyFill="1"/>
    <xf numFmtId="0" fontId="26" fillId="3" borderId="0" xfId="0" applyFont="1" applyFill="1" applyAlignment="1" applyProtection="1">
      <alignment horizontal="center" vertical="center"/>
      <protection locked="0"/>
    </xf>
    <xf numFmtId="0" fontId="16" fillId="3" borderId="0" xfId="0" applyFont="1" applyFill="1" applyAlignment="1">
      <alignment horizontal="center"/>
    </xf>
    <xf numFmtId="0" fontId="18" fillId="3" borderId="0" xfId="0" applyFont="1" applyFill="1" applyAlignment="1" applyProtection="1">
      <alignment horizontal="center" vertical="center" wrapText="1"/>
      <protection locked="0"/>
    </xf>
    <xf numFmtId="0" fontId="5" fillId="3" borderId="0" xfId="0" applyFont="1" applyFill="1" applyAlignment="1">
      <alignment horizontal="center"/>
    </xf>
    <xf numFmtId="0" fontId="27" fillId="3" borderId="0" xfId="0" applyFont="1" applyFill="1" applyAlignment="1">
      <alignment horizontal="center"/>
    </xf>
    <xf numFmtId="0" fontId="28" fillId="3" borderId="0" xfId="0" applyFont="1" applyFill="1" applyAlignment="1" applyProtection="1">
      <alignment horizontal="center"/>
      <protection locked="0"/>
    </xf>
    <xf numFmtId="0" fontId="5" fillId="3" borderId="0" xfId="0" applyFont="1" applyFill="1"/>
    <xf numFmtId="0" fontId="3" fillId="3" borderId="0" xfId="0" applyFont="1" applyFill="1"/>
    <xf numFmtId="0" fontId="5" fillId="3" borderId="0" xfId="0" applyFont="1" applyFill="1" applyAlignment="1">
      <alignment horizontal="left" vertical="top"/>
    </xf>
    <xf numFmtId="0" fontId="0" fillId="3" borderId="0" xfId="0" applyFill="1" applyAlignment="1">
      <alignment horizontal="left" vertical="top"/>
    </xf>
    <xf numFmtId="0" fontId="5" fillId="3" borderId="1" xfId="0" applyFont="1" applyFill="1" applyBorder="1" applyAlignment="1">
      <alignment horizontal="center" vertical="center"/>
    </xf>
    <xf numFmtId="0" fontId="0" fillId="3" borderId="0" xfId="0" applyFill="1" applyProtection="1"/>
    <xf numFmtId="0" fontId="12" fillId="3" borderId="3" xfId="0" applyFont="1" applyFill="1" applyBorder="1" applyAlignment="1" applyProtection="1">
      <alignment horizontal="center" vertical="center" wrapText="1"/>
    </xf>
    <xf numFmtId="166" fontId="12" fillId="3" borderId="3" xfId="12" applyFont="1" applyFill="1" applyBorder="1" applyAlignment="1" applyProtection="1">
      <alignment horizontal="center" vertical="center" wrapText="1"/>
    </xf>
    <xf numFmtId="0" fontId="14" fillId="3" borderId="0" xfId="0" applyFont="1" applyFill="1" applyBorder="1" applyAlignment="1" applyProtection="1">
      <alignment horizontal="left" vertical="center"/>
      <protection locked="0"/>
    </xf>
    <xf numFmtId="0" fontId="14" fillId="3" borderId="0" xfId="0" applyFont="1" applyFill="1" applyBorder="1" applyAlignment="1" applyProtection="1">
      <alignment horizontal="center" vertical="center"/>
      <protection locked="0"/>
    </xf>
    <xf numFmtId="14" fontId="14" fillId="3" borderId="0" xfId="0" applyNumberFormat="1" applyFont="1" applyFill="1" applyBorder="1" applyAlignment="1" applyProtection="1">
      <alignment horizontal="right" vertical="center" wrapText="1"/>
      <protection locked="0"/>
    </xf>
    <xf numFmtId="0" fontId="0" fillId="3" borderId="0" xfId="0" applyFill="1" applyAlignment="1" applyProtection="1">
      <alignment horizontal="center"/>
    </xf>
    <xf numFmtId="0" fontId="0" fillId="3" borderId="0" xfId="0" applyFill="1" applyProtection="1">
      <protection locked="0"/>
    </xf>
    <xf numFmtId="0" fontId="0" fillId="3" borderId="0" xfId="0" applyFill="1" applyAlignment="1" applyProtection="1">
      <alignment horizontal="center"/>
      <protection locked="0"/>
    </xf>
    <xf numFmtId="0" fontId="11" fillId="3" borderId="3" xfId="0" applyFont="1" applyFill="1" applyBorder="1" applyAlignment="1">
      <alignment horizontal="center" vertical="center" wrapText="1"/>
    </xf>
    <xf numFmtId="4" fontId="11" fillId="3" borderId="3" xfId="0" applyNumberFormat="1" applyFont="1" applyFill="1" applyBorder="1" applyAlignment="1">
      <alignment horizontal="center" vertical="center" wrapText="1"/>
    </xf>
    <xf numFmtId="0" fontId="0" fillId="3" borderId="0" xfId="0" applyFill="1" applyAlignment="1">
      <alignment horizontal="center"/>
    </xf>
    <xf numFmtId="0" fontId="4" fillId="3" borderId="0" xfId="0" applyFont="1" applyFill="1" applyBorder="1" applyAlignment="1" applyProtection="1">
      <alignment horizontal="left" vertical="center" wrapText="1"/>
      <protection locked="0"/>
    </xf>
    <xf numFmtId="166" fontId="4" fillId="3" borderId="0" xfId="12" applyFont="1" applyFill="1" applyBorder="1" applyAlignment="1" applyProtection="1">
      <alignment horizontal="right" vertical="center" wrapText="1"/>
      <protection locked="0"/>
    </xf>
    <xf numFmtId="167" fontId="4" fillId="3" borderId="0" xfId="0" applyNumberFormat="1" applyFont="1" applyFill="1" applyBorder="1" applyAlignment="1" applyProtection="1">
      <alignment horizontal="left" vertical="center" wrapText="1"/>
      <protection locked="0"/>
    </xf>
    <xf numFmtId="0" fontId="11" fillId="3" borderId="3" xfId="0" applyFont="1" applyFill="1" applyBorder="1" applyAlignment="1">
      <alignment horizontal="left" vertical="center" wrapText="1"/>
    </xf>
    <xf numFmtId="0" fontId="11" fillId="3" borderId="3" xfId="0" applyFont="1" applyFill="1" applyBorder="1" applyAlignment="1">
      <alignment horizontal="right" vertical="center" wrapText="1"/>
    </xf>
    <xf numFmtId="166" fontId="14" fillId="3" borderId="3" xfId="12" applyFont="1" applyFill="1" applyBorder="1" applyAlignment="1">
      <alignment horizontal="right" vertical="center"/>
    </xf>
    <xf numFmtId="166" fontId="24" fillId="3" borderId="3" xfId="0" applyNumberFormat="1" applyFont="1" applyFill="1" applyBorder="1" applyAlignment="1">
      <alignment horizontal="left" vertical="center" wrapText="1"/>
    </xf>
    <xf numFmtId="0" fontId="0" fillId="3" borderId="0" xfId="0" applyFill="1" applyAlignment="1">
      <alignment horizontal="left" vertical="center"/>
    </xf>
    <xf numFmtId="0" fontId="0" fillId="3" borderId="0" xfId="0" applyFill="1" applyAlignment="1">
      <alignment horizontal="right" vertical="center"/>
    </xf>
    <xf numFmtId="1" fontId="13" fillId="3" borderId="14" xfId="0" applyNumberFormat="1" applyFont="1" applyFill="1" applyBorder="1" applyAlignment="1" applyProtection="1">
      <alignment horizontal="right" vertical="center" wrapText="1"/>
      <protection locked="0"/>
    </xf>
    <xf numFmtId="0" fontId="3" fillId="3" borderId="0" xfId="0" applyFont="1" applyFill="1" applyProtection="1">
      <protection locked="0"/>
    </xf>
    <xf numFmtId="166" fontId="3" fillId="3" borderId="0" xfId="12" applyFont="1" applyFill="1" applyProtection="1">
      <protection locked="0"/>
    </xf>
    <xf numFmtId="166" fontId="22" fillId="2" borderId="0" xfId="12" applyFont="1" applyFill="1" applyBorder="1" applyAlignment="1" applyProtection="1">
      <alignment horizontal="right" vertical="center" wrapText="1"/>
      <protection locked="0"/>
    </xf>
    <xf numFmtId="0" fontId="3" fillId="3" borderId="0" xfId="0" applyFont="1" applyFill="1" applyBorder="1" applyAlignment="1">
      <alignment wrapText="1"/>
    </xf>
    <xf numFmtId="166" fontId="0" fillId="3" borderId="32" xfId="0" applyNumberFormat="1" applyFill="1" applyBorder="1" applyAlignment="1" applyProtection="1">
      <alignment horizontal="right" vertical="center"/>
      <protection locked="0"/>
    </xf>
    <xf numFmtId="166" fontId="0" fillId="3" borderId="33" xfId="0" applyNumberFormat="1" applyFill="1" applyBorder="1" applyAlignment="1" applyProtection="1">
      <alignment horizontal="right" vertical="center"/>
      <protection locked="0"/>
    </xf>
    <xf numFmtId="166" fontId="0" fillId="3" borderId="34" xfId="0" applyNumberFormat="1" applyFill="1" applyBorder="1" applyAlignment="1" applyProtection="1">
      <alignment horizontal="right" vertical="center"/>
      <protection locked="0"/>
    </xf>
    <xf numFmtId="166" fontId="0" fillId="3" borderId="6" xfId="0" applyNumberFormat="1" applyFill="1" applyBorder="1" applyAlignment="1" applyProtection="1">
      <alignment horizontal="right" vertical="center"/>
    </xf>
    <xf numFmtId="166" fontId="0" fillId="3" borderId="21" xfId="0" applyNumberFormat="1" applyFill="1" applyBorder="1" applyAlignment="1" applyProtection="1">
      <alignment horizontal="right" vertical="center"/>
    </xf>
    <xf numFmtId="166" fontId="0" fillId="3" borderId="0" xfId="0" applyNumberFormat="1" applyFill="1" applyBorder="1" applyAlignment="1" applyProtection="1">
      <alignment horizontal="right" vertical="center"/>
    </xf>
    <xf numFmtId="166" fontId="0" fillId="3" borderId="22" xfId="0" applyNumberFormat="1" applyFill="1" applyBorder="1" applyAlignment="1" applyProtection="1">
      <alignment horizontal="right" vertical="center"/>
    </xf>
    <xf numFmtId="166" fontId="0" fillId="3" borderId="5" xfId="0" applyNumberFormat="1" applyFill="1" applyBorder="1" applyAlignment="1" applyProtection="1">
      <alignment horizontal="right" vertical="center"/>
    </xf>
    <xf numFmtId="166" fontId="0" fillId="3" borderId="23" xfId="0" applyNumberFormat="1" applyFill="1" applyBorder="1" applyAlignment="1" applyProtection="1">
      <alignment horizontal="right" vertical="center"/>
    </xf>
    <xf numFmtId="10" fontId="3" fillId="3" borderId="5" xfId="9" applyNumberFormat="1" applyFont="1" applyFill="1" applyBorder="1" applyAlignment="1" applyProtection="1">
      <alignment horizontal="right" vertical="center"/>
    </xf>
    <xf numFmtId="10" fontId="3" fillId="3" borderId="6" xfId="9" applyNumberFormat="1" applyFont="1" applyFill="1" applyBorder="1" applyAlignment="1" applyProtection="1">
      <alignment horizontal="right" vertical="center"/>
    </xf>
    <xf numFmtId="0" fontId="0" fillId="3" borderId="0" xfId="0" applyFill="1" applyBorder="1" applyProtection="1"/>
    <xf numFmtId="10" fontId="3" fillId="3" borderId="0" xfId="9" applyNumberFormat="1" applyFont="1" applyFill="1" applyBorder="1" applyAlignment="1" applyProtection="1">
      <alignment horizontal="right" vertical="center"/>
    </xf>
    <xf numFmtId="0" fontId="6"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36" xfId="0" applyFont="1" applyFill="1" applyBorder="1" applyAlignment="1">
      <alignment horizontal="center" vertical="center" wrapText="1"/>
    </xf>
    <xf numFmtId="0" fontId="11" fillId="3" borderId="6" xfId="0" applyFont="1" applyFill="1" applyBorder="1" applyAlignment="1">
      <alignment horizontal="center" vertical="center"/>
    </xf>
    <xf numFmtId="0" fontId="3" fillId="3" borderId="0" xfId="0" applyFont="1" applyFill="1" applyBorder="1" applyAlignment="1">
      <alignment horizontal="center" vertical="center"/>
    </xf>
    <xf numFmtId="0" fontId="11" fillId="3" borderId="21" xfId="0" applyFont="1" applyFill="1" applyBorder="1" applyAlignment="1">
      <alignment horizontal="center" vertical="center" wrapText="1"/>
    </xf>
    <xf numFmtId="0" fontId="3" fillId="0" borderId="26" xfId="0" applyFont="1" applyBorder="1"/>
    <xf numFmtId="0" fontId="0" fillId="3" borderId="0" xfId="0" applyFill="1" applyBorder="1"/>
    <xf numFmtId="0" fontId="11" fillId="3" borderId="39" xfId="0" applyFont="1" applyFill="1" applyBorder="1" applyAlignment="1" applyProtection="1">
      <alignment vertical="center"/>
    </xf>
    <xf numFmtId="10" fontId="3" fillId="3" borderId="30" xfId="12" applyNumberFormat="1" applyFont="1" applyFill="1" applyBorder="1" applyAlignment="1" applyProtection="1">
      <alignment horizontal="right" vertical="center"/>
      <protection locked="0"/>
    </xf>
    <xf numFmtId="10" fontId="3" fillId="3" borderId="42" xfId="12" applyNumberFormat="1" applyFont="1" applyFill="1" applyBorder="1" applyAlignment="1" applyProtection="1">
      <alignment horizontal="right" vertical="center"/>
      <protection locked="0"/>
    </xf>
    <xf numFmtId="0" fontId="5" fillId="3" borderId="0" xfId="0" applyFont="1" applyFill="1" applyProtection="1">
      <protection locked="0"/>
    </xf>
    <xf numFmtId="0" fontId="6" fillId="3" borderId="0" xfId="0" applyFont="1" applyFill="1" applyProtection="1">
      <protection locked="0"/>
    </xf>
    <xf numFmtId="0" fontId="3" fillId="3" borderId="0" xfId="0" applyFont="1" applyFill="1" applyAlignment="1" applyProtection="1">
      <alignment horizontal="center" vertical="center" wrapText="1"/>
      <protection locked="0"/>
    </xf>
    <xf numFmtId="0" fontId="0" fillId="3" borderId="37" xfId="0" applyFill="1" applyBorder="1" applyAlignment="1" applyProtection="1">
      <alignment horizontal="center" vertical="center"/>
      <protection locked="0"/>
    </xf>
    <xf numFmtId="0" fontId="0" fillId="3" borderId="26" xfId="0" applyFill="1" applyBorder="1" applyAlignment="1" applyProtection="1">
      <alignment horizontal="center" vertical="center"/>
      <protection locked="0"/>
    </xf>
    <xf numFmtId="0" fontId="0" fillId="3" borderId="38" xfId="0" applyFill="1" applyBorder="1" applyAlignment="1" applyProtection="1">
      <alignment horizontal="center" vertical="center"/>
      <protection locked="0"/>
    </xf>
    <xf numFmtId="166" fontId="0" fillId="3" borderId="6" xfId="0" applyNumberFormat="1" applyFill="1" applyBorder="1" applyAlignment="1" applyProtection="1">
      <alignment horizontal="right" vertical="center"/>
      <protection locked="0"/>
    </xf>
    <xf numFmtId="166" fontId="0" fillId="3" borderId="0" xfId="0" applyNumberFormat="1" applyFill="1" applyBorder="1" applyAlignment="1" applyProtection="1">
      <alignment horizontal="right" vertical="center"/>
      <protection locked="0"/>
    </xf>
    <xf numFmtId="166" fontId="0" fillId="3" borderId="5" xfId="0" applyNumberFormat="1" applyFill="1" applyBorder="1" applyAlignment="1" applyProtection="1">
      <alignment horizontal="right" vertical="center"/>
      <protection locked="0"/>
    </xf>
    <xf numFmtId="4" fontId="0" fillId="3" borderId="0" xfId="0" applyNumberFormat="1" applyFill="1" applyProtection="1"/>
    <xf numFmtId="0" fontId="11" fillId="3" borderId="40" xfId="0" applyFont="1" applyFill="1" applyBorder="1" applyAlignment="1" applyProtection="1">
      <alignment horizontal="center"/>
    </xf>
    <xf numFmtId="0" fontId="3" fillId="3" borderId="31" xfId="0" applyFont="1" applyFill="1" applyBorder="1" applyAlignment="1" applyProtection="1">
      <alignment vertical="center"/>
    </xf>
    <xf numFmtId="166" fontId="3" fillId="3" borderId="30" xfId="12" applyFont="1" applyFill="1" applyBorder="1" applyAlignment="1" applyProtection="1">
      <alignment horizontal="right" vertical="center"/>
    </xf>
    <xf numFmtId="0" fontId="3" fillId="3" borderId="41" xfId="0" applyFont="1" applyFill="1" applyBorder="1" applyAlignment="1" applyProtection="1">
      <alignment vertical="center"/>
    </xf>
    <xf numFmtId="166" fontId="3" fillId="3" borderId="42" xfId="12" applyFont="1" applyFill="1" applyBorder="1" applyAlignment="1" applyProtection="1">
      <alignment horizontal="right" vertical="center"/>
    </xf>
    <xf numFmtId="0" fontId="15" fillId="3" borderId="0" xfId="4" applyFont="1" applyFill="1" applyBorder="1" applyAlignment="1" applyProtection="1">
      <alignment horizontal="left" vertical="center"/>
      <protection locked="0"/>
    </xf>
    <xf numFmtId="0" fontId="15" fillId="3" borderId="0" xfId="4" applyFont="1" applyFill="1" applyBorder="1" applyAlignment="1" applyProtection="1">
      <alignment horizontal="right" vertical="center" wrapText="1"/>
      <protection locked="0"/>
    </xf>
    <xf numFmtId="10" fontId="22" fillId="2" borderId="0" xfId="9" applyNumberFormat="1" applyFont="1" applyFill="1" applyBorder="1" applyAlignment="1" applyProtection="1">
      <alignment horizontal="right" vertical="center" wrapText="1"/>
      <protection locked="0"/>
    </xf>
    <xf numFmtId="0" fontId="14" fillId="0" borderId="0" xfId="4" applyFont="1" applyAlignment="1" applyProtection="1">
      <alignment vertical="center"/>
      <protection locked="0"/>
    </xf>
    <xf numFmtId="0" fontId="5" fillId="0" borderId="0" xfId="4" applyFont="1" applyAlignment="1" applyProtection="1">
      <alignment horizontal="left" vertical="center"/>
      <protection locked="0"/>
    </xf>
    <xf numFmtId="0" fontId="11" fillId="0" borderId="0" xfId="4" applyFont="1" applyProtection="1">
      <protection locked="0"/>
    </xf>
    <xf numFmtId="0" fontId="14" fillId="0" borderId="0" xfId="4" applyFont="1" applyBorder="1" applyAlignment="1" applyProtection="1">
      <alignment vertical="center"/>
      <protection locked="0"/>
    </xf>
    <xf numFmtId="0" fontId="14" fillId="2" borderId="0" xfId="4" applyFont="1" applyFill="1" applyAlignment="1" applyProtection="1">
      <alignment vertical="center"/>
      <protection locked="0"/>
    </xf>
    <xf numFmtId="0" fontId="6" fillId="2" borderId="0" xfId="4" applyFont="1" applyFill="1" applyAlignment="1" applyProtection="1">
      <alignment vertical="center"/>
      <protection locked="0"/>
    </xf>
    <xf numFmtId="4" fontId="6" fillId="2" borderId="0" xfId="4" applyNumberFormat="1" applyFont="1" applyFill="1" applyAlignment="1" applyProtection="1">
      <alignment vertical="center"/>
      <protection locked="0"/>
    </xf>
    <xf numFmtId="0" fontId="14" fillId="2" borderId="0" xfId="4" applyFont="1" applyFill="1" applyBorder="1" applyAlignment="1" applyProtection="1">
      <alignment vertical="center"/>
      <protection locked="0"/>
    </xf>
    <xf numFmtId="0" fontId="15" fillId="0" borderId="0" xfId="4" applyFont="1" applyAlignment="1" applyProtection="1">
      <alignment vertical="center"/>
      <protection locked="0"/>
    </xf>
    <xf numFmtId="4" fontId="14" fillId="0" borderId="0" xfId="4" applyNumberFormat="1" applyFont="1" applyAlignment="1" applyProtection="1">
      <alignment vertical="center"/>
      <protection locked="0"/>
    </xf>
    <xf numFmtId="0" fontId="0" fillId="0" borderId="0" xfId="0" applyAlignment="1" applyProtection="1">
      <alignment horizontal="left" vertical="center" wrapText="1"/>
      <protection locked="0"/>
    </xf>
    <xf numFmtId="4" fontId="14" fillId="2" borderId="0" xfId="4" applyNumberFormat="1" applyFont="1" applyFill="1" applyBorder="1" applyAlignment="1" applyProtection="1">
      <alignment vertical="center"/>
      <protection locked="0"/>
    </xf>
    <xf numFmtId="0" fontId="16" fillId="0" borderId="0" xfId="4" applyFont="1" applyAlignment="1" applyProtection="1">
      <alignment horizontal="justify" vertical="center"/>
      <protection locked="0"/>
    </xf>
    <xf numFmtId="0" fontId="0" fillId="3" borderId="37" xfId="0" applyNumberFormat="1" applyFill="1" applyBorder="1" applyAlignment="1" applyProtection="1">
      <alignment horizontal="left" vertical="center" wrapText="1"/>
    </xf>
    <xf numFmtId="0" fontId="3" fillId="3" borderId="15" xfId="0" applyNumberFormat="1" applyFont="1" applyFill="1" applyBorder="1" applyAlignment="1" applyProtection="1">
      <alignment horizontal="left" vertical="center" wrapText="1"/>
      <protection locked="0"/>
    </xf>
    <xf numFmtId="0" fontId="3" fillId="3" borderId="27" xfId="0" applyNumberFormat="1" applyFont="1" applyFill="1" applyBorder="1" applyAlignment="1" applyProtection="1">
      <alignment horizontal="left" vertical="center" wrapText="1"/>
      <protection locked="0"/>
    </xf>
    <xf numFmtId="166" fontId="21" fillId="2" borderId="0" xfId="12" applyFont="1" applyFill="1" applyBorder="1" applyAlignment="1" applyProtection="1">
      <alignment horizontal="right" vertical="center" wrapText="1"/>
    </xf>
    <xf numFmtId="0" fontId="20" fillId="2" borderId="2" xfId="4" applyFont="1" applyFill="1" applyBorder="1" applyAlignment="1" applyProtection="1">
      <alignment horizontal="left" vertical="center"/>
    </xf>
    <xf numFmtId="0" fontId="14" fillId="3" borderId="2" xfId="4" applyFont="1" applyFill="1" applyBorder="1" applyAlignment="1" applyProtection="1">
      <alignment horizontal="left" vertical="center" wrapText="1"/>
    </xf>
    <xf numFmtId="166" fontId="21" fillId="2" borderId="2" xfId="12" applyFont="1" applyFill="1" applyBorder="1" applyAlignment="1" applyProtection="1">
      <alignment horizontal="right" vertical="center" wrapText="1"/>
      <protection locked="0"/>
    </xf>
    <xf numFmtId="166" fontId="22" fillId="2" borderId="43" xfId="12" applyFont="1" applyFill="1" applyBorder="1" applyAlignment="1" applyProtection="1">
      <alignment horizontal="right" vertical="center" wrapText="1"/>
      <protection locked="0"/>
    </xf>
    <xf numFmtId="166" fontId="21" fillId="2" borderId="2" xfId="12" applyFont="1" applyFill="1" applyBorder="1" applyAlignment="1" applyProtection="1">
      <alignment horizontal="right" vertical="center" wrapText="1"/>
    </xf>
    <xf numFmtId="166" fontId="22" fillId="2" borderId="2" xfId="12" applyFont="1" applyFill="1" applyBorder="1" applyAlignment="1" applyProtection="1">
      <alignment horizontal="right" vertical="center" wrapText="1"/>
    </xf>
    <xf numFmtId="10" fontId="21" fillId="3" borderId="2" xfId="9" applyNumberFormat="1" applyFont="1" applyFill="1" applyBorder="1" applyAlignment="1" applyProtection="1">
      <alignment horizontal="right" vertical="center" wrapText="1"/>
    </xf>
    <xf numFmtId="166" fontId="21" fillId="3" borderId="2" xfId="12" applyFont="1" applyFill="1" applyBorder="1" applyAlignment="1" applyProtection="1">
      <alignment horizontal="right" vertical="center" wrapText="1"/>
    </xf>
    <xf numFmtId="0" fontId="20" fillId="2" borderId="2" xfId="0" applyFont="1" applyFill="1" applyBorder="1" applyAlignment="1" applyProtection="1">
      <alignment horizontal="left" vertical="center"/>
    </xf>
    <xf numFmtId="0" fontId="14" fillId="3" borderId="2" xfId="0" applyFont="1" applyFill="1" applyBorder="1" applyAlignment="1" applyProtection="1">
      <alignment horizontal="left" vertical="center" wrapText="1"/>
    </xf>
    <xf numFmtId="166" fontId="14" fillId="2" borderId="2" xfId="12" applyFont="1" applyFill="1" applyBorder="1" applyAlignment="1" applyProtection="1">
      <alignment horizontal="right" vertical="center"/>
    </xf>
    <xf numFmtId="10" fontId="14" fillId="3" borderId="2" xfId="9" applyNumberFormat="1" applyFont="1" applyFill="1" applyBorder="1" applyAlignment="1" applyProtection="1">
      <alignment horizontal="right" vertical="center"/>
    </xf>
    <xf numFmtId="10" fontId="14" fillId="3" borderId="5" xfId="9" applyNumberFormat="1" applyFont="1" applyFill="1" applyBorder="1" applyAlignment="1" applyProtection="1">
      <alignment horizontal="right" vertical="center"/>
    </xf>
    <xf numFmtId="0" fontId="15" fillId="2" borderId="2" xfId="0" applyFont="1" applyFill="1" applyBorder="1" applyAlignment="1" applyProtection="1">
      <alignment horizontal="left" vertical="center"/>
    </xf>
    <xf numFmtId="0" fontId="15" fillId="3" borderId="2" xfId="0" applyFont="1" applyFill="1" applyBorder="1" applyAlignment="1" applyProtection="1">
      <alignment horizontal="left" vertical="center" wrapText="1"/>
    </xf>
    <xf numFmtId="0" fontId="14" fillId="2" borderId="2" xfId="0" applyFont="1" applyFill="1" applyBorder="1" applyAlignment="1">
      <alignment horizontal="left" vertical="center"/>
    </xf>
    <xf numFmtId="0" fontId="14" fillId="3" borderId="2" xfId="0" applyFont="1" applyFill="1" applyBorder="1" applyAlignment="1">
      <alignment horizontal="left" vertical="center" wrapText="1"/>
    </xf>
    <xf numFmtId="166" fontId="14" fillId="2" borderId="2" xfId="12" applyFont="1" applyFill="1" applyBorder="1" applyAlignment="1">
      <alignment horizontal="right" vertical="center"/>
    </xf>
    <xf numFmtId="166" fontId="14" fillId="2" borderId="5" xfId="12" applyFont="1" applyFill="1" applyBorder="1" applyAlignment="1">
      <alignment horizontal="right" vertical="center"/>
    </xf>
    <xf numFmtId="0" fontId="10" fillId="3" borderId="0" xfId="0" applyFont="1" applyFill="1" applyBorder="1" applyAlignment="1">
      <alignment horizontal="left" vertical="center" wrapText="1"/>
    </xf>
    <xf numFmtId="0" fontId="11" fillId="2" borderId="1" xfId="0" applyFont="1" applyFill="1" applyBorder="1" applyAlignment="1">
      <alignment horizontal="left" vertical="center"/>
    </xf>
    <xf numFmtId="166" fontId="3" fillId="2" borderId="44" xfId="12" applyFont="1" applyFill="1" applyBorder="1" applyAlignment="1" applyProtection="1">
      <alignment horizontal="right" vertical="center"/>
      <protection locked="0"/>
    </xf>
    <xf numFmtId="166" fontId="3" fillId="2" borderId="10" xfId="12" applyFont="1" applyFill="1" applyBorder="1" applyAlignment="1" applyProtection="1">
      <alignment horizontal="right" vertical="center"/>
    </xf>
    <xf numFmtId="166" fontId="3" fillId="2" borderId="12" xfId="12" applyFont="1" applyFill="1" applyBorder="1" applyAlignment="1" applyProtection="1">
      <alignment horizontal="right" vertical="center"/>
    </xf>
    <xf numFmtId="0" fontId="11" fillId="2" borderId="1"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5" fillId="2" borderId="0" xfId="0" applyFont="1" applyFill="1" applyBorder="1" applyAlignment="1">
      <alignment horizontal="center" vertical="center"/>
    </xf>
    <xf numFmtId="0" fontId="3" fillId="3" borderId="0" xfId="0" applyFont="1" applyFill="1" applyProtection="1"/>
    <xf numFmtId="0" fontId="12" fillId="3" borderId="3" xfId="0" applyFont="1" applyFill="1" applyBorder="1" applyAlignment="1" applyProtection="1">
      <alignment horizontal="left" vertical="center" wrapText="1"/>
    </xf>
    <xf numFmtId="14" fontId="14" fillId="3" borderId="0" xfId="0" applyNumberFormat="1" applyFont="1" applyFill="1" applyBorder="1" applyAlignment="1" applyProtection="1">
      <alignment horizontal="left" vertical="center" wrapText="1"/>
      <protection locked="0"/>
    </xf>
    <xf numFmtId="0" fontId="0" fillId="3" borderId="0" xfId="0" applyFill="1" applyAlignment="1" applyProtection="1">
      <alignment horizontal="left" vertical="center"/>
      <protection locked="0"/>
    </xf>
    <xf numFmtId="0" fontId="10" fillId="2" borderId="0" xfId="0" applyFont="1" applyFill="1" applyAlignment="1">
      <alignment horizontal="justify" vertical="center" wrapText="1"/>
    </xf>
    <xf numFmtId="0" fontId="3" fillId="0" borderId="0" xfId="0" applyFont="1" applyAlignment="1" applyProtection="1">
      <alignment horizontal="justify" vertical="center" wrapText="1"/>
      <protection locked="0"/>
    </xf>
    <xf numFmtId="0" fontId="0" fillId="0" borderId="0" xfId="0" applyProtection="1">
      <protection locked="0"/>
    </xf>
    <xf numFmtId="0" fontId="10" fillId="2" borderId="0" xfId="0" applyFont="1" applyFill="1" applyAlignment="1" applyProtection="1">
      <alignment horizontal="justify"/>
      <protection locked="0"/>
    </xf>
    <xf numFmtId="0" fontId="10" fillId="2" borderId="0" xfId="0" applyFont="1" applyFill="1" applyAlignment="1" applyProtection="1">
      <alignment horizontal="center" wrapText="1"/>
    </xf>
    <xf numFmtId="4" fontId="0" fillId="3" borderId="3" xfId="0" applyNumberFormat="1" applyFill="1" applyBorder="1" applyProtection="1"/>
    <xf numFmtId="166" fontId="0" fillId="3" borderId="3" xfId="0" applyNumberFormat="1" applyFill="1" applyBorder="1" applyProtection="1"/>
    <xf numFmtId="4" fontId="0" fillId="3" borderId="24" xfId="0" applyNumberFormat="1" applyFill="1" applyBorder="1" applyAlignment="1" applyProtection="1">
      <alignment horizontal="right" vertical="center"/>
    </xf>
    <xf numFmtId="166" fontId="0" fillId="3" borderId="9" xfId="0" applyNumberFormat="1" applyFill="1" applyBorder="1" applyProtection="1"/>
    <xf numFmtId="166" fontId="0" fillId="3" borderId="25" xfId="0" applyNumberFormat="1" applyFill="1" applyBorder="1" applyProtection="1"/>
    <xf numFmtId="166" fontId="0" fillId="3" borderId="45" xfId="0" applyNumberFormat="1" applyFill="1" applyBorder="1" applyProtection="1"/>
    <xf numFmtId="0" fontId="14" fillId="3" borderId="0" xfId="0" applyFont="1" applyFill="1" applyBorder="1" applyAlignment="1" applyProtection="1">
      <alignment vertical="center"/>
      <protection locked="0"/>
    </xf>
    <xf numFmtId="0" fontId="14" fillId="3" borderId="0" xfId="3" applyFont="1" applyFill="1" applyBorder="1" applyAlignment="1" applyProtection="1">
      <alignment horizontal="left" vertical="center" wrapText="1"/>
      <protection locked="0"/>
    </xf>
    <xf numFmtId="0" fontId="14" fillId="3" borderId="4" xfId="3" applyFont="1" applyFill="1" applyBorder="1" applyAlignment="1" applyProtection="1">
      <alignment horizontal="left" vertical="center" wrapText="1"/>
      <protection locked="0"/>
    </xf>
    <xf numFmtId="49" fontId="3" fillId="3" borderId="26" xfId="3" quotePrefix="1" applyNumberFormat="1" applyFont="1" applyFill="1" applyBorder="1" applyAlignment="1" applyProtection="1">
      <alignment horizontal="left" wrapText="1"/>
      <protection locked="0"/>
    </xf>
    <xf numFmtId="49" fontId="3" fillId="3" borderId="26" xfId="3" applyNumberFormat="1" applyFont="1" applyFill="1" applyBorder="1" applyAlignment="1" applyProtection="1">
      <alignment horizontal="left" wrapText="1"/>
      <protection locked="0"/>
    </xf>
    <xf numFmtId="49" fontId="3" fillId="3" borderId="26" xfId="3" applyNumberFormat="1" applyFill="1" applyBorder="1" applyAlignment="1" applyProtection="1">
      <alignment horizontal="left" wrapText="1"/>
      <protection locked="0"/>
    </xf>
    <xf numFmtId="0" fontId="5" fillId="3" borderId="0"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167" fontId="11" fillId="2" borderId="46" xfId="0" applyNumberFormat="1" applyFont="1" applyFill="1" applyBorder="1" applyAlignment="1" applyProtection="1">
      <alignment horizontal="center" vertical="center" wrapText="1"/>
    </xf>
    <xf numFmtId="0" fontId="11" fillId="2" borderId="46" xfId="0" applyFont="1" applyFill="1" applyBorder="1" applyAlignment="1" applyProtection="1">
      <alignment horizontal="center" vertical="center" wrapText="1"/>
    </xf>
    <xf numFmtId="0" fontId="11" fillId="3" borderId="46" xfId="0" applyFont="1" applyFill="1" applyBorder="1" applyAlignment="1" applyProtection="1">
      <alignment horizontal="center" vertical="center" wrapText="1"/>
    </xf>
    <xf numFmtId="14" fontId="13" fillId="2" borderId="14" xfId="0" applyNumberFormat="1" applyFont="1" applyFill="1" applyBorder="1" applyAlignment="1" applyProtection="1">
      <alignment horizontal="center" vertical="center" wrapText="1"/>
      <protection locked="0"/>
    </xf>
    <xf numFmtId="0" fontId="13" fillId="2" borderId="14" xfId="0" applyFont="1" applyFill="1" applyBorder="1" applyAlignment="1" applyProtection="1">
      <alignment horizontal="center" vertical="center" wrapText="1"/>
      <protection locked="0"/>
    </xf>
    <xf numFmtId="0" fontId="13" fillId="3" borderId="14" xfId="0" applyFont="1" applyFill="1" applyBorder="1" applyAlignment="1" applyProtection="1">
      <alignment horizontal="center" vertical="center" wrapText="1"/>
      <protection locked="0"/>
    </xf>
    <xf numFmtId="167" fontId="11" fillId="2" borderId="15" xfId="0" applyNumberFormat="1"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0" fontId="11" fillId="3" borderId="15" xfId="0" applyFont="1" applyFill="1" applyBorder="1" applyAlignment="1" applyProtection="1">
      <alignment horizontal="center" vertical="center" wrapText="1"/>
    </xf>
    <xf numFmtId="0" fontId="3" fillId="0" borderId="0" xfId="0" applyFont="1" applyFill="1" applyProtection="1">
      <protection locked="0"/>
    </xf>
    <xf numFmtId="0" fontId="3" fillId="0" borderId="0" xfId="0" applyFont="1" applyAlignment="1" applyProtection="1">
      <alignment horizontal="left" vertical="center" wrapText="1"/>
      <protection locked="0"/>
    </xf>
    <xf numFmtId="0" fontId="0" fillId="0" borderId="0" xfId="0" applyAlignment="1" applyProtection="1">
      <alignment wrapText="1"/>
      <protection locked="0"/>
    </xf>
    <xf numFmtId="0" fontId="3" fillId="3" borderId="0" xfId="0" applyFont="1" applyFill="1" applyBorder="1" applyAlignment="1" applyProtection="1">
      <alignment horizontal="left" vertical="center" wrapText="1"/>
      <protection locked="0"/>
    </xf>
    <xf numFmtId="0" fontId="3" fillId="2" borderId="14" xfId="0" applyFont="1" applyFill="1" applyBorder="1" applyAlignment="1" applyProtection="1">
      <alignment horizontal="center" vertical="center" wrapText="1"/>
    </xf>
    <xf numFmtId="14" fontId="3" fillId="2" borderId="14" xfId="0" applyNumberFormat="1" applyFont="1" applyFill="1" applyBorder="1" applyAlignment="1" applyProtection="1">
      <alignment horizontal="center" vertical="center" wrapText="1"/>
      <protection locked="0"/>
    </xf>
    <xf numFmtId="17" fontId="3" fillId="2" borderId="14" xfId="0" applyNumberFormat="1"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166" fontId="3" fillId="2" borderId="14" xfId="12" applyFont="1" applyFill="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xf numFmtId="1"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pplyProtection="1">
      <alignment wrapText="1"/>
      <protection locked="0"/>
    </xf>
    <xf numFmtId="0" fontId="3" fillId="2" borderId="0" xfId="0" applyFont="1" applyFill="1" applyAlignment="1" applyProtection="1">
      <alignment wrapText="1"/>
      <protection locked="0"/>
    </xf>
    <xf numFmtId="0" fontId="3" fillId="3" borderId="14" xfId="0" applyFont="1" applyFill="1" applyBorder="1" applyAlignment="1" applyProtection="1">
      <alignment horizontal="left" vertical="center" wrapText="1"/>
      <protection locked="0"/>
    </xf>
    <xf numFmtId="166" fontId="3" fillId="2" borderId="14" xfId="12" applyFont="1" applyFill="1" applyBorder="1" applyAlignment="1" applyProtection="1">
      <alignment horizontal="right" vertical="center" wrapText="1"/>
      <protection locked="0"/>
    </xf>
    <xf numFmtId="17" fontId="13" fillId="3" borderId="14" xfId="0" applyNumberFormat="1" applyFont="1" applyFill="1" applyBorder="1" applyAlignment="1" applyProtection="1">
      <alignment horizontal="center" vertical="center" wrapText="1"/>
      <protection locked="0"/>
    </xf>
    <xf numFmtId="166" fontId="3" fillId="3" borderId="14" xfId="12" applyFont="1" applyFill="1" applyBorder="1" applyAlignment="1" applyProtection="1">
      <alignment horizontal="center" vertical="center" wrapText="1"/>
      <protection locked="0"/>
    </xf>
    <xf numFmtId="0" fontId="11" fillId="3" borderId="14" xfId="0" applyFont="1" applyFill="1" applyBorder="1" applyAlignment="1" applyProtection="1">
      <alignment horizontal="center" vertical="center" wrapText="1"/>
      <protection locked="0"/>
    </xf>
    <xf numFmtId="14" fontId="0" fillId="3" borderId="14" xfId="0" applyNumberFormat="1" applyFill="1" applyBorder="1" applyAlignment="1" applyProtection="1">
      <alignment horizontal="center" vertical="center" wrapText="1"/>
      <protection locked="0"/>
    </xf>
    <xf numFmtId="0" fontId="0" fillId="3" borderId="14" xfId="0" applyFill="1" applyBorder="1" applyAlignment="1" applyProtection="1">
      <alignment horizontal="center" vertical="center" wrapText="1"/>
      <protection locked="0"/>
    </xf>
    <xf numFmtId="0" fontId="0" fillId="3" borderId="0" xfId="0" applyFill="1" applyAlignment="1" applyProtection="1">
      <alignment horizontal="center" vertical="center" wrapText="1"/>
      <protection locked="0"/>
    </xf>
    <xf numFmtId="0" fontId="3" fillId="3" borderId="14" xfId="0" applyFont="1" applyFill="1" applyBorder="1" applyAlignment="1" applyProtection="1">
      <alignment horizontal="center" vertical="center"/>
      <protection locked="0"/>
    </xf>
    <xf numFmtId="0" fontId="3" fillId="2" borderId="14" xfId="0" applyFont="1" applyFill="1" applyBorder="1" applyAlignment="1" applyProtection="1">
      <alignment horizontal="justify" vertical="center" wrapText="1"/>
      <protection locked="0"/>
    </xf>
    <xf numFmtId="0" fontId="13" fillId="3" borderId="14" xfId="0" applyFont="1" applyFill="1" applyBorder="1" applyAlignment="1" applyProtection="1">
      <alignment horizontal="left" vertical="center" wrapText="1"/>
      <protection locked="0"/>
    </xf>
    <xf numFmtId="0" fontId="13" fillId="3" borderId="14" xfId="0" applyFont="1" applyFill="1" applyBorder="1" applyProtection="1">
      <protection locked="0"/>
    </xf>
    <xf numFmtId="1" fontId="11" fillId="2" borderId="46" xfId="0" applyNumberFormat="1" applyFont="1" applyFill="1" applyBorder="1" applyAlignment="1" applyProtection="1">
      <alignment horizontal="center" vertical="center" wrapText="1"/>
    </xf>
    <xf numFmtId="0" fontId="13" fillId="2" borderId="14" xfId="0" applyFont="1" applyFill="1" applyBorder="1" applyAlignment="1" applyProtection="1">
      <alignment horizontal="right" vertical="center" wrapText="1"/>
    </xf>
    <xf numFmtId="0" fontId="13" fillId="2" borderId="14" xfId="0" applyFont="1" applyFill="1" applyBorder="1" applyAlignment="1" applyProtection="1">
      <alignment horizontal="left" vertical="center" wrapText="1"/>
      <protection locked="0"/>
    </xf>
    <xf numFmtId="1" fontId="13" fillId="0" borderId="14" xfId="0" applyNumberFormat="1" applyFont="1" applyFill="1" applyBorder="1" applyAlignment="1" applyProtection="1">
      <alignment horizontal="right" vertical="center" wrapText="1"/>
      <protection locked="0"/>
    </xf>
    <xf numFmtId="166" fontId="13" fillId="2" borderId="14" xfId="12" applyFont="1" applyFill="1" applyBorder="1" applyAlignment="1" applyProtection="1">
      <alignment horizontal="right" vertical="center" wrapText="1"/>
      <protection locked="0"/>
    </xf>
    <xf numFmtId="0" fontId="13" fillId="2" borderId="14" xfId="0" applyFont="1" applyFill="1" applyBorder="1" applyAlignment="1" applyProtection="1">
      <alignment horizontal="right" vertical="center" wrapText="1"/>
      <protection locked="0"/>
    </xf>
    <xf numFmtId="0" fontId="3" fillId="2" borderId="14" xfId="0"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right" vertical="center" wrapText="1"/>
      <protection locked="0"/>
    </xf>
    <xf numFmtId="0" fontId="11" fillId="3" borderId="46" xfId="0" applyFont="1" applyFill="1" applyBorder="1" applyAlignment="1" applyProtection="1">
      <alignment horizontal="left" vertical="center" wrapText="1"/>
    </xf>
    <xf numFmtId="17" fontId="3" fillId="3" borderId="14" xfId="0" applyNumberFormat="1" applyFont="1" applyFill="1" applyBorder="1" applyAlignment="1" applyProtection="1">
      <alignment horizontal="center" vertical="center" wrapText="1"/>
      <protection locked="0"/>
    </xf>
    <xf numFmtId="14" fontId="3" fillId="3" borderId="14" xfId="0" applyNumberFormat="1" applyFont="1" applyFill="1" applyBorder="1" applyAlignment="1" applyProtection="1">
      <alignment horizontal="center" vertical="center" wrapText="1"/>
      <protection locked="0"/>
    </xf>
    <xf numFmtId="0" fontId="0" fillId="2" borderId="0" xfId="0" applyFill="1" applyAlignment="1" applyProtection="1">
      <alignment horizontal="justify" vertical="center" wrapText="1"/>
      <protection locked="0"/>
    </xf>
    <xf numFmtId="0" fontId="3" fillId="3" borderId="14" xfId="0" applyFont="1" applyFill="1" applyBorder="1" applyAlignment="1" applyProtection="1">
      <alignment horizontal="justify" vertical="center" wrapText="1"/>
      <protection locked="0"/>
    </xf>
    <xf numFmtId="1" fontId="13" fillId="3" borderId="0" xfId="0" applyNumberFormat="1" applyFont="1" applyFill="1" applyBorder="1" applyAlignment="1" applyProtection="1">
      <alignment horizontal="right" vertical="center" wrapText="1"/>
      <protection locked="0"/>
    </xf>
    <xf numFmtId="0" fontId="3" fillId="3" borderId="0" xfId="0" applyFont="1" applyFill="1" applyBorder="1" applyProtection="1">
      <protection locked="0"/>
    </xf>
    <xf numFmtId="0" fontId="11" fillId="2" borderId="15" xfId="0" applyFont="1" applyFill="1" applyBorder="1" applyAlignment="1" applyProtection="1">
      <alignment horizontal="justify" vertical="center" wrapText="1"/>
    </xf>
    <xf numFmtId="0" fontId="3" fillId="3" borderId="0" xfId="0" applyFont="1" applyFill="1" applyAlignment="1" applyProtection="1">
      <alignment horizontal="center" vertical="center"/>
      <protection locked="0"/>
    </xf>
    <xf numFmtId="0" fontId="17" fillId="2" borderId="0" xfId="0" applyFont="1" applyFill="1" applyBorder="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0" fontId="3" fillId="3" borderId="14" xfId="0" applyNumberFormat="1" applyFont="1" applyFill="1" applyBorder="1" applyAlignment="1" applyProtection="1">
      <alignment horizontal="center" vertical="center" wrapText="1"/>
      <protection locked="0"/>
    </xf>
    <xf numFmtId="0" fontId="0" fillId="2" borderId="0" xfId="0" applyFill="1" applyBorder="1" applyAlignment="1" applyProtection="1">
      <alignment wrapText="1"/>
      <protection locked="0"/>
    </xf>
    <xf numFmtId="1" fontId="3" fillId="0" borderId="0" xfId="0" applyNumberFormat="1" applyFont="1" applyFill="1" applyBorder="1" applyAlignment="1" applyProtection="1">
      <alignment horizontal="right" vertical="center" wrapText="1"/>
      <protection locked="0"/>
    </xf>
    <xf numFmtId="0" fontId="3" fillId="3" borderId="0" xfId="0" applyFont="1" applyFill="1" applyBorder="1" applyAlignment="1" applyProtection="1">
      <alignment horizontal="center" vertical="center" wrapText="1"/>
      <protection locked="0"/>
    </xf>
    <xf numFmtId="0" fontId="0" fillId="3" borderId="0" xfId="0" applyFill="1" applyBorder="1" applyAlignment="1" applyProtection="1">
      <alignment horizontal="center" vertical="center" wrapText="1"/>
      <protection locked="0"/>
    </xf>
    <xf numFmtId="0" fontId="3" fillId="0" borderId="14" xfId="3" applyFont="1" applyFill="1" applyBorder="1" applyAlignment="1" applyProtection="1">
      <alignment horizontal="left" vertical="center" wrapText="1"/>
      <protection locked="0"/>
    </xf>
    <xf numFmtId="0" fontId="13" fillId="3" borderId="0" xfId="0" applyFont="1" applyFill="1" applyBorder="1" applyProtection="1">
      <protection locked="0"/>
    </xf>
    <xf numFmtId="166" fontId="3" fillId="3" borderId="14" xfId="12" applyFont="1" applyFill="1" applyBorder="1" applyAlignment="1" applyProtection="1">
      <alignment horizontal="right" vertical="center" wrapText="1"/>
      <protection locked="0"/>
    </xf>
    <xf numFmtId="0" fontId="0" fillId="3" borderId="0" xfId="0" applyFill="1" applyAlignment="1" applyProtection="1">
      <alignment horizontal="right" vertical="center" wrapText="1"/>
      <protection locked="0"/>
    </xf>
    <xf numFmtId="0" fontId="3" fillId="2" borderId="14" xfId="0" applyFont="1" applyFill="1" applyBorder="1" applyAlignment="1" applyProtection="1">
      <alignment horizontal="right" vertical="center" wrapText="1"/>
      <protection locked="0"/>
    </xf>
    <xf numFmtId="0" fontId="13" fillId="2" borderId="14" xfId="0" applyFont="1" applyFill="1" applyBorder="1" applyAlignment="1" applyProtection="1">
      <alignment horizontal="center" vertical="center" wrapText="1"/>
    </xf>
    <xf numFmtId="3" fontId="3" fillId="3" borderId="14" xfId="0" applyNumberFormat="1" applyFont="1" applyFill="1" applyBorder="1" applyAlignment="1" applyProtection="1">
      <alignment horizontal="center" vertical="center" wrapText="1"/>
      <protection locked="0"/>
    </xf>
    <xf numFmtId="0" fontId="3" fillId="3" borderId="14" xfId="0" applyNumberFormat="1" applyFont="1" applyFill="1" applyBorder="1" applyAlignment="1" applyProtection="1">
      <alignment horizontal="justify" vertical="center" wrapText="1"/>
      <protection locked="0"/>
    </xf>
    <xf numFmtId="0" fontId="3" fillId="3" borderId="14" xfId="0" quotePrefix="1" applyFont="1" applyFill="1" applyBorder="1" applyAlignment="1" applyProtection="1">
      <alignment horizontal="center" vertical="center" wrapText="1"/>
      <protection locked="0"/>
    </xf>
    <xf numFmtId="14" fontId="13" fillId="3" borderId="14" xfId="0" applyNumberFormat="1" applyFont="1" applyFill="1" applyBorder="1" applyAlignment="1" applyProtection="1">
      <alignment horizontal="center" vertical="center" wrapText="1"/>
      <protection locked="0"/>
    </xf>
    <xf numFmtId="166" fontId="13" fillId="3" borderId="14" xfId="12" applyFont="1" applyFill="1" applyBorder="1" applyAlignment="1" applyProtection="1">
      <alignment horizontal="center" vertical="center" wrapText="1"/>
      <protection locked="0"/>
    </xf>
    <xf numFmtId="0" fontId="13" fillId="3" borderId="14" xfId="0" applyFont="1" applyFill="1" applyBorder="1" applyAlignment="1" applyProtection="1">
      <alignment horizontal="justify" vertical="center" wrapText="1"/>
      <protection locked="0"/>
    </xf>
    <xf numFmtId="0" fontId="0" fillId="3" borderId="14" xfId="0" applyFill="1" applyBorder="1" applyAlignment="1" applyProtection="1">
      <alignment wrapText="1"/>
      <protection locked="0"/>
    </xf>
    <xf numFmtId="166" fontId="0" fillId="3" borderId="0" xfId="0" applyNumberFormat="1" applyFill="1" applyProtection="1">
      <protection locked="0"/>
    </xf>
    <xf numFmtId="0" fontId="3" fillId="3" borderId="14" xfId="0" quotePrefix="1" applyFont="1" applyFill="1" applyBorder="1" applyAlignment="1" applyProtection="1">
      <alignment horizontal="justify" vertical="center" wrapText="1"/>
      <protection locked="0"/>
    </xf>
    <xf numFmtId="1" fontId="3" fillId="3" borderId="14" xfId="0" applyNumberFormat="1" applyFont="1" applyFill="1" applyBorder="1" applyAlignment="1" applyProtection="1">
      <alignment horizontal="center" vertical="center"/>
      <protection locked="0"/>
    </xf>
    <xf numFmtId="0" fontId="3" fillId="3" borderId="0" xfId="0" applyFont="1" applyFill="1" applyAlignment="1" applyProtection="1">
      <alignment wrapText="1"/>
      <protection locked="0"/>
    </xf>
    <xf numFmtId="14" fontId="0" fillId="4" borderId="14" xfId="0" applyNumberFormat="1" applyFill="1" applyBorder="1" applyAlignment="1" applyProtection="1">
      <alignment horizontal="center" vertical="center" wrapText="1"/>
      <protection locked="0"/>
    </xf>
    <xf numFmtId="0" fontId="12" fillId="0" borderId="6" xfId="0" applyFont="1" applyFill="1" applyBorder="1" applyAlignment="1" applyProtection="1">
      <alignment horizontal="center" vertical="center" wrapText="1"/>
    </xf>
    <xf numFmtId="0" fontId="12" fillId="0" borderId="46" xfId="0" applyFont="1" applyFill="1" applyBorder="1" applyAlignment="1" applyProtection="1">
      <alignment horizontal="center" vertical="center" wrapText="1"/>
    </xf>
    <xf numFmtId="166" fontId="12" fillId="0" borderId="46" xfId="12" applyFont="1" applyFill="1" applyBorder="1" applyAlignment="1" applyProtection="1">
      <alignment horizontal="center" vertical="center"/>
    </xf>
    <xf numFmtId="166" fontId="12" fillId="0" borderId="46" xfId="12" applyFont="1" applyFill="1" applyBorder="1" applyAlignment="1" applyProtection="1">
      <alignment horizontal="center" vertical="center" wrapText="1"/>
    </xf>
    <xf numFmtId="0" fontId="13" fillId="0" borderId="14" xfId="0" applyFont="1" applyFill="1" applyBorder="1" applyAlignment="1" applyProtection="1">
      <alignment horizontal="left" vertical="center"/>
      <protection locked="0"/>
    </xf>
    <xf numFmtId="17" fontId="13" fillId="0" borderId="14" xfId="0" applyNumberFormat="1" applyFont="1" applyFill="1" applyBorder="1" applyAlignment="1" applyProtection="1">
      <alignment horizontal="center" vertical="center" wrapText="1"/>
      <protection locked="0"/>
    </xf>
    <xf numFmtId="0" fontId="13" fillId="0" borderId="14" xfId="0" applyFont="1" applyFill="1" applyBorder="1" applyAlignment="1" applyProtection="1">
      <alignment horizontal="left" vertical="center" wrapText="1"/>
      <protection locked="0"/>
    </xf>
    <xf numFmtId="166" fontId="13" fillId="0" borderId="14" xfId="12" applyFont="1" applyFill="1" applyBorder="1" applyAlignment="1" applyProtection="1">
      <alignment horizontal="right" vertical="center" wrapText="1"/>
      <protection locked="0"/>
    </xf>
    <xf numFmtId="166" fontId="11" fillId="0" borderId="30" xfId="12" applyFont="1" applyFill="1" applyBorder="1" applyAlignment="1" applyProtection="1">
      <alignment horizontal="right" vertical="center"/>
    </xf>
    <xf numFmtId="0" fontId="3" fillId="0" borderId="0" xfId="0" applyFont="1" applyFill="1" applyBorder="1" applyProtection="1">
      <protection locked="0"/>
    </xf>
    <xf numFmtId="166" fontId="11" fillId="0" borderId="47" xfId="12" applyFont="1" applyFill="1" applyBorder="1" applyAlignment="1" applyProtection="1">
      <alignment horizontal="right" vertical="center"/>
      <protection locked="0"/>
    </xf>
    <xf numFmtId="166" fontId="11" fillId="0" borderId="25" xfId="12" applyFont="1" applyFill="1" applyBorder="1" applyAlignment="1" applyProtection="1">
      <alignment horizontal="right" vertical="center"/>
    </xf>
    <xf numFmtId="0" fontId="10" fillId="0" borderId="0" xfId="0" applyFont="1" applyFill="1" applyAlignment="1" applyProtection="1">
      <alignment horizontal="center"/>
      <protection locked="0"/>
    </xf>
    <xf numFmtId="0" fontId="5" fillId="2" borderId="0" xfId="0" applyFont="1" applyFill="1" applyBorder="1" applyAlignment="1">
      <alignment horizontal="center" vertical="center" wrapText="1"/>
    </xf>
    <xf numFmtId="0" fontId="5"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7" xfId="0" applyFont="1" applyFill="1" applyBorder="1" applyAlignment="1">
      <alignment horizontal="center" vertical="center"/>
    </xf>
    <xf numFmtId="0" fontId="15" fillId="2" borderId="1" xfId="4"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19" fillId="2" borderId="0" xfId="4" applyFont="1" applyFill="1" applyBorder="1" applyAlignment="1" applyProtection="1">
      <alignment horizontal="left" vertical="center" wrapText="1"/>
    </xf>
    <xf numFmtId="0" fontId="19" fillId="2" borderId="5" xfId="4" applyFont="1" applyFill="1" applyBorder="1" applyAlignment="1" applyProtection="1">
      <alignment horizontal="left" vertical="center" wrapText="1"/>
    </xf>
    <xf numFmtId="0" fontId="15" fillId="2" borderId="6" xfId="4" applyFont="1" applyFill="1" applyBorder="1" applyAlignment="1" applyProtection="1">
      <alignment horizontal="left" vertical="center" wrapText="1"/>
    </xf>
    <xf numFmtId="0" fontId="15" fillId="2" borderId="5" xfId="4" applyFont="1" applyFill="1" applyBorder="1" applyAlignment="1" applyProtection="1">
      <alignment horizontal="left" vertical="center" wrapText="1"/>
    </xf>
    <xf numFmtId="0" fontId="15" fillId="2" borderId="6" xfId="4" applyFont="1" applyFill="1" applyBorder="1" applyAlignment="1" applyProtection="1">
      <alignment horizontal="center" vertical="center" wrapText="1"/>
    </xf>
    <xf numFmtId="0" fontId="15" fillId="2" borderId="0" xfId="4" applyFont="1" applyFill="1" applyBorder="1" applyAlignment="1" applyProtection="1">
      <alignment horizontal="center" vertical="center" wrapText="1"/>
    </xf>
    <xf numFmtId="0" fontId="15" fillId="2" borderId="5" xfId="4"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18" xfId="0" applyFont="1" applyFill="1" applyBorder="1" applyAlignment="1" applyProtection="1">
      <alignment horizontal="center" vertical="center" wrapText="1"/>
    </xf>
    <xf numFmtId="0" fontId="15" fillId="2" borderId="16" xfId="4" applyFont="1" applyFill="1" applyBorder="1" applyAlignment="1" applyProtection="1">
      <alignment horizontal="center" vertical="center" wrapText="1"/>
    </xf>
    <xf numFmtId="0" fontId="15" fillId="2" borderId="19" xfId="4" applyFont="1" applyFill="1" applyBorder="1" applyAlignment="1" applyProtection="1">
      <alignment horizontal="center" vertical="center" wrapText="1"/>
    </xf>
    <xf numFmtId="0" fontId="15" fillId="3" borderId="3" xfId="0" applyFont="1" applyFill="1" applyBorder="1" applyAlignment="1" applyProtection="1">
      <alignment horizontal="left" vertical="center" wrapText="1"/>
    </xf>
    <xf numFmtId="0" fontId="0" fillId="0" borderId="5" xfId="0" applyBorder="1" applyAlignment="1">
      <alignment vertical="center"/>
    </xf>
    <xf numFmtId="0" fontId="15" fillId="2" borderId="28" xfId="4" applyFont="1" applyFill="1" applyBorder="1" applyAlignment="1" applyProtection="1">
      <alignment horizontal="center" vertical="center" wrapText="1"/>
    </xf>
    <xf numFmtId="0" fontId="15" fillId="2" borderId="29" xfId="4" applyFont="1" applyFill="1" applyBorder="1" applyAlignment="1" applyProtection="1">
      <alignment horizontal="center" vertical="center" wrapText="1"/>
    </xf>
    <xf numFmtId="0" fontId="6" fillId="3" borderId="5" xfId="0" applyFont="1" applyFill="1" applyBorder="1" applyAlignment="1" applyProtection="1">
      <alignment horizontal="center"/>
    </xf>
    <xf numFmtId="0" fontId="6" fillId="3" borderId="0"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0" fillId="0" borderId="38" xfId="0" applyBorder="1"/>
    <xf numFmtId="0" fontId="3" fillId="3" borderId="6" xfId="0" applyFont="1" applyFill="1" applyBorder="1" applyAlignment="1">
      <alignment horizontal="center" vertical="center"/>
    </xf>
    <xf numFmtId="0" fontId="3" fillId="3" borderId="5" xfId="0" applyFont="1" applyFill="1" applyBorder="1" applyAlignment="1">
      <alignment horizontal="center" vertical="center"/>
    </xf>
    <xf numFmtId="0" fontId="15" fillId="3" borderId="6" xfId="4" applyFont="1" applyFill="1" applyBorder="1" applyAlignment="1" applyProtection="1">
      <alignment horizontal="center" vertical="center" wrapText="1"/>
    </xf>
    <xf numFmtId="0" fontId="15" fillId="3" borderId="0" xfId="4" applyFont="1" applyFill="1" applyBorder="1" applyAlignment="1" applyProtection="1">
      <alignment horizontal="center" vertical="center" wrapText="1"/>
    </xf>
    <xf numFmtId="0" fontId="15" fillId="3" borderId="5" xfId="4" applyFont="1" applyFill="1" applyBorder="1" applyAlignment="1" applyProtection="1">
      <alignment horizontal="center" vertical="center" wrapText="1"/>
    </xf>
    <xf numFmtId="4" fontId="11" fillId="2" borderId="6" xfId="0" applyNumberFormat="1" applyFont="1" applyFill="1" applyBorder="1" applyAlignment="1" applyProtection="1">
      <alignment horizontal="center" vertical="center"/>
    </xf>
    <xf numFmtId="4" fontId="11" fillId="2" borderId="5" xfId="0" applyNumberFormat="1" applyFont="1" applyFill="1" applyBorder="1" applyAlignment="1" applyProtection="1">
      <alignment horizontal="center" vertical="center"/>
    </xf>
    <xf numFmtId="4" fontId="11" fillId="2" borderId="6" xfId="0" applyNumberFormat="1" applyFont="1" applyFill="1" applyBorder="1" applyAlignment="1" applyProtection="1">
      <alignment horizontal="center" vertical="center" wrapText="1"/>
    </xf>
    <xf numFmtId="4" fontId="11" fillId="2" borderId="5" xfId="0" applyNumberFormat="1"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xf>
    <xf numFmtId="4" fontId="11" fillId="2" borderId="6" xfId="0" applyNumberFormat="1" applyFont="1" applyFill="1" applyBorder="1" applyAlignment="1">
      <alignment horizontal="center" vertical="center"/>
    </xf>
    <xf numFmtId="4" fontId="11" fillId="2" borderId="5" xfId="0" applyNumberFormat="1" applyFont="1" applyFill="1" applyBorder="1" applyAlignment="1">
      <alignment horizontal="center" vertical="center"/>
    </xf>
    <xf numFmtId="4" fontId="11" fillId="2" borderId="6" xfId="0" applyNumberFormat="1" applyFont="1" applyFill="1" applyBorder="1" applyAlignment="1">
      <alignment horizontal="center" vertical="center" wrapText="1"/>
    </xf>
    <xf numFmtId="4" fontId="11" fillId="2" borderId="5" xfId="0" applyNumberFormat="1" applyFont="1" applyFill="1" applyBorder="1" applyAlignment="1">
      <alignment horizontal="center" vertical="center" wrapText="1"/>
    </xf>
    <xf numFmtId="0" fontId="6" fillId="2" borderId="5" xfId="0" applyFont="1" applyFill="1" applyBorder="1" applyAlignment="1">
      <alignment horizontal="center" vertical="center"/>
    </xf>
    <xf numFmtId="0" fontId="6" fillId="3" borderId="5" xfId="0" applyFont="1" applyFill="1" applyBorder="1" applyAlignment="1" applyProtection="1">
      <alignment horizontal="center" vertical="center"/>
    </xf>
    <xf numFmtId="166" fontId="12" fillId="2" borderId="6" xfId="12" applyFont="1" applyFill="1" applyBorder="1" applyAlignment="1" applyProtection="1">
      <alignment horizontal="center" vertical="center"/>
    </xf>
    <xf numFmtId="166" fontId="12" fillId="2" borderId="5" xfId="12" applyFont="1" applyFill="1" applyBorder="1" applyAlignment="1" applyProtection="1">
      <alignment horizontal="center" vertical="center"/>
    </xf>
    <xf numFmtId="0" fontId="12" fillId="2" borderId="0" xfId="0" applyFont="1" applyFill="1" applyBorder="1" applyAlignment="1" applyProtection="1">
      <alignment horizontal="left" vertical="center"/>
    </xf>
    <xf numFmtId="0" fontId="12" fillId="3" borderId="3" xfId="0" applyFont="1" applyFill="1" applyBorder="1" applyAlignment="1">
      <alignment horizontal="left" vertical="center"/>
    </xf>
    <xf numFmtId="0" fontId="6" fillId="2" borderId="0" xfId="0" applyFont="1" applyFill="1" applyBorder="1" applyAlignment="1" applyProtection="1">
      <alignment horizontal="center" vertical="center"/>
    </xf>
    <xf numFmtId="0" fontId="6" fillId="3" borderId="5" xfId="0" applyFont="1" applyFill="1" applyBorder="1" applyAlignment="1">
      <alignment horizontal="center" vertical="center"/>
    </xf>
    <xf numFmtId="0" fontId="5" fillId="3" borderId="0" xfId="0" applyFont="1" applyFill="1" applyBorder="1" applyAlignment="1">
      <alignment horizontal="center" vertical="center" wrapText="1"/>
    </xf>
    <xf numFmtId="0" fontId="11" fillId="0" borderId="5" xfId="0" applyFont="1" applyFill="1" applyBorder="1" applyAlignment="1" applyProtection="1">
      <alignment horizontal="left" vertical="center" wrapText="1"/>
    </xf>
    <xf numFmtId="0" fontId="11" fillId="0" borderId="38" xfId="0" applyFont="1" applyFill="1" applyBorder="1" applyAlignment="1" applyProtection="1">
      <alignment horizontal="left" vertical="center" wrapText="1"/>
    </xf>
    <xf numFmtId="0" fontId="11" fillId="0" borderId="3" xfId="0" applyFont="1" applyFill="1" applyBorder="1" applyAlignment="1" applyProtection="1">
      <alignment horizontal="left" vertical="center"/>
    </xf>
    <xf numFmtId="0" fontId="11" fillId="0" borderId="24" xfId="0" applyFont="1" applyFill="1" applyBorder="1" applyAlignment="1" applyProtection="1">
      <alignment horizontal="left" vertical="center"/>
    </xf>
    <xf numFmtId="0" fontId="11" fillId="0" borderId="14" xfId="0" applyFont="1" applyFill="1" applyBorder="1" applyAlignment="1" applyProtection="1">
      <alignment horizontal="left" vertical="center"/>
    </xf>
    <xf numFmtId="0" fontId="5" fillId="0" borderId="0"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xf>
    <xf numFmtId="0" fontId="6" fillId="2" borderId="5" xfId="0" applyFont="1" applyFill="1" applyBorder="1" applyAlignment="1" applyProtection="1">
      <alignment horizontal="center" vertical="center" wrapText="1"/>
    </xf>
    <xf numFmtId="0" fontId="6" fillId="2" borderId="5" xfId="0" applyFont="1" applyFill="1" applyBorder="1" applyAlignment="1" applyProtection="1">
      <alignment horizontal="justify" vertical="center" wrapText="1"/>
    </xf>
    <xf numFmtId="0" fontId="5" fillId="3" borderId="0" xfId="0" applyFont="1" applyFill="1" applyBorder="1" applyAlignment="1" applyProtection="1">
      <alignment horizontal="justify" vertical="center" wrapText="1"/>
    </xf>
  </cellXfs>
  <cellStyles count="60552">
    <cellStyle name="Moeda 2" xfId="1"/>
    <cellStyle name="Moeda 2 2" xfId="13"/>
    <cellStyle name="Moeda 3" xfId="2"/>
    <cellStyle name="Moeda 4" xfId="15"/>
    <cellStyle name="Normal" xfId="0" builtinId="0"/>
    <cellStyle name="Normal 10" xfId="3"/>
    <cellStyle name="Normal 11" xfId="18"/>
    <cellStyle name="Normal 11 2" xfId="19"/>
    <cellStyle name="Normal 12" xfId="20"/>
    <cellStyle name="Normal 12 2" xfId="21"/>
    <cellStyle name="Normal 13" xfId="22"/>
    <cellStyle name="Normal 13 2" xfId="23"/>
    <cellStyle name="Normal 14" xfId="24"/>
    <cellStyle name="Normal 14 2" xfId="25"/>
    <cellStyle name="Normal 15" xfId="26"/>
    <cellStyle name="Normal 15 2" xfId="27"/>
    <cellStyle name="Normal 16" xfId="28"/>
    <cellStyle name="Normal 16 2" xfId="29"/>
    <cellStyle name="Normal 17" xfId="589"/>
    <cellStyle name="Normal 17 10" xfId="19885"/>
    <cellStyle name="Normal 17 10 2" xfId="50092"/>
    <cellStyle name="Normal 17 11" xfId="29689"/>
    <cellStyle name="Normal 17 11 2" xfId="59896"/>
    <cellStyle name="Normal 17 12" xfId="30812"/>
    <cellStyle name="Normal 17 2" xfId="1722"/>
    <cellStyle name="Normal 17 2 2" xfId="11368"/>
    <cellStyle name="Normal 17 2 2 2" xfId="41575"/>
    <cellStyle name="Normal 17 2 3" xfId="21008"/>
    <cellStyle name="Normal 17 2 3 2" xfId="51215"/>
    <cellStyle name="Normal 17 2 4" xfId="31935"/>
    <cellStyle name="Normal 17 3" xfId="2849"/>
    <cellStyle name="Normal 17 3 2" xfId="12491"/>
    <cellStyle name="Normal 17 3 2 2" xfId="42698"/>
    <cellStyle name="Normal 17 3 3" xfId="22131"/>
    <cellStyle name="Normal 17 3 3 2" xfId="52338"/>
    <cellStyle name="Normal 17 3 4" xfId="33058"/>
    <cellStyle name="Normal 17 4" xfId="3972"/>
    <cellStyle name="Normal 17 4 2" xfId="13614"/>
    <cellStyle name="Normal 17 4 2 2" xfId="43821"/>
    <cellStyle name="Normal 17 4 3" xfId="23254"/>
    <cellStyle name="Normal 17 4 3 2" xfId="53461"/>
    <cellStyle name="Normal 17 4 4" xfId="34181"/>
    <cellStyle name="Normal 17 5" xfId="5261"/>
    <cellStyle name="Normal 17 5 2" xfId="14901"/>
    <cellStyle name="Normal 17 5 2 2" xfId="45108"/>
    <cellStyle name="Normal 17 5 3" xfId="24541"/>
    <cellStyle name="Normal 17 5 3 2" xfId="54748"/>
    <cellStyle name="Normal 17 5 4" xfId="35468"/>
    <cellStyle name="Normal 17 6" xfId="6548"/>
    <cellStyle name="Normal 17 6 2" xfId="16188"/>
    <cellStyle name="Normal 17 6 2 2" xfId="46395"/>
    <cellStyle name="Normal 17 6 3" xfId="25828"/>
    <cellStyle name="Normal 17 6 3 2" xfId="56035"/>
    <cellStyle name="Normal 17 6 4" xfId="36755"/>
    <cellStyle name="Normal 17 7" xfId="7835"/>
    <cellStyle name="Normal 17 7 2" xfId="17475"/>
    <cellStyle name="Normal 17 7 2 2" xfId="47682"/>
    <cellStyle name="Normal 17 7 3" xfId="27115"/>
    <cellStyle name="Normal 17 7 3 2" xfId="57322"/>
    <cellStyle name="Normal 17 7 4" xfId="38042"/>
    <cellStyle name="Normal 17 8" xfId="9122"/>
    <cellStyle name="Normal 17 8 2" xfId="18762"/>
    <cellStyle name="Normal 17 8 2 2" xfId="48969"/>
    <cellStyle name="Normal 17 8 3" xfId="28402"/>
    <cellStyle name="Normal 17 8 3 2" xfId="58609"/>
    <cellStyle name="Normal 17 8 4" xfId="39329"/>
    <cellStyle name="Normal 17 9" xfId="10245"/>
    <cellStyle name="Normal 17 9 2" xfId="40452"/>
    <cellStyle name="Normal 18" xfId="30"/>
    <cellStyle name="Normal 18 2" xfId="31"/>
    <cellStyle name="Normal 19" xfId="32"/>
    <cellStyle name="Normal 19 2" xfId="33"/>
    <cellStyle name="Normal 2" xfId="4"/>
    <cellStyle name="Normal 20" xfId="34"/>
    <cellStyle name="Normal 20 2" xfId="35"/>
    <cellStyle name="Normal 21" xfId="36"/>
    <cellStyle name="Normal 21 2" xfId="37"/>
    <cellStyle name="Normal 22" xfId="38"/>
    <cellStyle name="Normal 22 2" xfId="39"/>
    <cellStyle name="Normal 23" xfId="40"/>
    <cellStyle name="Normal 23 2" xfId="41"/>
    <cellStyle name="Normal 24" xfId="42"/>
    <cellStyle name="Normal 24 2" xfId="43"/>
    <cellStyle name="Normal 25" xfId="44"/>
    <cellStyle name="Normal 25 2" xfId="45"/>
    <cellStyle name="Normal 26" xfId="46"/>
    <cellStyle name="Normal 26 2" xfId="47"/>
    <cellStyle name="Normal 27" xfId="48"/>
    <cellStyle name="Normal 27 2" xfId="49"/>
    <cellStyle name="Normal 28" xfId="50"/>
    <cellStyle name="Normal 28 2" xfId="51"/>
    <cellStyle name="Normal 3" xfId="5"/>
    <cellStyle name="Normal 3 10" xfId="52"/>
    <cellStyle name="Normal 3 11" xfId="53"/>
    <cellStyle name="Normal 3 12" xfId="54"/>
    <cellStyle name="Normal 3 13" xfId="55"/>
    <cellStyle name="Normal 3 14" xfId="56"/>
    <cellStyle name="Normal 3 15" xfId="57"/>
    <cellStyle name="Normal 3 16" xfId="58"/>
    <cellStyle name="Normal 3 17" xfId="59"/>
    <cellStyle name="Normal 3 18" xfId="60"/>
    <cellStyle name="Normal 3 19" xfId="61"/>
    <cellStyle name="Normal 3 2" xfId="62"/>
    <cellStyle name="Normal 3 20" xfId="63"/>
    <cellStyle name="Normal 3 21" xfId="64"/>
    <cellStyle name="Normal 3 22" xfId="65"/>
    <cellStyle name="Normal 3 23" xfId="66"/>
    <cellStyle name="Normal 3 24" xfId="67"/>
    <cellStyle name="Normal 3 25" xfId="68"/>
    <cellStyle name="Normal 3 26" xfId="69"/>
    <cellStyle name="Normal 3 27" xfId="70"/>
    <cellStyle name="Normal 3 28" xfId="71"/>
    <cellStyle name="Normal 3 29" xfId="72"/>
    <cellStyle name="Normal 3 3" xfId="6"/>
    <cellStyle name="Normal 3 30" xfId="73"/>
    <cellStyle name="Normal 3 31" xfId="74"/>
    <cellStyle name="Normal 3 32" xfId="75"/>
    <cellStyle name="Normal 3 33" xfId="76"/>
    <cellStyle name="Normal 3 34" xfId="77"/>
    <cellStyle name="Normal 3 35" xfId="78"/>
    <cellStyle name="Normal 3 36" xfId="79"/>
    <cellStyle name="Normal 3 37" xfId="80"/>
    <cellStyle name="Normal 3 38" xfId="81"/>
    <cellStyle name="Normal 3 39" xfId="82"/>
    <cellStyle name="Normal 3 4" xfId="83"/>
    <cellStyle name="Normal 3 40" xfId="84"/>
    <cellStyle name="Normal 3 41" xfId="85"/>
    <cellStyle name="Normal 3 42" xfId="86"/>
    <cellStyle name="Normal 3 43" xfId="87"/>
    <cellStyle name="Normal 3 44" xfId="88"/>
    <cellStyle name="Normal 3 45" xfId="89"/>
    <cellStyle name="Normal 3 46" xfId="90"/>
    <cellStyle name="Normal 3 47" xfId="91"/>
    <cellStyle name="Normal 3 48" xfId="92"/>
    <cellStyle name="Normal 3 49" xfId="93"/>
    <cellStyle name="Normal 3 5" xfId="94"/>
    <cellStyle name="Normal 3 6" xfId="95"/>
    <cellStyle name="Normal 3 7" xfId="96"/>
    <cellStyle name="Normal 3 8" xfId="97"/>
    <cellStyle name="Normal 3 9" xfId="98"/>
    <cellStyle name="Normal 3_2013-Relatório de execução anual_2013_adtv" xfId="99"/>
    <cellStyle name="Normal 30" xfId="100"/>
    <cellStyle name="Normal 30 2" xfId="101"/>
    <cellStyle name="Normal 32" xfId="102"/>
    <cellStyle name="Normal 32 2" xfId="103"/>
    <cellStyle name="Normal 4" xfId="7"/>
    <cellStyle name="Normal 4 10" xfId="168"/>
    <cellStyle name="Normal 4 10 10" xfId="7252"/>
    <cellStyle name="Normal 4 10 10 2" xfId="16892"/>
    <cellStyle name="Normal 4 10 10 2 2" xfId="47099"/>
    <cellStyle name="Normal 4 10 10 3" xfId="26532"/>
    <cellStyle name="Normal 4 10 10 3 2" xfId="56739"/>
    <cellStyle name="Normal 4 10 10 4" xfId="37459"/>
    <cellStyle name="Normal 4 10 11" xfId="8539"/>
    <cellStyle name="Normal 4 10 11 2" xfId="18179"/>
    <cellStyle name="Normal 4 10 11 2 2" xfId="48386"/>
    <cellStyle name="Normal 4 10 11 3" xfId="27819"/>
    <cellStyle name="Normal 4 10 11 3 2" xfId="58026"/>
    <cellStyle name="Normal 4 10 11 4" xfId="38746"/>
    <cellStyle name="Normal 4 10 12" xfId="9826"/>
    <cellStyle name="Normal 4 10 12 2" xfId="40033"/>
    <cellStyle name="Normal 4 10 13" xfId="19466"/>
    <cellStyle name="Normal 4 10 13 2" xfId="49673"/>
    <cellStyle name="Normal 4 10 14" xfId="29106"/>
    <cellStyle name="Normal 4 10 14 2" xfId="59313"/>
    <cellStyle name="Normal 4 10 15" xfId="30393"/>
    <cellStyle name="Normal 4 10 2" xfId="332"/>
    <cellStyle name="Normal 4 10 2 10" xfId="9990"/>
    <cellStyle name="Normal 4 10 2 10 2" xfId="40197"/>
    <cellStyle name="Normal 4 10 2 11" xfId="19630"/>
    <cellStyle name="Normal 4 10 2 11 2" xfId="49837"/>
    <cellStyle name="Normal 4 10 2 12" xfId="29434"/>
    <cellStyle name="Normal 4 10 2 12 2" xfId="59641"/>
    <cellStyle name="Normal 4 10 2 13" xfId="30557"/>
    <cellStyle name="Normal 4 10 2 2" xfId="808"/>
    <cellStyle name="Normal 4 10 2 2 10" xfId="20099"/>
    <cellStyle name="Normal 4 10 2 2 10 2" xfId="50306"/>
    <cellStyle name="Normal 4 10 2 2 11" xfId="29903"/>
    <cellStyle name="Normal 4 10 2 2 11 2" xfId="60110"/>
    <cellStyle name="Normal 4 10 2 2 12" xfId="31026"/>
    <cellStyle name="Normal 4 10 2 2 2" xfId="1937"/>
    <cellStyle name="Normal 4 10 2 2 2 2" xfId="11582"/>
    <cellStyle name="Normal 4 10 2 2 2 2 2" xfId="41789"/>
    <cellStyle name="Normal 4 10 2 2 2 3" xfId="21222"/>
    <cellStyle name="Normal 4 10 2 2 2 3 2" xfId="51429"/>
    <cellStyle name="Normal 4 10 2 2 2 4" xfId="32149"/>
    <cellStyle name="Normal 4 10 2 2 3" xfId="3063"/>
    <cellStyle name="Normal 4 10 2 2 3 2" xfId="12705"/>
    <cellStyle name="Normal 4 10 2 2 3 2 2" xfId="42912"/>
    <cellStyle name="Normal 4 10 2 2 3 3" xfId="22345"/>
    <cellStyle name="Normal 4 10 2 2 3 3 2" xfId="52552"/>
    <cellStyle name="Normal 4 10 2 2 3 4" xfId="33272"/>
    <cellStyle name="Normal 4 10 2 2 4" xfId="4186"/>
    <cellStyle name="Normal 4 10 2 2 4 2" xfId="13828"/>
    <cellStyle name="Normal 4 10 2 2 4 2 2" xfId="44035"/>
    <cellStyle name="Normal 4 10 2 2 4 3" xfId="23468"/>
    <cellStyle name="Normal 4 10 2 2 4 3 2" xfId="53675"/>
    <cellStyle name="Normal 4 10 2 2 4 4" xfId="34395"/>
    <cellStyle name="Normal 4 10 2 2 5" xfId="5475"/>
    <cellStyle name="Normal 4 10 2 2 5 2" xfId="15115"/>
    <cellStyle name="Normal 4 10 2 2 5 2 2" xfId="45322"/>
    <cellStyle name="Normal 4 10 2 2 5 3" xfId="24755"/>
    <cellStyle name="Normal 4 10 2 2 5 3 2" xfId="54962"/>
    <cellStyle name="Normal 4 10 2 2 5 4" xfId="35682"/>
    <cellStyle name="Normal 4 10 2 2 6" xfId="6762"/>
    <cellStyle name="Normal 4 10 2 2 6 2" xfId="16402"/>
    <cellStyle name="Normal 4 10 2 2 6 2 2" xfId="46609"/>
    <cellStyle name="Normal 4 10 2 2 6 3" xfId="26042"/>
    <cellStyle name="Normal 4 10 2 2 6 3 2" xfId="56249"/>
    <cellStyle name="Normal 4 10 2 2 6 4" xfId="36969"/>
    <cellStyle name="Normal 4 10 2 2 7" xfId="8049"/>
    <cellStyle name="Normal 4 10 2 2 7 2" xfId="17689"/>
    <cellStyle name="Normal 4 10 2 2 7 2 2" xfId="47896"/>
    <cellStyle name="Normal 4 10 2 2 7 3" xfId="27329"/>
    <cellStyle name="Normal 4 10 2 2 7 3 2" xfId="57536"/>
    <cellStyle name="Normal 4 10 2 2 7 4" xfId="38256"/>
    <cellStyle name="Normal 4 10 2 2 8" xfId="9336"/>
    <cellStyle name="Normal 4 10 2 2 8 2" xfId="18976"/>
    <cellStyle name="Normal 4 10 2 2 8 2 2" xfId="49183"/>
    <cellStyle name="Normal 4 10 2 2 8 3" xfId="28616"/>
    <cellStyle name="Normal 4 10 2 2 8 3 2" xfId="58823"/>
    <cellStyle name="Normal 4 10 2 2 8 4" xfId="39543"/>
    <cellStyle name="Normal 4 10 2 2 9" xfId="10459"/>
    <cellStyle name="Normal 4 10 2 2 9 2" xfId="40666"/>
    <cellStyle name="Normal 4 10 2 3" xfId="1466"/>
    <cellStyle name="Normal 4 10 2 3 2" xfId="11113"/>
    <cellStyle name="Normal 4 10 2 3 2 2" xfId="41320"/>
    <cellStyle name="Normal 4 10 2 3 3" xfId="20753"/>
    <cellStyle name="Normal 4 10 2 3 3 2" xfId="50960"/>
    <cellStyle name="Normal 4 10 2 3 4" xfId="31680"/>
    <cellStyle name="Normal 4 10 2 4" xfId="2594"/>
    <cellStyle name="Normal 4 10 2 4 2" xfId="12236"/>
    <cellStyle name="Normal 4 10 2 4 2 2" xfId="42443"/>
    <cellStyle name="Normal 4 10 2 4 3" xfId="21876"/>
    <cellStyle name="Normal 4 10 2 4 3 2" xfId="52083"/>
    <cellStyle name="Normal 4 10 2 4 4" xfId="32803"/>
    <cellStyle name="Normal 4 10 2 5" xfId="3717"/>
    <cellStyle name="Normal 4 10 2 5 2" xfId="13359"/>
    <cellStyle name="Normal 4 10 2 5 2 2" xfId="43566"/>
    <cellStyle name="Normal 4 10 2 5 3" xfId="22999"/>
    <cellStyle name="Normal 4 10 2 5 3 2" xfId="53206"/>
    <cellStyle name="Normal 4 10 2 5 4" xfId="33926"/>
    <cellStyle name="Normal 4 10 2 6" xfId="5006"/>
    <cellStyle name="Normal 4 10 2 6 2" xfId="14646"/>
    <cellStyle name="Normal 4 10 2 6 2 2" xfId="44853"/>
    <cellStyle name="Normal 4 10 2 6 3" xfId="24286"/>
    <cellStyle name="Normal 4 10 2 6 3 2" xfId="54493"/>
    <cellStyle name="Normal 4 10 2 6 4" xfId="35213"/>
    <cellStyle name="Normal 4 10 2 7" xfId="6293"/>
    <cellStyle name="Normal 4 10 2 7 2" xfId="15933"/>
    <cellStyle name="Normal 4 10 2 7 2 2" xfId="46140"/>
    <cellStyle name="Normal 4 10 2 7 3" xfId="25573"/>
    <cellStyle name="Normal 4 10 2 7 3 2" xfId="55780"/>
    <cellStyle name="Normal 4 10 2 7 4" xfId="36500"/>
    <cellStyle name="Normal 4 10 2 8" xfId="7580"/>
    <cellStyle name="Normal 4 10 2 8 2" xfId="17220"/>
    <cellStyle name="Normal 4 10 2 8 2 2" xfId="47427"/>
    <cellStyle name="Normal 4 10 2 8 3" xfId="26860"/>
    <cellStyle name="Normal 4 10 2 8 3 2" xfId="57067"/>
    <cellStyle name="Normal 4 10 2 8 4" xfId="37787"/>
    <cellStyle name="Normal 4 10 2 9" xfId="8867"/>
    <cellStyle name="Normal 4 10 2 9 2" xfId="18507"/>
    <cellStyle name="Normal 4 10 2 9 2 2" xfId="48714"/>
    <cellStyle name="Normal 4 10 2 9 3" xfId="28147"/>
    <cellStyle name="Normal 4 10 2 9 3 2" xfId="58354"/>
    <cellStyle name="Normal 4 10 2 9 4" xfId="39074"/>
    <cellStyle name="Normal 4 10 3" xfId="644"/>
    <cellStyle name="Normal 4 10 3 10" xfId="19935"/>
    <cellStyle name="Normal 4 10 3 10 2" xfId="50142"/>
    <cellStyle name="Normal 4 10 3 11" xfId="29739"/>
    <cellStyle name="Normal 4 10 3 11 2" xfId="59946"/>
    <cellStyle name="Normal 4 10 3 12" xfId="30862"/>
    <cellStyle name="Normal 4 10 3 2" xfId="1773"/>
    <cellStyle name="Normal 4 10 3 2 2" xfId="11418"/>
    <cellStyle name="Normal 4 10 3 2 2 2" xfId="41625"/>
    <cellStyle name="Normal 4 10 3 2 3" xfId="21058"/>
    <cellStyle name="Normal 4 10 3 2 3 2" xfId="51265"/>
    <cellStyle name="Normal 4 10 3 2 4" xfId="31985"/>
    <cellStyle name="Normal 4 10 3 3" xfId="2899"/>
    <cellStyle name="Normal 4 10 3 3 2" xfId="12541"/>
    <cellStyle name="Normal 4 10 3 3 2 2" xfId="42748"/>
    <cellStyle name="Normal 4 10 3 3 3" xfId="22181"/>
    <cellStyle name="Normal 4 10 3 3 3 2" xfId="52388"/>
    <cellStyle name="Normal 4 10 3 3 4" xfId="33108"/>
    <cellStyle name="Normal 4 10 3 4" xfId="4022"/>
    <cellStyle name="Normal 4 10 3 4 2" xfId="13664"/>
    <cellStyle name="Normal 4 10 3 4 2 2" xfId="43871"/>
    <cellStyle name="Normal 4 10 3 4 3" xfId="23304"/>
    <cellStyle name="Normal 4 10 3 4 3 2" xfId="53511"/>
    <cellStyle name="Normal 4 10 3 4 4" xfId="34231"/>
    <cellStyle name="Normal 4 10 3 5" xfId="5311"/>
    <cellStyle name="Normal 4 10 3 5 2" xfId="14951"/>
    <cellStyle name="Normal 4 10 3 5 2 2" xfId="45158"/>
    <cellStyle name="Normal 4 10 3 5 3" xfId="24591"/>
    <cellStyle name="Normal 4 10 3 5 3 2" xfId="54798"/>
    <cellStyle name="Normal 4 10 3 5 4" xfId="35518"/>
    <cellStyle name="Normal 4 10 3 6" xfId="6598"/>
    <cellStyle name="Normal 4 10 3 6 2" xfId="16238"/>
    <cellStyle name="Normal 4 10 3 6 2 2" xfId="46445"/>
    <cellStyle name="Normal 4 10 3 6 3" xfId="25878"/>
    <cellStyle name="Normal 4 10 3 6 3 2" xfId="56085"/>
    <cellStyle name="Normal 4 10 3 6 4" xfId="36805"/>
    <cellStyle name="Normal 4 10 3 7" xfId="7885"/>
    <cellStyle name="Normal 4 10 3 7 2" xfId="17525"/>
    <cellStyle name="Normal 4 10 3 7 2 2" xfId="47732"/>
    <cellStyle name="Normal 4 10 3 7 3" xfId="27165"/>
    <cellStyle name="Normal 4 10 3 7 3 2" xfId="57372"/>
    <cellStyle name="Normal 4 10 3 7 4" xfId="38092"/>
    <cellStyle name="Normal 4 10 3 8" xfId="9172"/>
    <cellStyle name="Normal 4 10 3 8 2" xfId="18812"/>
    <cellStyle name="Normal 4 10 3 8 2 2" xfId="49019"/>
    <cellStyle name="Normal 4 10 3 8 3" xfId="28452"/>
    <cellStyle name="Normal 4 10 3 8 3 2" xfId="58659"/>
    <cellStyle name="Normal 4 10 3 8 4" xfId="39379"/>
    <cellStyle name="Normal 4 10 3 9" xfId="10295"/>
    <cellStyle name="Normal 4 10 3 9 2" xfId="40502"/>
    <cellStyle name="Normal 4 10 4" xfId="1114"/>
    <cellStyle name="Normal 4 10 4 10" xfId="20402"/>
    <cellStyle name="Normal 4 10 4 10 2" xfId="50609"/>
    <cellStyle name="Normal 4 10 4 11" xfId="30206"/>
    <cellStyle name="Normal 4 10 4 11 2" xfId="60413"/>
    <cellStyle name="Normal 4 10 4 12" xfId="31329"/>
    <cellStyle name="Normal 4 10 4 2" xfId="2242"/>
    <cellStyle name="Normal 4 10 4 2 2" xfId="11885"/>
    <cellStyle name="Normal 4 10 4 2 2 2" xfId="42092"/>
    <cellStyle name="Normal 4 10 4 2 3" xfId="21525"/>
    <cellStyle name="Normal 4 10 4 2 3 2" xfId="51732"/>
    <cellStyle name="Normal 4 10 4 2 4" xfId="32452"/>
    <cellStyle name="Normal 4 10 4 3" xfId="3366"/>
    <cellStyle name="Normal 4 10 4 3 2" xfId="13008"/>
    <cellStyle name="Normal 4 10 4 3 2 2" xfId="43215"/>
    <cellStyle name="Normal 4 10 4 3 3" xfId="22648"/>
    <cellStyle name="Normal 4 10 4 3 3 2" xfId="52855"/>
    <cellStyle name="Normal 4 10 4 3 4" xfId="33575"/>
    <cellStyle name="Normal 4 10 4 4" xfId="4489"/>
    <cellStyle name="Normal 4 10 4 4 2" xfId="14131"/>
    <cellStyle name="Normal 4 10 4 4 2 2" xfId="44338"/>
    <cellStyle name="Normal 4 10 4 4 3" xfId="23771"/>
    <cellStyle name="Normal 4 10 4 4 3 2" xfId="53978"/>
    <cellStyle name="Normal 4 10 4 4 4" xfId="34698"/>
    <cellStyle name="Normal 4 10 4 5" xfId="5778"/>
    <cellStyle name="Normal 4 10 4 5 2" xfId="15418"/>
    <cellStyle name="Normal 4 10 4 5 2 2" xfId="45625"/>
    <cellStyle name="Normal 4 10 4 5 3" xfId="25058"/>
    <cellStyle name="Normal 4 10 4 5 3 2" xfId="55265"/>
    <cellStyle name="Normal 4 10 4 5 4" xfId="35985"/>
    <cellStyle name="Normal 4 10 4 6" xfId="7065"/>
    <cellStyle name="Normal 4 10 4 6 2" xfId="16705"/>
    <cellStyle name="Normal 4 10 4 6 2 2" xfId="46912"/>
    <cellStyle name="Normal 4 10 4 6 3" xfId="26345"/>
    <cellStyle name="Normal 4 10 4 6 3 2" xfId="56552"/>
    <cellStyle name="Normal 4 10 4 6 4" xfId="37272"/>
    <cellStyle name="Normal 4 10 4 7" xfId="8352"/>
    <cellStyle name="Normal 4 10 4 7 2" xfId="17992"/>
    <cellStyle name="Normal 4 10 4 7 2 2" xfId="48199"/>
    <cellStyle name="Normal 4 10 4 7 3" xfId="27632"/>
    <cellStyle name="Normal 4 10 4 7 3 2" xfId="57839"/>
    <cellStyle name="Normal 4 10 4 7 4" xfId="38559"/>
    <cellStyle name="Normal 4 10 4 8" xfId="9639"/>
    <cellStyle name="Normal 4 10 4 8 2" xfId="19279"/>
    <cellStyle name="Normal 4 10 4 8 2 2" xfId="49486"/>
    <cellStyle name="Normal 4 10 4 8 3" xfId="28919"/>
    <cellStyle name="Normal 4 10 4 8 3 2" xfId="59126"/>
    <cellStyle name="Normal 4 10 4 8 4" xfId="39846"/>
    <cellStyle name="Normal 4 10 4 9" xfId="10762"/>
    <cellStyle name="Normal 4 10 4 9 2" xfId="40969"/>
    <cellStyle name="Normal 4 10 5" xfId="1302"/>
    <cellStyle name="Normal 4 10 5 2" xfId="4842"/>
    <cellStyle name="Normal 4 10 5 2 2" xfId="14482"/>
    <cellStyle name="Normal 4 10 5 2 2 2" xfId="44689"/>
    <cellStyle name="Normal 4 10 5 2 3" xfId="24122"/>
    <cellStyle name="Normal 4 10 5 2 3 2" xfId="54329"/>
    <cellStyle name="Normal 4 10 5 2 4" xfId="35049"/>
    <cellStyle name="Normal 4 10 5 3" xfId="6129"/>
    <cellStyle name="Normal 4 10 5 3 2" xfId="15769"/>
    <cellStyle name="Normal 4 10 5 3 2 2" xfId="45976"/>
    <cellStyle name="Normal 4 10 5 3 3" xfId="25409"/>
    <cellStyle name="Normal 4 10 5 3 3 2" xfId="55616"/>
    <cellStyle name="Normal 4 10 5 3 4" xfId="36336"/>
    <cellStyle name="Normal 4 10 5 4" xfId="7416"/>
    <cellStyle name="Normal 4 10 5 4 2" xfId="17056"/>
    <cellStyle name="Normal 4 10 5 4 2 2" xfId="47263"/>
    <cellStyle name="Normal 4 10 5 4 3" xfId="26696"/>
    <cellStyle name="Normal 4 10 5 4 3 2" xfId="56903"/>
    <cellStyle name="Normal 4 10 5 4 4" xfId="37623"/>
    <cellStyle name="Normal 4 10 5 5" xfId="8703"/>
    <cellStyle name="Normal 4 10 5 5 2" xfId="18343"/>
    <cellStyle name="Normal 4 10 5 5 2 2" xfId="48550"/>
    <cellStyle name="Normal 4 10 5 5 3" xfId="27983"/>
    <cellStyle name="Normal 4 10 5 5 3 2" xfId="58190"/>
    <cellStyle name="Normal 4 10 5 5 4" xfId="38910"/>
    <cellStyle name="Normal 4 10 5 6" xfId="10949"/>
    <cellStyle name="Normal 4 10 5 6 2" xfId="41156"/>
    <cellStyle name="Normal 4 10 5 7" xfId="20589"/>
    <cellStyle name="Normal 4 10 5 7 2" xfId="50796"/>
    <cellStyle name="Normal 4 10 5 8" xfId="29270"/>
    <cellStyle name="Normal 4 10 5 8 2" xfId="59477"/>
    <cellStyle name="Normal 4 10 5 9" xfId="31516"/>
    <cellStyle name="Normal 4 10 6" xfId="2430"/>
    <cellStyle name="Normal 4 10 6 2" xfId="12072"/>
    <cellStyle name="Normal 4 10 6 2 2" xfId="42279"/>
    <cellStyle name="Normal 4 10 6 3" xfId="21712"/>
    <cellStyle name="Normal 4 10 6 3 2" xfId="51919"/>
    <cellStyle name="Normal 4 10 6 4" xfId="32639"/>
    <cellStyle name="Normal 4 10 7" xfId="3553"/>
    <cellStyle name="Normal 4 10 7 2" xfId="13195"/>
    <cellStyle name="Normal 4 10 7 2 2" xfId="43402"/>
    <cellStyle name="Normal 4 10 7 3" xfId="22835"/>
    <cellStyle name="Normal 4 10 7 3 2" xfId="53042"/>
    <cellStyle name="Normal 4 10 7 4" xfId="33762"/>
    <cellStyle name="Normal 4 10 8" xfId="4676"/>
    <cellStyle name="Normal 4 10 8 2" xfId="14318"/>
    <cellStyle name="Normal 4 10 8 2 2" xfId="44525"/>
    <cellStyle name="Normal 4 10 8 3" xfId="23958"/>
    <cellStyle name="Normal 4 10 8 3 2" xfId="54165"/>
    <cellStyle name="Normal 4 10 8 4" xfId="34885"/>
    <cellStyle name="Normal 4 10 9" xfId="5965"/>
    <cellStyle name="Normal 4 10 9 2" xfId="15605"/>
    <cellStyle name="Normal 4 10 9 2 2" xfId="45812"/>
    <cellStyle name="Normal 4 10 9 3" xfId="25245"/>
    <cellStyle name="Normal 4 10 9 3 2" xfId="55452"/>
    <cellStyle name="Normal 4 10 9 4" xfId="36172"/>
    <cellStyle name="Normal 4 11" xfId="191"/>
    <cellStyle name="Normal 4 11 10" xfId="7275"/>
    <cellStyle name="Normal 4 11 10 2" xfId="16915"/>
    <cellStyle name="Normal 4 11 10 2 2" xfId="47122"/>
    <cellStyle name="Normal 4 11 10 3" xfId="26555"/>
    <cellStyle name="Normal 4 11 10 3 2" xfId="56762"/>
    <cellStyle name="Normal 4 11 10 4" xfId="37482"/>
    <cellStyle name="Normal 4 11 11" xfId="8562"/>
    <cellStyle name="Normal 4 11 11 2" xfId="18202"/>
    <cellStyle name="Normal 4 11 11 2 2" xfId="48409"/>
    <cellStyle name="Normal 4 11 11 3" xfId="27842"/>
    <cellStyle name="Normal 4 11 11 3 2" xfId="58049"/>
    <cellStyle name="Normal 4 11 11 4" xfId="38769"/>
    <cellStyle name="Normal 4 11 12" xfId="9849"/>
    <cellStyle name="Normal 4 11 12 2" xfId="40056"/>
    <cellStyle name="Normal 4 11 13" xfId="19489"/>
    <cellStyle name="Normal 4 11 13 2" xfId="49696"/>
    <cellStyle name="Normal 4 11 14" xfId="29129"/>
    <cellStyle name="Normal 4 11 14 2" xfId="59336"/>
    <cellStyle name="Normal 4 11 15" xfId="30416"/>
    <cellStyle name="Normal 4 11 2" xfId="355"/>
    <cellStyle name="Normal 4 11 2 10" xfId="10013"/>
    <cellStyle name="Normal 4 11 2 10 2" xfId="40220"/>
    <cellStyle name="Normal 4 11 2 11" xfId="19653"/>
    <cellStyle name="Normal 4 11 2 11 2" xfId="49860"/>
    <cellStyle name="Normal 4 11 2 12" xfId="29457"/>
    <cellStyle name="Normal 4 11 2 12 2" xfId="59664"/>
    <cellStyle name="Normal 4 11 2 13" xfId="30580"/>
    <cellStyle name="Normal 4 11 2 2" xfId="831"/>
    <cellStyle name="Normal 4 11 2 2 10" xfId="20122"/>
    <cellStyle name="Normal 4 11 2 2 10 2" xfId="50329"/>
    <cellStyle name="Normal 4 11 2 2 11" xfId="29926"/>
    <cellStyle name="Normal 4 11 2 2 11 2" xfId="60133"/>
    <cellStyle name="Normal 4 11 2 2 12" xfId="31049"/>
    <cellStyle name="Normal 4 11 2 2 2" xfId="1960"/>
    <cellStyle name="Normal 4 11 2 2 2 2" xfId="11605"/>
    <cellStyle name="Normal 4 11 2 2 2 2 2" xfId="41812"/>
    <cellStyle name="Normal 4 11 2 2 2 3" xfId="21245"/>
    <cellStyle name="Normal 4 11 2 2 2 3 2" xfId="51452"/>
    <cellStyle name="Normal 4 11 2 2 2 4" xfId="32172"/>
    <cellStyle name="Normal 4 11 2 2 3" xfId="3086"/>
    <cellStyle name="Normal 4 11 2 2 3 2" xfId="12728"/>
    <cellStyle name="Normal 4 11 2 2 3 2 2" xfId="42935"/>
    <cellStyle name="Normal 4 11 2 2 3 3" xfId="22368"/>
    <cellStyle name="Normal 4 11 2 2 3 3 2" xfId="52575"/>
    <cellStyle name="Normal 4 11 2 2 3 4" xfId="33295"/>
    <cellStyle name="Normal 4 11 2 2 4" xfId="4209"/>
    <cellStyle name="Normal 4 11 2 2 4 2" xfId="13851"/>
    <cellStyle name="Normal 4 11 2 2 4 2 2" xfId="44058"/>
    <cellStyle name="Normal 4 11 2 2 4 3" xfId="23491"/>
    <cellStyle name="Normal 4 11 2 2 4 3 2" xfId="53698"/>
    <cellStyle name="Normal 4 11 2 2 4 4" xfId="34418"/>
    <cellStyle name="Normal 4 11 2 2 5" xfId="5498"/>
    <cellStyle name="Normal 4 11 2 2 5 2" xfId="15138"/>
    <cellStyle name="Normal 4 11 2 2 5 2 2" xfId="45345"/>
    <cellStyle name="Normal 4 11 2 2 5 3" xfId="24778"/>
    <cellStyle name="Normal 4 11 2 2 5 3 2" xfId="54985"/>
    <cellStyle name="Normal 4 11 2 2 5 4" xfId="35705"/>
    <cellStyle name="Normal 4 11 2 2 6" xfId="6785"/>
    <cellStyle name="Normal 4 11 2 2 6 2" xfId="16425"/>
    <cellStyle name="Normal 4 11 2 2 6 2 2" xfId="46632"/>
    <cellStyle name="Normal 4 11 2 2 6 3" xfId="26065"/>
    <cellStyle name="Normal 4 11 2 2 6 3 2" xfId="56272"/>
    <cellStyle name="Normal 4 11 2 2 6 4" xfId="36992"/>
    <cellStyle name="Normal 4 11 2 2 7" xfId="8072"/>
    <cellStyle name="Normal 4 11 2 2 7 2" xfId="17712"/>
    <cellStyle name="Normal 4 11 2 2 7 2 2" xfId="47919"/>
    <cellStyle name="Normal 4 11 2 2 7 3" xfId="27352"/>
    <cellStyle name="Normal 4 11 2 2 7 3 2" xfId="57559"/>
    <cellStyle name="Normal 4 11 2 2 7 4" xfId="38279"/>
    <cellStyle name="Normal 4 11 2 2 8" xfId="9359"/>
    <cellStyle name="Normal 4 11 2 2 8 2" xfId="18999"/>
    <cellStyle name="Normal 4 11 2 2 8 2 2" xfId="49206"/>
    <cellStyle name="Normal 4 11 2 2 8 3" xfId="28639"/>
    <cellStyle name="Normal 4 11 2 2 8 3 2" xfId="58846"/>
    <cellStyle name="Normal 4 11 2 2 8 4" xfId="39566"/>
    <cellStyle name="Normal 4 11 2 2 9" xfId="10482"/>
    <cellStyle name="Normal 4 11 2 2 9 2" xfId="40689"/>
    <cellStyle name="Normal 4 11 2 3" xfId="1489"/>
    <cellStyle name="Normal 4 11 2 3 2" xfId="11136"/>
    <cellStyle name="Normal 4 11 2 3 2 2" xfId="41343"/>
    <cellStyle name="Normal 4 11 2 3 3" xfId="20776"/>
    <cellStyle name="Normal 4 11 2 3 3 2" xfId="50983"/>
    <cellStyle name="Normal 4 11 2 3 4" xfId="31703"/>
    <cellStyle name="Normal 4 11 2 4" xfId="2617"/>
    <cellStyle name="Normal 4 11 2 4 2" xfId="12259"/>
    <cellStyle name="Normal 4 11 2 4 2 2" xfId="42466"/>
    <cellStyle name="Normal 4 11 2 4 3" xfId="21899"/>
    <cellStyle name="Normal 4 11 2 4 3 2" xfId="52106"/>
    <cellStyle name="Normal 4 11 2 4 4" xfId="32826"/>
    <cellStyle name="Normal 4 11 2 5" xfId="3740"/>
    <cellStyle name="Normal 4 11 2 5 2" xfId="13382"/>
    <cellStyle name="Normal 4 11 2 5 2 2" xfId="43589"/>
    <cellStyle name="Normal 4 11 2 5 3" xfId="23022"/>
    <cellStyle name="Normal 4 11 2 5 3 2" xfId="53229"/>
    <cellStyle name="Normal 4 11 2 5 4" xfId="33949"/>
    <cellStyle name="Normal 4 11 2 6" xfId="5029"/>
    <cellStyle name="Normal 4 11 2 6 2" xfId="14669"/>
    <cellStyle name="Normal 4 11 2 6 2 2" xfId="44876"/>
    <cellStyle name="Normal 4 11 2 6 3" xfId="24309"/>
    <cellStyle name="Normal 4 11 2 6 3 2" xfId="54516"/>
    <cellStyle name="Normal 4 11 2 6 4" xfId="35236"/>
    <cellStyle name="Normal 4 11 2 7" xfId="6316"/>
    <cellStyle name="Normal 4 11 2 7 2" xfId="15956"/>
    <cellStyle name="Normal 4 11 2 7 2 2" xfId="46163"/>
    <cellStyle name="Normal 4 11 2 7 3" xfId="25596"/>
    <cellStyle name="Normal 4 11 2 7 3 2" xfId="55803"/>
    <cellStyle name="Normal 4 11 2 7 4" xfId="36523"/>
    <cellStyle name="Normal 4 11 2 8" xfId="7603"/>
    <cellStyle name="Normal 4 11 2 8 2" xfId="17243"/>
    <cellStyle name="Normal 4 11 2 8 2 2" xfId="47450"/>
    <cellStyle name="Normal 4 11 2 8 3" xfId="26883"/>
    <cellStyle name="Normal 4 11 2 8 3 2" xfId="57090"/>
    <cellStyle name="Normal 4 11 2 8 4" xfId="37810"/>
    <cellStyle name="Normal 4 11 2 9" xfId="8890"/>
    <cellStyle name="Normal 4 11 2 9 2" xfId="18530"/>
    <cellStyle name="Normal 4 11 2 9 2 2" xfId="48737"/>
    <cellStyle name="Normal 4 11 2 9 3" xfId="28170"/>
    <cellStyle name="Normal 4 11 2 9 3 2" xfId="58377"/>
    <cellStyle name="Normal 4 11 2 9 4" xfId="39097"/>
    <cellStyle name="Normal 4 11 3" xfId="667"/>
    <cellStyle name="Normal 4 11 3 10" xfId="19958"/>
    <cellStyle name="Normal 4 11 3 10 2" xfId="50165"/>
    <cellStyle name="Normal 4 11 3 11" xfId="29762"/>
    <cellStyle name="Normal 4 11 3 11 2" xfId="59969"/>
    <cellStyle name="Normal 4 11 3 12" xfId="30885"/>
    <cellStyle name="Normal 4 11 3 2" xfId="1796"/>
    <cellStyle name="Normal 4 11 3 2 2" xfId="11441"/>
    <cellStyle name="Normal 4 11 3 2 2 2" xfId="41648"/>
    <cellStyle name="Normal 4 11 3 2 3" xfId="21081"/>
    <cellStyle name="Normal 4 11 3 2 3 2" xfId="51288"/>
    <cellStyle name="Normal 4 11 3 2 4" xfId="32008"/>
    <cellStyle name="Normal 4 11 3 3" xfId="2922"/>
    <cellStyle name="Normal 4 11 3 3 2" xfId="12564"/>
    <cellStyle name="Normal 4 11 3 3 2 2" xfId="42771"/>
    <cellStyle name="Normal 4 11 3 3 3" xfId="22204"/>
    <cellStyle name="Normal 4 11 3 3 3 2" xfId="52411"/>
    <cellStyle name="Normal 4 11 3 3 4" xfId="33131"/>
    <cellStyle name="Normal 4 11 3 4" xfId="4045"/>
    <cellStyle name="Normal 4 11 3 4 2" xfId="13687"/>
    <cellStyle name="Normal 4 11 3 4 2 2" xfId="43894"/>
    <cellStyle name="Normal 4 11 3 4 3" xfId="23327"/>
    <cellStyle name="Normal 4 11 3 4 3 2" xfId="53534"/>
    <cellStyle name="Normal 4 11 3 4 4" xfId="34254"/>
    <cellStyle name="Normal 4 11 3 5" xfId="5334"/>
    <cellStyle name="Normal 4 11 3 5 2" xfId="14974"/>
    <cellStyle name="Normal 4 11 3 5 2 2" xfId="45181"/>
    <cellStyle name="Normal 4 11 3 5 3" xfId="24614"/>
    <cellStyle name="Normal 4 11 3 5 3 2" xfId="54821"/>
    <cellStyle name="Normal 4 11 3 5 4" xfId="35541"/>
    <cellStyle name="Normal 4 11 3 6" xfId="6621"/>
    <cellStyle name="Normal 4 11 3 6 2" xfId="16261"/>
    <cellStyle name="Normal 4 11 3 6 2 2" xfId="46468"/>
    <cellStyle name="Normal 4 11 3 6 3" xfId="25901"/>
    <cellStyle name="Normal 4 11 3 6 3 2" xfId="56108"/>
    <cellStyle name="Normal 4 11 3 6 4" xfId="36828"/>
    <cellStyle name="Normal 4 11 3 7" xfId="7908"/>
    <cellStyle name="Normal 4 11 3 7 2" xfId="17548"/>
    <cellStyle name="Normal 4 11 3 7 2 2" xfId="47755"/>
    <cellStyle name="Normal 4 11 3 7 3" xfId="27188"/>
    <cellStyle name="Normal 4 11 3 7 3 2" xfId="57395"/>
    <cellStyle name="Normal 4 11 3 7 4" xfId="38115"/>
    <cellStyle name="Normal 4 11 3 8" xfId="9195"/>
    <cellStyle name="Normal 4 11 3 8 2" xfId="18835"/>
    <cellStyle name="Normal 4 11 3 8 2 2" xfId="49042"/>
    <cellStyle name="Normal 4 11 3 8 3" xfId="28475"/>
    <cellStyle name="Normal 4 11 3 8 3 2" xfId="58682"/>
    <cellStyle name="Normal 4 11 3 8 4" xfId="39402"/>
    <cellStyle name="Normal 4 11 3 9" xfId="10318"/>
    <cellStyle name="Normal 4 11 3 9 2" xfId="40525"/>
    <cellStyle name="Normal 4 11 4" xfId="1137"/>
    <cellStyle name="Normal 4 11 4 10" xfId="20425"/>
    <cellStyle name="Normal 4 11 4 10 2" xfId="50632"/>
    <cellStyle name="Normal 4 11 4 11" xfId="30229"/>
    <cellStyle name="Normal 4 11 4 11 2" xfId="60436"/>
    <cellStyle name="Normal 4 11 4 12" xfId="31352"/>
    <cellStyle name="Normal 4 11 4 2" xfId="2265"/>
    <cellStyle name="Normal 4 11 4 2 2" xfId="11908"/>
    <cellStyle name="Normal 4 11 4 2 2 2" xfId="42115"/>
    <cellStyle name="Normal 4 11 4 2 3" xfId="21548"/>
    <cellStyle name="Normal 4 11 4 2 3 2" xfId="51755"/>
    <cellStyle name="Normal 4 11 4 2 4" xfId="32475"/>
    <cellStyle name="Normal 4 11 4 3" xfId="3389"/>
    <cellStyle name="Normal 4 11 4 3 2" xfId="13031"/>
    <cellStyle name="Normal 4 11 4 3 2 2" xfId="43238"/>
    <cellStyle name="Normal 4 11 4 3 3" xfId="22671"/>
    <cellStyle name="Normal 4 11 4 3 3 2" xfId="52878"/>
    <cellStyle name="Normal 4 11 4 3 4" xfId="33598"/>
    <cellStyle name="Normal 4 11 4 4" xfId="4512"/>
    <cellStyle name="Normal 4 11 4 4 2" xfId="14154"/>
    <cellStyle name="Normal 4 11 4 4 2 2" xfId="44361"/>
    <cellStyle name="Normal 4 11 4 4 3" xfId="23794"/>
    <cellStyle name="Normal 4 11 4 4 3 2" xfId="54001"/>
    <cellStyle name="Normal 4 11 4 4 4" xfId="34721"/>
    <cellStyle name="Normal 4 11 4 5" xfId="5801"/>
    <cellStyle name="Normal 4 11 4 5 2" xfId="15441"/>
    <cellStyle name="Normal 4 11 4 5 2 2" xfId="45648"/>
    <cellStyle name="Normal 4 11 4 5 3" xfId="25081"/>
    <cellStyle name="Normal 4 11 4 5 3 2" xfId="55288"/>
    <cellStyle name="Normal 4 11 4 5 4" xfId="36008"/>
    <cellStyle name="Normal 4 11 4 6" xfId="7088"/>
    <cellStyle name="Normal 4 11 4 6 2" xfId="16728"/>
    <cellStyle name="Normal 4 11 4 6 2 2" xfId="46935"/>
    <cellStyle name="Normal 4 11 4 6 3" xfId="26368"/>
    <cellStyle name="Normal 4 11 4 6 3 2" xfId="56575"/>
    <cellStyle name="Normal 4 11 4 6 4" xfId="37295"/>
    <cellStyle name="Normal 4 11 4 7" xfId="8375"/>
    <cellStyle name="Normal 4 11 4 7 2" xfId="18015"/>
    <cellStyle name="Normal 4 11 4 7 2 2" xfId="48222"/>
    <cellStyle name="Normal 4 11 4 7 3" xfId="27655"/>
    <cellStyle name="Normal 4 11 4 7 3 2" xfId="57862"/>
    <cellStyle name="Normal 4 11 4 7 4" xfId="38582"/>
    <cellStyle name="Normal 4 11 4 8" xfId="9662"/>
    <cellStyle name="Normal 4 11 4 8 2" xfId="19302"/>
    <cellStyle name="Normal 4 11 4 8 2 2" xfId="49509"/>
    <cellStyle name="Normal 4 11 4 8 3" xfId="28942"/>
    <cellStyle name="Normal 4 11 4 8 3 2" xfId="59149"/>
    <cellStyle name="Normal 4 11 4 8 4" xfId="39869"/>
    <cellStyle name="Normal 4 11 4 9" xfId="10785"/>
    <cellStyle name="Normal 4 11 4 9 2" xfId="40992"/>
    <cellStyle name="Normal 4 11 5" xfId="1325"/>
    <cellStyle name="Normal 4 11 5 2" xfId="4865"/>
    <cellStyle name="Normal 4 11 5 2 2" xfId="14505"/>
    <cellStyle name="Normal 4 11 5 2 2 2" xfId="44712"/>
    <cellStyle name="Normal 4 11 5 2 3" xfId="24145"/>
    <cellStyle name="Normal 4 11 5 2 3 2" xfId="54352"/>
    <cellStyle name="Normal 4 11 5 2 4" xfId="35072"/>
    <cellStyle name="Normal 4 11 5 3" xfId="6152"/>
    <cellStyle name="Normal 4 11 5 3 2" xfId="15792"/>
    <cellStyle name="Normal 4 11 5 3 2 2" xfId="45999"/>
    <cellStyle name="Normal 4 11 5 3 3" xfId="25432"/>
    <cellStyle name="Normal 4 11 5 3 3 2" xfId="55639"/>
    <cellStyle name="Normal 4 11 5 3 4" xfId="36359"/>
    <cellStyle name="Normal 4 11 5 4" xfId="7439"/>
    <cellStyle name="Normal 4 11 5 4 2" xfId="17079"/>
    <cellStyle name="Normal 4 11 5 4 2 2" xfId="47286"/>
    <cellStyle name="Normal 4 11 5 4 3" xfId="26719"/>
    <cellStyle name="Normal 4 11 5 4 3 2" xfId="56926"/>
    <cellStyle name="Normal 4 11 5 4 4" xfId="37646"/>
    <cellStyle name="Normal 4 11 5 5" xfId="8726"/>
    <cellStyle name="Normal 4 11 5 5 2" xfId="18366"/>
    <cellStyle name="Normal 4 11 5 5 2 2" xfId="48573"/>
    <cellStyle name="Normal 4 11 5 5 3" xfId="28006"/>
    <cellStyle name="Normal 4 11 5 5 3 2" xfId="58213"/>
    <cellStyle name="Normal 4 11 5 5 4" xfId="38933"/>
    <cellStyle name="Normal 4 11 5 6" xfId="10972"/>
    <cellStyle name="Normal 4 11 5 6 2" xfId="41179"/>
    <cellStyle name="Normal 4 11 5 7" xfId="20612"/>
    <cellStyle name="Normal 4 11 5 7 2" xfId="50819"/>
    <cellStyle name="Normal 4 11 5 8" xfId="29293"/>
    <cellStyle name="Normal 4 11 5 8 2" xfId="59500"/>
    <cellStyle name="Normal 4 11 5 9" xfId="31539"/>
    <cellStyle name="Normal 4 11 6" xfId="2453"/>
    <cellStyle name="Normal 4 11 6 2" xfId="12095"/>
    <cellStyle name="Normal 4 11 6 2 2" xfId="42302"/>
    <cellStyle name="Normal 4 11 6 3" xfId="21735"/>
    <cellStyle name="Normal 4 11 6 3 2" xfId="51942"/>
    <cellStyle name="Normal 4 11 6 4" xfId="32662"/>
    <cellStyle name="Normal 4 11 7" xfId="3576"/>
    <cellStyle name="Normal 4 11 7 2" xfId="13218"/>
    <cellStyle name="Normal 4 11 7 2 2" xfId="43425"/>
    <cellStyle name="Normal 4 11 7 3" xfId="22858"/>
    <cellStyle name="Normal 4 11 7 3 2" xfId="53065"/>
    <cellStyle name="Normal 4 11 7 4" xfId="33785"/>
    <cellStyle name="Normal 4 11 8" xfId="4699"/>
    <cellStyle name="Normal 4 11 8 2" xfId="14341"/>
    <cellStyle name="Normal 4 11 8 2 2" xfId="44548"/>
    <cellStyle name="Normal 4 11 8 3" xfId="23981"/>
    <cellStyle name="Normal 4 11 8 3 2" xfId="54188"/>
    <cellStyle name="Normal 4 11 8 4" xfId="34908"/>
    <cellStyle name="Normal 4 11 9" xfId="5988"/>
    <cellStyle name="Normal 4 11 9 2" xfId="15628"/>
    <cellStyle name="Normal 4 11 9 2 2" xfId="45835"/>
    <cellStyle name="Normal 4 11 9 3" xfId="25268"/>
    <cellStyle name="Normal 4 11 9 3 2" xfId="55475"/>
    <cellStyle name="Normal 4 11 9 4" xfId="36195"/>
    <cellStyle name="Normal 4 12" xfId="214"/>
    <cellStyle name="Normal 4 12 10" xfId="7298"/>
    <cellStyle name="Normal 4 12 10 2" xfId="16938"/>
    <cellStyle name="Normal 4 12 10 2 2" xfId="47145"/>
    <cellStyle name="Normal 4 12 10 3" xfId="26578"/>
    <cellStyle name="Normal 4 12 10 3 2" xfId="56785"/>
    <cellStyle name="Normal 4 12 10 4" xfId="37505"/>
    <cellStyle name="Normal 4 12 11" xfId="8585"/>
    <cellStyle name="Normal 4 12 11 2" xfId="18225"/>
    <cellStyle name="Normal 4 12 11 2 2" xfId="48432"/>
    <cellStyle name="Normal 4 12 11 3" xfId="27865"/>
    <cellStyle name="Normal 4 12 11 3 2" xfId="58072"/>
    <cellStyle name="Normal 4 12 11 4" xfId="38792"/>
    <cellStyle name="Normal 4 12 12" xfId="9872"/>
    <cellStyle name="Normal 4 12 12 2" xfId="40079"/>
    <cellStyle name="Normal 4 12 13" xfId="19512"/>
    <cellStyle name="Normal 4 12 13 2" xfId="49719"/>
    <cellStyle name="Normal 4 12 14" xfId="29152"/>
    <cellStyle name="Normal 4 12 14 2" xfId="59359"/>
    <cellStyle name="Normal 4 12 15" xfId="30439"/>
    <cellStyle name="Normal 4 12 2" xfId="378"/>
    <cellStyle name="Normal 4 12 2 10" xfId="10036"/>
    <cellStyle name="Normal 4 12 2 10 2" xfId="40243"/>
    <cellStyle name="Normal 4 12 2 11" xfId="19676"/>
    <cellStyle name="Normal 4 12 2 11 2" xfId="49883"/>
    <cellStyle name="Normal 4 12 2 12" xfId="29480"/>
    <cellStyle name="Normal 4 12 2 12 2" xfId="59687"/>
    <cellStyle name="Normal 4 12 2 13" xfId="30603"/>
    <cellStyle name="Normal 4 12 2 2" xfId="854"/>
    <cellStyle name="Normal 4 12 2 2 10" xfId="20145"/>
    <cellStyle name="Normal 4 12 2 2 10 2" xfId="50352"/>
    <cellStyle name="Normal 4 12 2 2 11" xfId="29949"/>
    <cellStyle name="Normal 4 12 2 2 11 2" xfId="60156"/>
    <cellStyle name="Normal 4 12 2 2 12" xfId="31072"/>
    <cellStyle name="Normal 4 12 2 2 2" xfId="1983"/>
    <cellStyle name="Normal 4 12 2 2 2 2" xfId="11628"/>
    <cellStyle name="Normal 4 12 2 2 2 2 2" xfId="41835"/>
    <cellStyle name="Normal 4 12 2 2 2 3" xfId="21268"/>
    <cellStyle name="Normal 4 12 2 2 2 3 2" xfId="51475"/>
    <cellStyle name="Normal 4 12 2 2 2 4" xfId="32195"/>
    <cellStyle name="Normal 4 12 2 2 3" xfId="3109"/>
    <cellStyle name="Normal 4 12 2 2 3 2" xfId="12751"/>
    <cellStyle name="Normal 4 12 2 2 3 2 2" xfId="42958"/>
    <cellStyle name="Normal 4 12 2 2 3 3" xfId="22391"/>
    <cellStyle name="Normal 4 12 2 2 3 3 2" xfId="52598"/>
    <cellStyle name="Normal 4 12 2 2 3 4" xfId="33318"/>
    <cellStyle name="Normal 4 12 2 2 4" xfId="4232"/>
    <cellStyle name="Normal 4 12 2 2 4 2" xfId="13874"/>
    <cellStyle name="Normal 4 12 2 2 4 2 2" xfId="44081"/>
    <cellStyle name="Normal 4 12 2 2 4 3" xfId="23514"/>
    <cellStyle name="Normal 4 12 2 2 4 3 2" xfId="53721"/>
    <cellStyle name="Normal 4 12 2 2 4 4" xfId="34441"/>
    <cellStyle name="Normal 4 12 2 2 5" xfId="5521"/>
    <cellStyle name="Normal 4 12 2 2 5 2" xfId="15161"/>
    <cellStyle name="Normal 4 12 2 2 5 2 2" xfId="45368"/>
    <cellStyle name="Normal 4 12 2 2 5 3" xfId="24801"/>
    <cellStyle name="Normal 4 12 2 2 5 3 2" xfId="55008"/>
    <cellStyle name="Normal 4 12 2 2 5 4" xfId="35728"/>
    <cellStyle name="Normal 4 12 2 2 6" xfId="6808"/>
    <cellStyle name="Normal 4 12 2 2 6 2" xfId="16448"/>
    <cellStyle name="Normal 4 12 2 2 6 2 2" xfId="46655"/>
    <cellStyle name="Normal 4 12 2 2 6 3" xfId="26088"/>
    <cellStyle name="Normal 4 12 2 2 6 3 2" xfId="56295"/>
    <cellStyle name="Normal 4 12 2 2 6 4" xfId="37015"/>
    <cellStyle name="Normal 4 12 2 2 7" xfId="8095"/>
    <cellStyle name="Normal 4 12 2 2 7 2" xfId="17735"/>
    <cellStyle name="Normal 4 12 2 2 7 2 2" xfId="47942"/>
    <cellStyle name="Normal 4 12 2 2 7 3" xfId="27375"/>
    <cellStyle name="Normal 4 12 2 2 7 3 2" xfId="57582"/>
    <cellStyle name="Normal 4 12 2 2 7 4" xfId="38302"/>
    <cellStyle name="Normal 4 12 2 2 8" xfId="9382"/>
    <cellStyle name="Normal 4 12 2 2 8 2" xfId="19022"/>
    <cellStyle name="Normal 4 12 2 2 8 2 2" xfId="49229"/>
    <cellStyle name="Normal 4 12 2 2 8 3" xfId="28662"/>
    <cellStyle name="Normal 4 12 2 2 8 3 2" xfId="58869"/>
    <cellStyle name="Normal 4 12 2 2 8 4" xfId="39589"/>
    <cellStyle name="Normal 4 12 2 2 9" xfId="10505"/>
    <cellStyle name="Normal 4 12 2 2 9 2" xfId="40712"/>
    <cellStyle name="Normal 4 12 2 3" xfId="1512"/>
    <cellStyle name="Normal 4 12 2 3 2" xfId="11159"/>
    <cellStyle name="Normal 4 12 2 3 2 2" xfId="41366"/>
    <cellStyle name="Normal 4 12 2 3 3" xfId="20799"/>
    <cellStyle name="Normal 4 12 2 3 3 2" xfId="51006"/>
    <cellStyle name="Normal 4 12 2 3 4" xfId="31726"/>
    <cellStyle name="Normal 4 12 2 4" xfId="2640"/>
    <cellStyle name="Normal 4 12 2 4 2" xfId="12282"/>
    <cellStyle name="Normal 4 12 2 4 2 2" xfId="42489"/>
    <cellStyle name="Normal 4 12 2 4 3" xfId="21922"/>
    <cellStyle name="Normal 4 12 2 4 3 2" xfId="52129"/>
    <cellStyle name="Normal 4 12 2 4 4" xfId="32849"/>
    <cellStyle name="Normal 4 12 2 5" xfId="3763"/>
    <cellStyle name="Normal 4 12 2 5 2" xfId="13405"/>
    <cellStyle name="Normal 4 12 2 5 2 2" xfId="43612"/>
    <cellStyle name="Normal 4 12 2 5 3" xfId="23045"/>
    <cellStyle name="Normal 4 12 2 5 3 2" xfId="53252"/>
    <cellStyle name="Normal 4 12 2 5 4" xfId="33972"/>
    <cellStyle name="Normal 4 12 2 6" xfId="5052"/>
    <cellStyle name="Normal 4 12 2 6 2" xfId="14692"/>
    <cellStyle name="Normal 4 12 2 6 2 2" xfId="44899"/>
    <cellStyle name="Normal 4 12 2 6 3" xfId="24332"/>
    <cellStyle name="Normal 4 12 2 6 3 2" xfId="54539"/>
    <cellStyle name="Normal 4 12 2 6 4" xfId="35259"/>
    <cellStyle name="Normal 4 12 2 7" xfId="6339"/>
    <cellStyle name="Normal 4 12 2 7 2" xfId="15979"/>
    <cellStyle name="Normal 4 12 2 7 2 2" xfId="46186"/>
    <cellStyle name="Normal 4 12 2 7 3" xfId="25619"/>
    <cellStyle name="Normal 4 12 2 7 3 2" xfId="55826"/>
    <cellStyle name="Normal 4 12 2 7 4" xfId="36546"/>
    <cellStyle name="Normal 4 12 2 8" xfId="7626"/>
    <cellStyle name="Normal 4 12 2 8 2" xfId="17266"/>
    <cellStyle name="Normal 4 12 2 8 2 2" xfId="47473"/>
    <cellStyle name="Normal 4 12 2 8 3" xfId="26906"/>
    <cellStyle name="Normal 4 12 2 8 3 2" xfId="57113"/>
    <cellStyle name="Normal 4 12 2 8 4" xfId="37833"/>
    <cellStyle name="Normal 4 12 2 9" xfId="8913"/>
    <cellStyle name="Normal 4 12 2 9 2" xfId="18553"/>
    <cellStyle name="Normal 4 12 2 9 2 2" xfId="48760"/>
    <cellStyle name="Normal 4 12 2 9 3" xfId="28193"/>
    <cellStyle name="Normal 4 12 2 9 3 2" xfId="58400"/>
    <cellStyle name="Normal 4 12 2 9 4" xfId="39120"/>
    <cellStyle name="Normal 4 12 3" xfId="690"/>
    <cellStyle name="Normal 4 12 3 10" xfId="19981"/>
    <cellStyle name="Normal 4 12 3 10 2" xfId="50188"/>
    <cellStyle name="Normal 4 12 3 11" xfId="29785"/>
    <cellStyle name="Normal 4 12 3 11 2" xfId="59992"/>
    <cellStyle name="Normal 4 12 3 12" xfId="30908"/>
    <cellStyle name="Normal 4 12 3 2" xfId="1819"/>
    <cellStyle name="Normal 4 12 3 2 2" xfId="11464"/>
    <cellStyle name="Normal 4 12 3 2 2 2" xfId="41671"/>
    <cellStyle name="Normal 4 12 3 2 3" xfId="21104"/>
    <cellStyle name="Normal 4 12 3 2 3 2" xfId="51311"/>
    <cellStyle name="Normal 4 12 3 2 4" xfId="32031"/>
    <cellStyle name="Normal 4 12 3 3" xfId="2945"/>
    <cellStyle name="Normal 4 12 3 3 2" xfId="12587"/>
    <cellStyle name="Normal 4 12 3 3 2 2" xfId="42794"/>
    <cellStyle name="Normal 4 12 3 3 3" xfId="22227"/>
    <cellStyle name="Normal 4 12 3 3 3 2" xfId="52434"/>
    <cellStyle name="Normal 4 12 3 3 4" xfId="33154"/>
    <cellStyle name="Normal 4 12 3 4" xfId="4068"/>
    <cellStyle name="Normal 4 12 3 4 2" xfId="13710"/>
    <cellStyle name="Normal 4 12 3 4 2 2" xfId="43917"/>
    <cellStyle name="Normal 4 12 3 4 3" xfId="23350"/>
    <cellStyle name="Normal 4 12 3 4 3 2" xfId="53557"/>
    <cellStyle name="Normal 4 12 3 4 4" xfId="34277"/>
    <cellStyle name="Normal 4 12 3 5" xfId="5357"/>
    <cellStyle name="Normal 4 12 3 5 2" xfId="14997"/>
    <cellStyle name="Normal 4 12 3 5 2 2" xfId="45204"/>
    <cellStyle name="Normal 4 12 3 5 3" xfId="24637"/>
    <cellStyle name="Normal 4 12 3 5 3 2" xfId="54844"/>
    <cellStyle name="Normal 4 12 3 5 4" xfId="35564"/>
    <cellStyle name="Normal 4 12 3 6" xfId="6644"/>
    <cellStyle name="Normal 4 12 3 6 2" xfId="16284"/>
    <cellStyle name="Normal 4 12 3 6 2 2" xfId="46491"/>
    <cellStyle name="Normal 4 12 3 6 3" xfId="25924"/>
    <cellStyle name="Normal 4 12 3 6 3 2" xfId="56131"/>
    <cellStyle name="Normal 4 12 3 6 4" xfId="36851"/>
    <cellStyle name="Normal 4 12 3 7" xfId="7931"/>
    <cellStyle name="Normal 4 12 3 7 2" xfId="17571"/>
    <cellStyle name="Normal 4 12 3 7 2 2" xfId="47778"/>
    <cellStyle name="Normal 4 12 3 7 3" xfId="27211"/>
    <cellStyle name="Normal 4 12 3 7 3 2" xfId="57418"/>
    <cellStyle name="Normal 4 12 3 7 4" xfId="38138"/>
    <cellStyle name="Normal 4 12 3 8" xfId="9218"/>
    <cellStyle name="Normal 4 12 3 8 2" xfId="18858"/>
    <cellStyle name="Normal 4 12 3 8 2 2" xfId="49065"/>
    <cellStyle name="Normal 4 12 3 8 3" xfId="28498"/>
    <cellStyle name="Normal 4 12 3 8 3 2" xfId="58705"/>
    <cellStyle name="Normal 4 12 3 8 4" xfId="39425"/>
    <cellStyle name="Normal 4 12 3 9" xfId="10341"/>
    <cellStyle name="Normal 4 12 3 9 2" xfId="40548"/>
    <cellStyle name="Normal 4 12 4" xfId="1160"/>
    <cellStyle name="Normal 4 12 4 10" xfId="20448"/>
    <cellStyle name="Normal 4 12 4 10 2" xfId="50655"/>
    <cellStyle name="Normal 4 12 4 11" xfId="30252"/>
    <cellStyle name="Normal 4 12 4 11 2" xfId="60459"/>
    <cellStyle name="Normal 4 12 4 12" xfId="31375"/>
    <cellStyle name="Normal 4 12 4 2" xfId="2288"/>
    <cellStyle name="Normal 4 12 4 2 2" xfId="11931"/>
    <cellStyle name="Normal 4 12 4 2 2 2" xfId="42138"/>
    <cellStyle name="Normal 4 12 4 2 3" xfId="21571"/>
    <cellStyle name="Normal 4 12 4 2 3 2" xfId="51778"/>
    <cellStyle name="Normal 4 12 4 2 4" xfId="32498"/>
    <cellStyle name="Normal 4 12 4 3" xfId="3412"/>
    <cellStyle name="Normal 4 12 4 3 2" xfId="13054"/>
    <cellStyle name="Normal 4 12 4 3 2 2" xfId="43261"/>
    <cellStyle name="Normal 4 12 4 3 3" xfId="22694"/>
    <cellStyle name="Normal 4 12 4 3 3 2" xfId="52901"/>
    <cellStyle name="Normal 4 12 4 3 4" xfId="33621"/>
    <cellStyle name="Normal 4 12 4 4" xfId="4535"/>
    <cellStyle name="Normal 4 12 4 4 2" xfId="14177"/>
    <cellStyle name="Normal 4 12 4 4 2 2" xfId="44384"/>
    <cellStyle name="Normal 4 12 4 4 3" xfId="23817"/>
    <cellStyle name="Normal 4 12 4 4 3 2" xfId="54024"/>
    <cellStyle name="Normal 4 12 4 4 4" xfId="34744"/>
    <cellStyle name="Normal 4 12 4 5" xfId="5824"/>
    <cellStyle name="Normal 4 12 4 5 2" xfId="15464"/>
    <cellStyle name="Normal 4 12 4 5 2 2" xfId="45671"/>
    <cellStyle name="Normal 4 12 4 5 3" xfId="25104"/>
    <cellStyle name="Normal 4 12 4 5 3 2" xfId="55311"/>
    <cellStyle name="Normal 4 12 4 5 4" xfId="36031"/>
    <cellStyle name="Normal 4 12 4 6" xfId="7111"/>
    <cellStyle name="Normal 4 12 4 6 2" xfId="16751"/>
    <cellStyle name="Normal 4 12 4 6 2 2" xfId="46958"/>
    <cellStyle name="Normal 4 12 4 6 3" xfId="26391"/>
    <cellStyle name="Normal 4 12 4 6 3 2" xfId="56598"/>
    <cellStyle name="Normal 4 12 4 6 4" xfId="37318"/>
    <cellStyle name="Normal 4 12 4 7" xfId="8398"/>
    <cellStyle name="Normal 4 12 4 7 2" xfId="18038"/>
    <cellStyle name="Normal 4 12 4 7 2 2" xfId="48245"/>
    <cellStyle name="Normal 4 12 4 7 3" xfId="27678"/>
    <cellStyle name="Normal 4 12 4 7 3 2" xfId="57885"/>
    <cellStyle name="Normal 4 12 4 7 4" xfId="38605"/>
    <cellStyle name="Normal 4 12 4 8" xfId="9685"/>
    <cellStyle name="Normal 4 12 4 8 2" xfId="19325"/>
    <cellStyle name="Normal 4 12 4 8 2 2" xfId="49532"/>
    <cellStyle name="Normal 4 12 4 8 3" xfId="28965"/>
    <cellStyle name="Normal 4 12 4 8 3 2" xfId="59172"/>
    <cellStyle name="Normal 4 12 4 8 4" xfId="39892"/>
    <cellStyle name="Normal 4 12 4 9" xfId="10808"/>
    <cellStyle name="Normal 4 12 4 9 2" xfId="41015"/>
    <cellStyle name="Normal 4 12 5" xfId="1348"/>
    <cellStyle name="Normal 4 12 5 2" xfId="4888"/>
    <cellStyle name="Normal 4 12 5 2 2" xfId="14528"/>
    <cellStyle name="Normal 4 12 5 2 2 2" xfId="44735"/>
    <cellStyle name="Normal 4 12 5 2 3" xfId="24168"/>
    <cellStyle name="Normal 4 12 5 2 3 2" xfId="54375"/>
    <cellStyle name="Normal 4 12 5 2 4" xfId="35095"/>
    <cellStyle name="Normal 4 12 5 3" xfId="6175"/>
    <cellStyle name="Normal 4 12 5 3 2" xfId="15815"/>
    <cellStyle name="Normal 4 12 5 3 2 2" xfId="46022"/>
    <cellStyle name="Normal 4 12 5 3 3" xfId="25455"/>
    <cellStyle name="Normal 4 12 5 3 3 2" xfId="55662"/>
    <cellStyle name="Normal 4 12 5 3 4" xfId="36382"/>
    <cellStyle name="Normal 4 12 5 4" xfId="7462"/>
    <cellStyle name="Normal 4 12 5 4 2" xfId="17102"/>
    <cellStyle name="Normal 4 12 5 4 2 2" xfId="47309"/>
    <cellStyle name="Normal 4 12 5 4 3" xfId="26742"/>
    <cellStyle name="Normal 4 12 5 4 3 2" xfId="56949"/>
    <cellStyle name="Normal 4 12 5 4 4" xfId="37669"/>
    <cellStyle name="Normal 4 12 5 5" xfId="8749"/>
    <cellStyle name="Normal 4 12 5 5 2" xfId="18389"/>
    <cellStyle name="Normal 4 12 5 5 2 2" xfId="48596"/>
    <cellStyle name="Normal 4 12 5 5 3" xfId="28029"/>
    <cellStyle name="Normal 4 12 5 5 3 2" xfId="58236"/>
    <cellStyle name="Normal 4 12 5 5 4" xfId="38956"/>
    <cellStyle name="Normal 4 12 5 6" xfId="10995"/>
    <cellStyle name="Normal 4 12 5 6 2" xfId="41202"/>
    <cellStyle name="Normal 4 12 5 7" xfId="20635"/>
    <cellStyle name="Normal 4 12 5 7 2" xfId="50842"/>
    <cellStyle name="Normal 4 12 5 8" xfId="29316"/>
    <cellStyle name="Normal 4 12 5 8 2" xfId="59523"/>
    <cellStyle name="Normal 4 12 5 9" xfId="31562"/>
    <cellStyle name="Normal 4 12 6" xfId="2476"/>
    <cellStyle name="Normal 4 12 6 2" xfId="12118"/>
    <cellStyle name="Normal 4 12 6 2 2" xfId="42325"/>
    <cellStyle name="Normal 4 12 6 3" xfId="21758"/>
    <cellStyle name="Normal 4 12 6 3 2" xfId="51965"/>
    <cellStyle name="Normal 4 12 6 4" xfId="32685"/>
    <cellStyle name="Normal 4 12 7" xfId="3599"/>
    <cellStyle name="Normal 4 12 7 2" xfId="13241"/>
    <cellStyle name="Normal 4 12 7 2 2" xfId="43448"/>
    <cellStyle name="Normal 4 12 7 3" xfId="22881"/>
    <cellStyle name="Normal 4 12 7 3 2" xfId="53088"/>
    <cellStyle name="Normal 4 12 7 4" xfId="33808"/>
    <cellStyle name="Normal 4 12 8" xfId="4722"/>
    <cellStyle name="Normal 4 12 8 2" xfId="14364"/>
    <cellStyle name="Normal 4 12 8 2 2" xfId="44571"/>
    <cellStyle name="Normal 4 12 8 3" xfId="24004"/>
    <cellStyle name="Normal 4 12 8 3 2" xfId="54211"/>
    <cellStyle name="Normal 4 12 8 4" xfId="34931"/>
    <cellStyle name="Normal 4 12 9" xfId="6011"/>
    <cellStyle name="Normal 4 12 9 2" xfId="15651"/>
    <cellStyle name="Normal 4 12 9 2 2" xfId="45858"/>
    <cellStyle name="Normal 4 12 9 3" xfId="25291"/>
    <cellStyle name="Normal 4 12 9 3 2" xfId="55498"/>
    <cellStyle name="Normal 4 12 9 4" xfId="36218"/>
    <cellStyle name="Normal 4 13" xfId="237"/>
    <cellStyle name="Normal 4 13 10" xfId="7321"/>
    <cellStyle name="Normal 4 13 10 2" xfId="16961"/>
    <cellStyle name="Normal 4 13 10 2 2" xfId="47168"/>
    <cellStyle name="Normal 4 13 10 3" xfId="26601"/>
    <cellStyle name="Normal 4 13 10 3 2" xfId="56808"/>
    <cellStyle name="Normal 4 13 10 4" xfId="37528"/>
    <cellStyle name="Normal 4 13 11" xfId="8608"/>
    <cellStyle name="Normal 4 13 11 2" xfId="18248"/>
    <cellStyle name="Normal 4 13 11 2 2" xfId="48455"/>
    <cellStyle name="Normal 4 13 11 3" xfId="27888"/>
    <cellStyle name="Normal 4 13 11 3 2" xfId="58095"/>
    <cellStyle name="Normal 4 13 11 4" xfId="38815"/>
    <cellStyle name="Normal 4 13 12" xfId="9895"/>
    <cellStyle name="Normal 4 13 12 2" xfId="40102"/>
    <cellStyle name="Normal 4 13 13" xfId="19535"/>
    <cellStyle name="Normal 4 13 13 2" xfId="49742"/>
    <cellStyle name="Normal 4 13 14" xfId="29175"/>
    <cellStyle name="Normal 4 13 14 2" xfId="59382"/>
    <cellStyle name="Normal 4 13 15" xfId="30462"/>
    <cellStyle name="Normal 4 13 2" xfId="401"/>
    <cellStyle name="Normal 4 13 2 10" xfId="10059"/>
    <cellStyle name="Normal 4 13 2 10 2" xfId="40266"/>
    <cellStyle name="Normal 4 13 2 11" xfId="19699"/>
    <cellStyle name="Normal 4 13 2 11 2" xfId="49906"/>
    <cellStyle name="Normal 4 13 2 12" xfId="29503"/>
    <cellStyle name="Normal 4 13 2 12 2" xfId="59710"/>
    <cellStyle name="Normal 4 13 2 13" xfId="30626"/>
    <cellStyle name="Normal 4 13 2 2" xfId="877"/>
    <cellStyle name="Normal 4 13 2 2 10" xfId="20168"/>
    <cellStyle name="Normal 4 13 2 2 10 2" xfId="50375"/>
    <cellStyle name="Normal 4 13 2 2 11" xfId="29972"/>
    <cellStyle name="Normal 4 13 2 2 11 2" xfId="60179"/>
    <cellStyle name="Normal 4 13 2 2 12" xfId="31095"/>
    <cellStyle name="Normal 4 13 2 2 2" xfId="2006"/>
    <cellStyle name="Normal 4 13 2 2 2 2" xfId="11651"/>
    <cellStyle name="Normal 4 13 2 2 2 2 2" xfId="41858"/>
    <cellStyle name="Normal 4 13 2 2 2 3" xfId="21291"/>
    <cellStyle name="Normal 4 13 2 2 2 3 2" xfId="51498"/>
    <cellStyle name="Normal 4 13 2 2 2 4" xfId="32218"/>
    <cellStyle name="Normal 4 13 2 2 3" xfId="3132"/>
    <cellStyle name="Normal 4 13 2 2 3 2" xfId="12774"/>
    <cellStyle name="Normal 4 13 2 2 3 2 2" xfId="42981"/>
    <cellStyle name="Normal 4 13 2 2 3 3" xfId="22414"/>
    <cellStyle name="Normal 4 13 2 2 3 3 2" xfId="52621"/>
    <cellStyle name="Normal 4 13 2 2 3 4" xfId="33341"/>
    <cellStyle name="Normal 4 13 2 2 4" xfId="4255"/>
    <cellStyle name="Normal 4 13 2 2 4 2" xfId="13897"/>
    <cellStyle name="Normal 4 13 2 2 4 2 2" xfId="44104"/>
    <cellStyle name="Normal 4 13 2 2 4 3" xfId="23537"/>
    <cellStyle name="Normal 4 13 2 2 4 3 2" xfId="53744"/>
    <cellStyle name="Normal 4 13 2 2 4 4" xfId="34464"/>
    <cellStyle name="Normal 4 13 2 2 5" xfId="5544"/>
    <cellStyle name="Normal 4 13 2 2 5 2" xfId="15184"/>
    <cellStyle name="Normal 4 13 2 2 5 2 2" xfId="45391"/>
    <cellStyle name="Normal 4 13 2 2 5 3" xfId="24824"/>
    <cellStyle name="Normal 4 13 2 2 5 3 2" xfId="55031"/>
    <cellStyle name="Normal 4 13 2 2 5 4" xfId="35751"/>
    <cellStyle name="Normal 4 13 2 2 6" xfId="6831"/>
    <cellStyle name="Normal 4 13 2 2 6 2" xfId="16471"/>
    <cellStyle name="Normal 4 13 2 2 6 2 2" xfId="46678"/>
    <cellStyle name="Normal 4 13 2 2 6 3" xfId="26111"/>
    <cellStyle name="Normal 4 13 2 2 6 3 2" xfId="56318"/>
    <cellStyle name="Normal 4 13 2 2 6 4" xfId="37038"/>
    <cellStyle name="Normal 4 13 2 2 7" xfId="8118"/>
    <cellStyle name="Normal 4 13 2 2 7 2" xfId="17758"/>
    <cellStyle name="Normal 4 13 2 2 7 2 2" xfId="47965"/>
    <cellStyle name="Normal 4 13 2 2 7 3" xfId="27398"/>
    <cellStyle name="Normal 4 13 2 2 7 3 2" xfId="57605"/>
    <cellStyle name="Normal 4 13 2 2 7 4" xfId="38325"/>
    <cellStyle name="Normal 4 13 2 2 8" xfId="9405"/>
    <cellStyle name="Normal 4 13 2 2 8 2" xfId="19045"/>
    <cellStyle name="Normal 4 13 2 2 8 2 2" xfId="49252"/>
    <cellStyle name="Normal 4 13 2 2 8 3" xfId="28685"/>
    <cellStyle name="Normal 4 13 2 2 8 3 2" xfId="58892"/>
    <cellStyle name="Normal 4 13 2 2 8 4" xfId="39612"/>
    <cellStyle name="Normal 4 13 2 2 9" xfId="10528"/>
    <cellStyle name="Normal 4 13 2 2 9 2" xfId="40735"/>
    <cellStyle name="Normal 4 13 2 3" xfId="1535"/>
    <cellStyle name="Normal 4 13 2 3 2" xfId="11182"/>
    <cellStyle name="Normal 4 13 2 3 2 2" xfId="41389"/>
    <cellStyle name="Normal 4 13 2 3 3" xfId="20822"/>
    <cellStyle name="Normal 4 13 2 3 3 2" xfId="51029"/>
    <cellStyle name="Normal 4 13 2 3 4" xfId="31749"/>
    <cellStyle name="Normal 4 13 2 4" xfId="2663"/>
    <cellStyle name="Normal 4 13 2 4 2" xfId="12305"/>
    <cellStyle name="Normal 4 13 2 4 2 2" xfId="42512"/>
    <cellStyle name="Normal 4 13 2 4 3" xfId="21945"/>
    <cellStyle name="Normal 4 13 2 4 3 2" xfId="52152"/>
    <cellStyle name="Normal 4 13 2 4 4" xfId="32872"/>
    <cellStyle name="Normal 4 13 2 5" xfId="3786"/>
    <cellStyle name="Normal 4 13 2 5 2" xfId="13428"/>
    <cellStyle name="Normal 4 13 2 5 2 2" xfId="43635"/>
    <cellStyle name="Normal 4 13 2 5 3" xfId="23068"/>
    <cellStyle name="Normal 4 13 2 5 3 2" xfId="53275"/>
    <cellStyle name="Normal 4 13 2 5 4" xfId="33995"/>
    <cellStyle name="Normal 4 13 2 6" xfId="5075"/>
    <cellStyle name="Normal 4 13 2 6 2" xfId="14715"/>
    <cellStyle name="Normal 4 13 2 6 2 2" xfId="44922"/>
    <cellStyle name="Normal 4 13 2 6 3" xfId="24355"/>
    <cellStyle name="Normal 4 13 2 6 3 2" xfId="54562"/>
    <cellStyle name="Normal 4 13 2 6 4" xfId="35282"/>
    <cellStyle name="Normal 4 13 2 7" xfId="6362"/>
    <cellStyle name="Normal 4 13 2 7 2" xfId="16002"/>
    <cellStyle name="Normal 4 13 2 7 2 2" xfId="46209"/>
    <cellStyle name="Normal 4 13 2 7 3" xfId="25642"/>
    <cellStyle name="Normal 4 13 2 7 3 2" xfId="55849"/>
    <cellStyle name="Normal 4 13 2 7 4" xfId="36569"/>
    <cellStyle name="Normal 4 13 2 8" xfId="7649"/>
    <cellStyle name="Normal 4 13 2 8 2" xfId="17289"/>
    <cellStyle name="Normal 4 13 2 8 2 2" xfId="47496"/>
    <cellStyle name="Normal 4 13 2 8 3" xfId="26929"/>
    <cellStyle name="Normal 4 13 2 8 3 2" xfId="57136"/>
    <cellStyle name="Normal 4 13 2 8 4" xfId="37856"/>
    <cellStyle name="Normal 4 13 2 9" xfId="8936"/>
    <cellStyle name="Normal 4 13 2 9 2" xfId="18576"/>
    <cellStyle name="Normal 4 13 2 9 2 2" xfId="48783"/>
    <cellStyle name="Normal 4 13 2 9 3" xfId="28216"/>
    <cellStyle name="Normal 4 13 2 9 3 2" xfId="58423"/>
    <cellStyle name="Normal 4 13 2 9 4" xfId="39143"/>
    <cellStyle name="Normal 4 13 3" xfId="713"/>
    <cellStyle name="Normal 4 13 3 10" xfId="20004"/>
    <cellStyle name="Normal 4 13 3 10 2" xfId="50211"/>
    <cellStyle name="Normal 4 13 3 11" xfId="29808"/>
    <cellStyle name="Normal 4 13 3 11 2" xfId="60015"/>
    <cellStyle name="Normal 4 13 3 12" xfId="30931"/>
    <cellStyle name="Normal 4 13 3 2" xfId="1842"/>
    <cellStyle name="Normal 4 13 3 2 2" xfId="11487"/>
    <cellStyle name="Normal 4 13 3 2 2 2" xfId="41694"/>
    <cellStyle name="Normal 4 13 3 2 3" xfId="21127"/>
    <cellStyle name="Normal 4 13 3 2 3 2" xfId="51334"/>
    <cellStyle name="Normal 4 13 3 2 4" xfId="32054"/>
    <cellStyle name="Normal 4 13 3 3" xfId="2968"/>
    <cellStyle name="Normal 4 13 3 3 2" xfId="12610"/>
    <cellStyle name="Normal 4 13 3 3 2 2" xfId="42817"/>
    <cellStyle name="Normal 4 13 3 3 3" xfId="22250"/>
    <cellStyle name="Normal 4 13 3 3 3 2" xfId="52457"/>
    <cellStyle name="Normal 4 13 3 3 4" xfId="33177"/>
    <cellStyle name="Normal 4 13 3 4" xfId="4091"/>
    <cellStyle name="Normal 4 13 3 4 2" xfId="13733"/>
    <cellStyle name="Normal 4 13 3 4 2 2" xfId="43940"/>
    <cellStyle name="Normal 4 13 3 4 3" xfId="23373"/>
    <cellStyle name="Normal 4 13 3 4 3 2" xfId="53580"/>
    <cellStyle name="Normal 4 13 3 4 4" xfId="34300"/>
    <cellStyle name="Normal 4 13 3 5" xfId="5380"/>
    <cellStyle name="Normal 4 13 3 5 2" xfId="15020"/>
    <cellStyle name="Normal 4 13 3 5 2 2" xfId="45227"/>
    <cellStyle name="Normal 4 13 3 5 3" xfId="24660"/>
    <cellStyle name="Normal 4 13 3 5 3 2" xfId="54867"/>
    <cellStyle name="Normal 4 13 3 5 4" xfId="35587"/>
    <cellStyle name="Normal 4 13 3 6" xfId="6667"/>
    <cellStyle name="Normal 4 13 3 6 2" xfId="16307"/>
    <cellStyle name="Normal 4 13 3 6 2 2" xfId="46514"/>
    <cellStyle name="Normal 4 13 3 6 3" xfId="25947"/>
    <cellStyle name="Normal 4 13 3 6 3 2" xfId="56154"/>
    <cellStyle name="Normal 4 13 3 6 4" xfId="36874"/>
    <cellStyle name="Normal 4 13 3 7" xfId="7954"/>
    <cellStyle name="Normal 4 13 3 7 2" xfId="17594"/>
    <cellStyle name="Normal 4 13 3 7 2 2" xfId="47801"/>
    <cellStyle name="Normal 4 13 3 7 3" xfId="27234"/>
    <cellStyle name="Normal 4 13 3 7 3 2" xfId="57441"/>
    <cellStyle name="Normal 4 13 3 7 4" xfId="38161"/>
    <cellStyle name="Normal 4 13 3 8" xfId="9241"/>
    <cellStyle name="Normal 4 13 3 8 2" xfId="18881"/>
    <cellStyle name="Normal 4 13 3 8 2 2" xfId="49088"/>
    <cellStyle name="Normal 4 13 3 8 3" xfId="28521"/>
    <cellStyle name="Normal 4 13 3 8 3 2" xfId="58728"/>
    <cellStyle name="Normal 4 13 3 8 4" xfId="39448"/>
    <cellStyle name="Normal 4 13 3 9" xfId="10364"/>
    <cellStyle name="Normal 4 13 3 9 2" xfId="40571"/>
    <cellStyle name="Normal 4 13 4" xfId="1183"/>
    <cellStyle name="Normal 4 13 4 10" xfId="20471"/>
    <cellStyle name="Normal 4 13 4 10 2" xfId="50678"/>
    <cellStyle name="Normal 4 13 4 11" xfId="30275"/>
    <cellStyle name="Normal 4 13 4 11 2" xfId="60482"/>
    <cellStyle name="Normal 4 13 4 12" xfId="31398"/>
    <cellStyle name="Normal 4 13 4 2" xfId="2311"/>
    <cellStyle name="Normal 4 13 4 2 2" xfId="11954"/>
    <cellStyle name="Normal 4 13 4 2 2 2" xfId="42161"/>
    <cellStyle name="Normal 4 13 4 2 3" xfId="21594"/>
    <cellStyle name="Normal 4 13 4 2 3 2" xfId="51801"/>
    <cellStyle name="Normal 4 13 4 2 4" xfId="32521"/>
    <cellStyle name="Normal 4 13 4 3" xfId="3435"/>
    <cellStyle name="Normal 4 13 4 3 2" xfId="13077"/>
    <cellStyle name="Normal 4 13 4 3 2 2" xfId="43284"/>
    <cellStyle name="Normal 4 13 4 3 3" xfId="22717"/>
    <cellStyle name="Normal 4 13 4 3 3 2" xfId="52924"/>
    <cellStyle name="Normal 4 13 4 3 4" xfId="33644"/>
    <cellStyle name="Normal 4 13 4 4" xfId="4558"/>
    <cellStyle name="Normal 4 13 4 4 2" xfId="14200"/>
    <cellStyle name="Normal 4 13 4 4 2 2" xfId="44407"/>
    <cellStyle name="Normal 4 13 4 4 3" xfId="23840"/>
    <cellStyle name="Normal 4 13 4 4 3 2" xfId="54047"/>
    <cellStyle name="Normal 4 13 4 4 4" xfId="34767"/>
    <cellStyle name="Normal 4 13 4 5" xfId="5847"/>
    <cellStyle name="Normal 4 13 4 5 2" xfId="15487"/>
    <cellStyle name="Normal 4 13 4 5 2 2" xfId="45694"/>
    <cellStyle name="Normal 4 13 4 5 3" xfId="25127"/>
    <cellStyle name="Normal 4 13 4 5 3 2" xfId="55334"/>
    <cellStyle name="Normal 4 13 4 5 4" xfId="36054"/>
    <cellStyle name="Normal 4 13 4 6" xfId="7134"/>
    <cellStyle name="Normal 4 13 4 6 2" xfId="16774"/>
    <cellStyle name="Normal 4 13 4 6 2 2" xfId="46981"/>
    <cellStyle name="Normal 4 13 4 6 3" xfId="26414"/>
    <cellStyle name="Normal 4 13 4 6 3 2" xfId="56621"/>
    <cellStyle name="Normal 4 13 4 6 4" xfId="37341"/>
    <cellStyle name="Normal 4 13 4 7" xfId="8421"/>
    <cellStyle name="Normal 4 13 4 7 2" xfId="18061"/>
    <cellStyle name="Normal 4 13 4 7 2 2" xfId="48268"/>
    <cellStyle name="Normal 4 13 4 7 3" xfId="27701"/>
    <cellStyle name="Normal 4 13 4 7 3 2" xfId="57908"/>
    <cellStyle name="Normal 4 13 4 7 4" xfId="38628"/>
    <cellStyle name="Normal 4 13 4 8" xfId="9708"/>
    <cellStyle name="Normal 4 13 4 8 2" xfId="19348"/>
    <cellStyle name="Normal 4 13 4 8 2 2" xfId="49555"/>
    <cellStyle name="Normal 4 13 4 8 3" xfId="28988"/>
    <cellStyle name="Normal 4 13 4 8 3 2" xfId="59195"/>
    <cellStyle name="Normal 4 13 4 8 4" xfId="39915"/>
    <cellStyle name="Normal 4 13 4 9" xfId="10831"/>
    <cellStyle name="Normal 4 13 4 9 2" xfId="41038"/>
    <cellStyle name="Normal 4 13 5" xfId="1371"/>
    <cellStyle name="Normal 4 13 5 2" xfId="4911"/>
    <cellStyle name="Normal 4 13 5 2 2" xfId="14551"/>
    <cellStyle name="Normal 4 13 5 2 2 2" xfId="44758"/>
    <cellStyle name="Normal 4 13 5 2 3" xfId="24191"/>
    <cellStyle name="Normal 4 13 5 2 3 2" xfId="54398"/>
    <cellStyle name="Normal 4 13 5 2 4" xfId="35118"/>
    <cellStyle name="Normal 4 13 5 3" xfId="6198"/>
    <cellStyle name="Normal 4 13 5 3 2" xfId="15838"/>
    <cellStyle name="Normal 4 13 5 3 2 2" xfId="46045"/>
    <cellStyle name="Normal 4 13 5 3 3" xfId="25478"/>
    <cellStyle name="Normal 4 13 5 3 3 2" xfId="55685"/>
    <cellStyle name="Normal 4 13 5 3 4" xfId="36405"/>
    <cellStyle name="Normal 4 13 5 4" xfId="7485"/>
    <cellStyle name="Normal 4 13 5 4 2" xfId="17125"/>
    <cellStyle name="Normal 4 13 5 4 2 2" xfId="47332"/>
    <cellStyle name="Normal 4 13 5 4 3" xfId="26765"/>
    <cellStyle name="Normal 4 13 5 4 3 2" xfId="56972"/>
    <cellStyle name="Normal 4 13 5 4 4" xfId="37692"/>
    <cellStyle name="Normal 4 13 5 5" xfId="8772"/>
    <cellStyle name="Normal 4 13 5 5 2" xfId="18412"/>
    <cellStyle name="Normal 4 13 5 5 2 2" xfId="48619"/>
    <cellStyle name="Normal 4 13 5 5 3" xfId="28052"/>
    <cellStyle name="Normal 4 13 5 5 3 2" xfId="58259"/>
    <cellStyle name="Normal 4 13 5 5 4" xfId="38979"/>
    <cellStyle name="Normal 4 13 5 6" xfId="11018"/>
    <cellStyle name="Normal 4 13 5 6 2" xfId="41225"/>
    <cellStyle name="Normal 4 13 5 7" xfId="20658"/>
    <cellStyle name="Normal 4 13 5 7 2" xfId="50865"/>
    <cellStyle name="Normal 4 13 5 8" xfId="29339"/>
    <cellStyle name="Normal 4 13 5 8 2" xfId="59546"/>
    <cellStyle name="Normal 4 13 5 9" xfId="31585"/>
    <cellStyle name="Normal 4 13 6" xfId="2499"/>
    <cellStyle name="Normal 4 13 6 2" xfId="12141"/>
    <cellStyle name="Normal 4 13 6 2 2" xfId="42348"/>
    <cellStyle name="Normal 4 13 6 3" xfId="21781"/>
    <cellStyle name="Normal 4 13 6 3 2" xfId="51988"/>
    <cellStyle name="Normal 4 13 6 4" xfId="32708"/>
    <cellStyle name="Normal 4 13 7" xfId="3622"/>
    <cellStyle name="Normal 4 13 7 2" xfId="13264"/>
    <cellStyle name="Normal 4 13 7 2 2" xfId="43471"/>
    <cellStyle name="Normal 4 13 7 3" xfId="22904"/>
    <cellStyle name="Normal 4 13 7 3 2" xfId="53111"/>
    <cellStyle name="Normal 4 13 7 4" xfId="33831"/>
    <cellStyle name="Normal 4 13 8" xfId="4745"/>
    <cellStyle name="Normal 4 13 8 2" xfId="14387"/>
    <cellStyle name="Normal 4 13 8 2 2" xfId="44594"/>
    <cellStyle name="Normal 4 13 8 3" xfId="24027"/>
    <cellStyle name="Normal 4 13 8 3 2" xfId="54234"/>
    <cellStyle name="Normal 4 13 8 4" xfId="34954"/>
    <cellStyle name="Normal 4 13 9" xfId="6034"/>
    <cellStyle name="Normal 4 13 9 2" xfId="15674"/>
    <cellStyle name="Normal 4 13 9 2 2" xfId="45881"/>
    <cellStyle name="Normal 4 13 9 3" xfId="25314"/>
    <cellStyle name="Normal 4 13 9 3 2" xfId="55521"/>
    <cellStyle name="Normal 4 13 9 4" xfId="36241"/>
    <cellStyle name="Normal 4 14" xfId="238"/>
    <cellStyle name="Normal 4 14 10" xfId="7322"/>
    <cellStyle name="Normal 4 14 10 2" xfId="16962"/>
    <cellStyle name="Normal 4 14 10 2 2" xfId="47169"/>
    <cellStyle name="Normal 4 14 10 3" xfId="26602"/>
    <cellStyle name="Normal 4 14 10 3 2" xfId="56809"/>
    <cellStyle name="Normal 4 14 10 4" xfId="37529"/>
    <cellStyle name="Normal 4 14 11" xfId="8609"/>
    <cellStyle name="Normal 4 14 11 2" xfId="18249"/>
    <cellStyle name="Normal 4 14 11 2 2" xfId="48456"/>
    <cellStyle name="Normal 4 14 11 3" xfId="27889"/>
    <cellStyle name="Normal 4 14 11 3 2" xfId="58096"/>
    <cellStyle name="Normal 4 14 11 4" xfId="38816"/>
    <cellStyle name="Normal 4 14 12" xfId="9896"/>
    <cellStyle name="Normal 4 14 12 2" xfId="40103"/>
    <cellStyle name="Normal 4 14 13" xfId="19536"/>
    <cellStyle name="Normal 4 14 13 2" xfId="49743"/>
    <cellStyle name="Normal 4 14 14" xfId="29176"/>
    <cellStyle name="Normal 4 14 14 2" xfId="59383"/>
    <cellStyle name="Normal 4 14 15" xfId="30463"/>
    <cellStyle name="Normal 4 14 2" xfId="402"/>
    <cellStyle name="Normal 4 14 2 10" xfId="10060"/>
    <cellStyle name="Normal 4 14 2 10 2" xfId="40267"/>
    <cellStyle name="Normal 4 14 2 11" xfId="19700"/>
    <cellStyle name="Normal 4 14 2 11 2" xfId="49907"/>
    <cellStyle name="Normal 4 14 2 12" xfId="29504"/>
    <cellStyle name="Normal 4 14 2 12 2" xfId="59711"/>
    <cellStyle name="Normal 4 14 2 13" xfId="30627"/>
    <cellStyle name="Normal 4 14 2 2" xfId="878"/>
    <cellStyle name="Normal 4 14 2 2 10" xfId="20169"/>
    <cellStyle name="Normal 4 14 2 2 10 2" xfId="50376"/>
    <cellStyle name="Normal 4 14 2 2 11" xfId="29973"/>
    <cellStyle name="Normal 4 14 2 2 11 2" xfId="60180"/>
    <cellStyle name="Normal 4 14 2 2 12" xfId="31096"/>
    <cellStyle name="Normal 4 14 2 2 2" xfId="2007"/>
    <cellStyle name="Normal 4 14 2 2 2 2" xfId="11652"/>
    <cellStyle name="Normal 4 14 2 2 2 2 2" xfId="41859"/>
    <cellStyle name="Normal 4 14 2 2 2 3" xfId="21292"/>
    <cellStyle name="Normal 4 14 2 2 2 3 2" xfId="51499"/>
    <cellStyle name="Normal 4 14 2 2 2 4" xfId="32219"/>
    <cellStyle name="Normal 4 14 2 2 3" xfId="3133"/>
    <cellStyle name="Normal 4 14 2 2 3 2" xfId="12775"/>
    <cellStyle name="Normal 4 14 2 2 3 2 2" xfId="42982"/>
    <cellStyle name="Normal 4 14 2 2 3 3" xfId="22415"/>
    <cellStyle name="Normal 4 14 2 2 3 3 2" xfId="52622"/>
    <cellStyle name="Normal 4 14 2 2 3 4" xfId="33342"/>
    <cellStyle name="Normal 4 14 2 2 4" xfId="4256"/>
    <cellStyle name="Normal 4 14 2 2 4 2" xfId="13898"/>
    <cellStyle name="Normal 4 14 2 2 4 2 2" xfId="44105"/>
    <cellStyle name="Normal 4 14 2 2 4 3" xfId="23538"/>
    <cellStyle name="Normal 4 14 2 2 4 3 2" xfId="53745"/>
    <cellStyle name="Normal 4 14 2 2 4 4" xfId="34465"/>
    <cellStyle name="Normal 4 14 2 2 5" xfId="5545"/>
    <cellStyle name="Normal 4 14 2 2 5 2" xfId="15185"/>
    <cellStyle name="Normal 4 14 2 2 5 2 2" xfId="45392"/>
    <cellStyle name="Normal 4 14 2 2 5 3" xfId="24825"/>
    <cellStyle name="Normal 4 14 2 2 5 3 2" xfId="55032"/>
    <cellStyle name="Normal 4 14 2 2 5 4" xfId="35752"/>
    <cellStyle name="Normal 4 14 2 2 6" xfId="6832"/>
    <cellStyle name="Normal 4 14 2 2 6 2" xfId="16472"/>
    <cellStyle name="Normal 4 14 2 2 6 2 2" xfId="46679"/>
    <cellStyle name="Normal 4 14 2 2 6 3" xfId="26112"/>
    <cellStyle name="Normal 4 14 2 2 6 3 2" xfId="56319"/>
    <cellStyle name="Normal 4 14 2 2 6 4" xfId="37039"/>
    <cellStyle name="Normal 4 14 2 2 7" xfId="8119"/>
    <cellStyle name="Normal 4 14 2 2 7 2" xfId="17759"/>
    <cellStyle name="Normal 4 14 2 2 7 2 2" xfId="47966"/>
    <cellStyle name="Normal 4 14 2 2 7 3" xfId="27399"/>
    <cellStyle name="Normal 4 14 2 2 7 3 2" xfId="57606"/>
    <cellStyle name="Normal 4 14 2 2 7 4" xfId="38326"/>
    <cellStyle name="Normal 4 14 2 2 8" xfId="9406"/>
    <cellStyle name="Normal 4 14 2 2 8 2" xfId="19046"/>
    <cellStyle name="Normal 4 14 2 2 8 2 2" xfId="49253"/>
    <cellStyle name="Normal 4 14 2 2 8 3" xfId="28686"/>
    <cellStyle name="Normal 4 14 2 2 8 3 2" xfId="58893"/>
    <cellStyle name="Normal 4 14 2 2 8 4" xfId="39613"/>
    <cellStyle name="Normal 4 14 2 2 9" xfId="10529"/>
    <cellStyle name="Normal 4 14 2 2 9 2" xfId="40736"/>
    <cellStyle name="Normal 4 14 2 3" xfId="1536"/>
    <cellStyle name="Normal 4 14 2 3 2" xfId="11183"/>
    <cellStyle name="Normal 4 14 2 3 2 2" xfId="41390"/>
    <cellStyle name="Normal 4 14 2 3 3" xfId="20823"/>
    <cellStyle name="Normal 4 14 2 3 3 2" xfId="51030"/>
    <cellStyle name="Normal 4 14 2 3 4" xfId="31750"/>
    <cellStyle name="Normal 4 14 2 4" xfId="2664"/>
    <cellStyle name="Normal 4 14 2 4 2" xfId="12306"/>
    <cellStyle name="Normal 4 14 2 4 2 2" xfId="42513"/>
    <cellStyle name="Normal 4 14 2 4 3" xfId="21946"/>
    <cellStyle name="Normal 4 14 2 4 3 2" xfId="52153"/>
    <cellStyle name="Normal 4 14 2 4 4" xfId="32873"/>
    <cellStyle name="Normal 4 14 2 5" xfId="3787"/>
    <cellStyle name="Normal 4 14 2 5 2" xfId="13429"/>
    <cellStyle name="Normal 4 14 2 5 2 2" xfId="43636"/>
    <cellStyle name="Normal 4 14 2 5 3" xfId="23069"/>
    <cellStyle name="Normal 4 14 2 5 3 2" xfId="53276"/>
    <cellStyle name="Normal 4 14 2 5 4" xfId="33996"/>
    <cellStyle name="Normal 4 14 2 6" xfId="5076"/>
    <cellStyle name="Normal 4 14 2 6 2" xfId="14716"/>
    <cellStyle name="Normal 4 14 2 6 2 2" xfId="44923"/>
    <cellStyle name="Normal 4 14 2 6 3" xfId="24356"/>
    <cellStyle name="Normal 4 14 2 6 3 2" xfId="54563"/>
    <cellStyle name="Normal 4 14 2 6 4" xfId="35283"/>
    <cellStyle name="Normal 4 14 2 7" xfId="6363"/>
    <cellStyle name="Normal 4 14 2 7 2" xfId="16003"/>
    <cellStyle name="Normal 4 14 2 7 2 2" xfId="46210"/>
    <cellStyle name="Normal 4 14 2 7 3" xfId="25643"/>
    <cellStyle name="Normal 4 14 2 7 3 2" xfId="55850"/>
    <cellStyle name="Normal 4 14 2 7 4" xfId="36570"/>
    <cellStyle name="Normal 4 14 2 8" xfId="7650"/>
    <cellStyle name="Normal 4 14 2 8 2" xfId="17290"/>
    <cellStyle name="Normal 4 14 2 8 2 2" xfId="47497"/>
    <cellStyle name="Normal 4 14 2 8 3" xfId="26930"/>
    <cellStyle name="Normal 4 14 2 8 3 2" xfId="57137"/>
    <cellStyle name="Normal 4 14 2 8 4" xfId="37857"/>
    <cellStyle name="Normal 4 14 2 9" xfId="8937"/>
    <cellStyle name="Normal 4 14 2 9 2" xfId="18577"/>
    <cellStyle name="Normal 4 14 2 9 2 2" xfId="48784"/>
    <cellStyle name="Normal 4 14 2 9 3" xfId="28217"/>
    <cellStyle name="Normal 4 14 2 9 3 2" xfId="58424"/>
    <cellStyle name="Normal 4 14 2 9 4" xfId="39144"/>
    <cellStyle name="Normal 4 14 3" xfId="714"/>
    <cellStyle name="Normal 4 14 3 10" xfId="20005"/>
    <cellStyle name="Normal 4 14 3 10 2" xfId="50212"/>
    <cellStyle name="Normal 4 14 3 11" xfId="29809"/>
    <cellStyle name="Normal 4 14 3 11 2" xfId="60016"/>
    <cellStyle name="Normal 4 14 3 12" xfId="30932"/>
    <cellStyle name="Normal 4 14 3 2" xfId="1843"/>
    <cellStyle name="Normal 4 14 3 2 2" xfId="11488"/>
    <cellStyle name="Normal 4 14 3 2 2 2" xfId="41695"/>
    <cellStyle name="Normal 4 14 3 2 3" xfId="21128"/>
    <cellStyle name="Normal 4 14 3 2 3 2" xfId="51335"/>
    <cellStyle name="Normal 4 14 3 2 4" xfId="32055"/>
    <cellStyle name="Normal 4 14 3 3" xfId="2969"/>
    <cellStyle name="Normal 4 14 3 3 2" xfId="12611"/>
    <cellStyle name="Normal 4 14 3 3 2 2" xfId="42818"/>
    <cellStyle name="Normal 4 14 3 3 3" xfId="22251"/>
    <cellStyle name="Normal 4 14 3 3 3 2" xfId="52458"/>
    <cellStyle name="Normal 4 14 3 3 4" xfId="33178"/>
    <cellStyle name="Normal 4 14 3 4" xfId="4092"/>
    <cellStyle name="Normal 4 14 3 4 2" xfId="13734"/>
    <cellStyle name="Normal 4 14 3 4 2 2" xfId="43941"/>
    <cellStyle name="Normal 4 14 3 4 3" xfId="23374"/>
    <cellStyle name="Normal 4 14 3 4 3 2" xfId="53581"/>
    <cellStyle name="Normal 4 14 3 4 4" xfId="34301"/>
    <cellStyle name="Normal 4 14 3 5" xfId="5381"/>
    <cellStyle name="Normal 4 14 3 5 2" xfId="15021"/>
    <cellStyle name="Normal 4 14 3 5 2 2" xfId="45228"/>
    <cellStyle name="Normal 4 14 3 5 3" xfId="24661"/>
    <cellStyle name="Normal 4 14 3 5 3 2" xfId="54868"/>
    <cellStyle name="Normal 4 14 3 5 4" xfId="35588"/>
    <cellStyle name="Normal 4 14 3 6" xfId="6668"/>
    <cellStyle name="Normal 4 14 3 6 2" xfId="16308"/>
    <cellStyle name="Normal 4 14 3 6 2 2" xfId="46515"/>
    <cellStyle name="Normal 4 14 3 6 3" xfId="25948"/>
    <cellStyle name="Normal 4 14 3 6 3 2" xfId="56155"/>
    <cellStyle name="Normal 4 14 3 6 4" xfId="36875"/>
    <cellStyle name="Normal 4 14 3 7" xfId="7955"/>
    <cellStyle name="Normal 4 14 3 7 2" xfId="17595"/>
    <cellStyle name="Normal 4 14 3 7 2 2" xfId="47802"/>
    <cellStyle name="Normal 4 14 3 7 3" xfId="27235"/>
    <cellStyle name="Normal 4 14 3 7 3 2" xfId="57442"/>
    <cellStyle name="Normal 4 14 3 7 4" xfId="38162"/>
    <cellStyle name="Normal 4 14 3 8" xfId="9242"/>
    <cellStyle name="Normal 4 14 3 8 2" xfId="18882"/>
    <cellStyle name="Normal 4 14 3 8 2 2" xfId="49089"/>
    <cellStyle name="Normal 4 14 3 8 3" xfId="28522"/>
    <cellStyle name="Normal 4 14 3 8 3 2" xfId="58729"/>
    <cellStyle name="Normal 4 14 3 8 4" xfId="39449"/>
    <cellStyle name="Normal 4 14 3 9" xfId="10365"/>
    <cellStyle name="Normal 4 14 3 9 2" xfId="40572"/>
    <cellStyle name="Normal 4 14 4" xfId="1184"/>
    <cellStyle name="Normal 4 14 4 10" xfId="20472"/>
    <cellStyle name="Normal 4 14 4 10 2" xfId="50679"/>
    <cellStyle name="Normal 4 14 4 11" xfId="30276"/>
    <cellStyle name="Normal 4 14 4 11 2" xfId="60483"/>
    <cellStyle name="Normal 4 14 4 12" xfId="31399"/>
    <cellStyle name="Normal 4 14 4 2" xfId="2312"/>
    <cellStyle name="Normal 4 14 4 2 2" xfId="11955"/>
    <cellStyle name="Normal 4 14 4 2 2 2" xfId="42162"/>
    <cellStyle name="Normal 4 14 4 2 3" xfId="21595"/>
    <cellStyle name="Normal 4 14 4 2 3 2" xfId="51802"/>
    <cellStyle name="Normal 4 14 4 2 4" xfId="32522"/>
    <cellStyle name="Normal 4 14 4 3" xfId="3436"/>
    <cellStyle name="Normal 4 14 4 3 2" xfId="13078"/>
    <cellStyle name="Normal 4 14 4 3 2 2" xfId="43285"/>
    <cellStyle name="Normal 4 14 4 3 3" xfId="22718"/>
    <cellStyle name="Normal 4 14 4 3 3 2" xfId="52925"/>
    <cellStyle name="Normal 4 14 4 3 4" xfId="33645"/>
    <cellStyle name="Normal 4 14 4 4" xfId="4559"/>
    <cellStyle name="Normal 4 14 4 4 2" xfId="14201"/>
    <cellStyle name="Normal 4 14 4 4 2 2" xfId="44408"/>
    <cellStyle name="Normal 4 14 4 4 3" xfId="23841"/>
    <cellStyle name="Normal 4 14 4 4 3 2" xfId="54048"/>
    <cellStyle name="Normal 4 14 4 4 4" xfId="34768"/>
    <cellStyle name="Normal 4 14 4 5" xfId="5848"/>
    <cellStyle name="Normal 4 14 4 5 2" xfId="15488"/>
    <cellStyle name="Normal 4 14 4 5 2 2" xfId="45695"/>
    <cellStyle name="Normal 4 14 4 5 3" xfId="25128"/>
    <cellStyle name="Normal 4 14 4 5 3 2" xfId="55335"/>
    <cellStyle name="Normal 4 14 4 5 4" xfId="36055"/>
    <cellStyle name="Normal 4 14 4 6" xfId="7135"/>
    <cellStyle name="Normal 4 14 4 6 2" xfId="16775"/>
    <cellStyle name="Normal 4 14 4 6 2 2" xfId="46982"/>
    <cellStyle name="Normal 4 14 4 6 3" xfId="26415"/>
    <cellStyle name="Normal 4 14 4 6 3 2" xfId="56622"/>
    <cellStyle name="Normal 4 14 4 6 4" xfId="37342"/>
    <cellStyle name="Normal 4 14 4 7" xfId="8422"/>
    <cellStyle name="Normal 4 14 4 7 2" xfId="18062"/>
    <cellStyle name="Normal 4 14 4 7 2 2" xfId="48269"/>
    <cellStyle name="Normal 4 14 4 7 3" xfId="27702"/>
    <cellStyle name="Normal 4 14 4 7 3 2" xfId="57909"/>
    <cellStyle name="Normal 4 14 4 7 4" xfId="38629"/>
    <cellStyle name="Normal 4 14 4 8" xfId="9709"/>
    <cellStyle name="Normal 4 14 4 8 2" xfId="19349"/>
    <cellStyle name="Normal 4 14 4 8 2 2" xfId="49556"/>
    <cellStyle name="Normal 4 14 4 8 3" xfId="28989"/>
    <cellStyle name="Normal 4 14 4 8 3 2" xfId="59196"/>
    <cellStyle name="Normal 4 14 4 8 4" xfId="39916"/>
    <cellStyle name="Normal 4 14 4 9" xfId="10832"/>
    <cellStyle name="Normal 4 14 4 9 2" xfId="41039"/>
    <cellStyle name="Normal 4 14 5" xfId="1372"/>
    <cellStyle name="Normal 4 14 5 2" xfId="4912"/>
    <cellStyle name="Normal 4 14 5 2 2" xfId="14552"/>
    <cellStyle name="Normal 4 14 5 2 2 2" xfId="44759"/>
    <cellStyle name="Normal 4 14 5 2 3" xfId="24192"/>
    <cellStyle name="Normal 4 14 5 2 3 2" xfId="54399"/>
    <cellStyle name="Normal 4 14 5 2 4" xfId="35119"/>
    <cellStyle name="Normal 4 14 5 3" xfId="6199"/>
    <cellStyle name="Normal 4 14 5 3 2" xfId="15839"/>
    <cellStyle name="Normal 4 14 5 3 2 2" xfId="46046"/>
    <cellStyle name="Normal 4 14 5 3 3" xfId="25479"/>
    <cellStyle name="Normal 4 14 5 3 3 2" xfId="55686"/>
    <cellStyle name="Normal 4 14 5 3 4" xfId="36406"/>
    <cellStyle name="Normal 4 14 5 4" xfId="7486"/>
    <cellStyle name="Normal 4 14 5 4 2" xfId="17126"/>
    <cellStyle name="Normal 4 14 5 4 2 2" xfId="47333"/>
    <cellStyle name="Normal 4 14 5 4 3" xfId="26766"/>
    <cellStyle name="Normal 4 14 5 4 3 2" xfId="56973"/>
    <cellStyle name="Normal 4 14 5 4 4" xfId="37693"/>
    <cellStyle name="Normal 4 14 5 5" xfId="8773"/>
    <cellStyle name="Normal 4 14 5 5 2" xfId="18413"/>
    <cellStyle name="Normal 4 14 5 5 2 2" xfId="48620"/>
    <cellStyle name="Normal 4 14 5 5 3" xfId="28053"/>
    <cellStyle name="Normal 4 14 5 5 3 2" xfId="58260"/>
    <cellStyle name="Normal 4 14 5 5 4" xfId="38980"/>
    <cellStyle name="Normal 4 14 5 6" xfId="11019"/>
    <cellStyle name="Normal 4 14 5 6 2" xfId="41226"/>
    <cellStyle name="Normal 4 14 5 7" xfId="20659"/>
    <cellStyle name="Normal 4 14 5 7 2" xfId="50866"/>
    <cellStyle name="Normal 4 14 5 8" xfId="29340"/>
    <cellStyle name="Normal 4 14 5 8 2" xfId="59547"/>
    <cellStyle name="Normal 4 14 5 9" xfId="31586"/>
    <cellStyle name="Normal 4 14 6" xfId="2500"/>
    <cellStyle name="Normal 4 14 6 2" xfId="12142"/>
    <cellStyle name="Normal 4 14 6 2 2" xfId="42349"/>
    <cellStyle name="Normal 4 14 6 3" xfId="21782"/>
    <cellStyle name="Normal 4 14 6 3 2" xfId="51989"/>
    <cellStyle name="Normal 4 14 6 4" xfId="32709"/>
    <cellStyle name="Normal 4 14 7" xfId="3623"/>
    <cellStyle name="Normal 4 14 7 2" xfId="13265"/>
    <cellStyle name="Normal 4 14 7 2 2" xfId="43472"/>
    <cellStyle name="Normal 4 14 7 3" xfId="22905"/>
    <cellStyle name="Normal 4 14 7 3 2" xfId="53112"/>
    <cellStyle name="Normal 4 14 7 4" xfId="33832"/>
    <cellStyle name="Normal 4 14 8" xfId="4746"/>
    <cellStyle name="Normal 4 14 8 2" xfId="14388"/>
    <cellStyle name="Normal 4 14 8 2 2" xfId="44595"/>
    <cellStyle name="Normal 4 14 8 3" xfId="24028"/>
    <cellStyle name="Normal 4 14 8 3 2" xfId="54235"/>
    <cellStyle name="Normal 4 14 8 4" xfId="34955"/>
    <cellStyle name="Normal 4 14 9" xfId="6035"/>
    <cellStyle name="Normal 4 14 9 2" xfId="15675"/>
    <cellStyle name="Normal 4 14 9 2 2" xfId="45882"/>
    <cellStyle name="Normal 4 14 9 3" xfId="25315"/>
    <cellStyle name="Normal 4 14 9 3 2" xfId="55522"/>
    <cellStyle name="Normal 4 14 9 4" xfId="36242"/>
    <cellStyle name="Normal 4 15" xfId="261"/>
    <cellStyle name="Normal 4 15 10" xfId="7345"/>
    <cellStyle name="Normal 4 15 10 2" xfId="16985"/>
    <cellStyle name="Normal 4 15 10 2 2" xfId="47192"/>
    <cellStyle name="Normal 4 15 10 3" xfId="26625"/>
    <cellStyle name="Normal 4 15 10 3 2" xfId="56832"/>
    <cellStyle name="Normal 4 15 10 4" xfId="37552"/>
    <cellStyle name="Normal 4 15 11" xfId="8632"/>
    <cellStyle name="Normal 4 15 11 2" xfId="18272"/>
    <cellStyle name="Normal 4 15 11 2 2" xfId="48479"/>
    <cellStyle name="Normal 4 15 11 3" xfId="27912"/>
    <cellStyle name="Normal 4 15 11 3 2" xfId="58119"/>
    <cellStyle name="Normal 4 15 11 4" xfId="38839"/>
    <cellStyle name="Normal 4 15 12" xfId="9919"/>
    <cellStyle name="Normal 4 15 12 2" xfId="40126"/>
    <cellStyle name="Normal 4 15 13" xfId="19559"/>
    <cellStyle name="Normal 4 15 13 2" xfId="49766"/>
    <cellStyle name="Normal 4 15 14" xfId="29199"/>
    <cellStyle name="Normal 4 15 14 2" xfId="59406"/>
    <cellStyle name="Normal 4 15 15" xfId="30486"/>
    <cellStyle name="Normal 4 15 2" xfId="425"/>
    <cellStyle name="Normal 4 15 2 10" xfId="10083"/>
    <cellStyle name="Normal 4 15 2 10 2" xfId="40290"/>
    <cellStyle name="Normal 4 15 2 11" xfId="19723"/>
    <cellStyle name="Normal 4 15 2 11 2" xfId="49930"/>
    <cellStyle name="Normal 4 15 2 12" xfId="29527"/>
    <cellStyle name="Normal 4 15 2 12 2" xfId="59734"/>
    <cellStyle name="Normal 4 15 2 13" xfId="30650"/>
    <cellStyle name="Normal 4 15 2 2" xfId="901"/>
    <cellStyle name="Normal 4 15 2 2 10" xfId="20192"/>
    <cellStyle name="Normal 4 15 2 2 10 2" xfId="50399"/>
    <cellStyle name="Normal 4 15 2 2 11" xfId="29996"/>
    <cellStyle name="Normal 4 15 2 2 11 2" xfId="60203"/>
    <cellStyle name="Normal 4 15 2 2 12" xfId="31119"/>
    <cellStyle name="Normal 4 15 2 2 2" xfId="2030"/>
    <cellStyle name="Normal 4 15 2 2 2 2" xfId="11675"/>
    <cellStyle name="Normal 4 15 2 2 2 2 2" xfId="41882"/>
    <cellStyle name="Normal 4 15 2 2 2 3" xfId="21315"/>
    <cellStyle name="Normal 4 15 2 2 2 3 2" xfId="51522"/>
    <cellStyle name="Normal 4 15 2 2 2 4" xfId="32242"/>
    <cellStyle name="Normal 4 15 2 2 3" xfId="3156"/>
    <cellStyle name="Normal 4 15 2 2 3 2" xfId="12798"/>
    <cellStyle name="Normal 4 15 2 2 3 2 2" xfId="43005"/>
    <cellStyle name="Normal 4 15 2 2 3 3" xfId="22438"/>
    <cellStyle name="Normal 4 15 2 2 3 3 2" xfId="52645"/>
    <cellStyle name="Normal 4 15 2 2 3 4" xfId="33365"/>
    <cellStyle name="Normal 4 15 2 2 4" xfId="4279"/>
    <cellStyle name="Normal 4 15 2 2 4 2" xfId="13921"/>
    <cellStyle name="Normal 4 15 2 2 4 2 2" xfId="44128"/>
    <cellStyle name="Normal 4 15 2 2 4 3" xfId="23561"/>
    <cellStyle name="Normal 4 15 2 2 4 3 2" xfId="53768"/>
    <cellStyle name="Normal 4 15 2 2 4 4" xfId="34488"/>
    <cellStyle name="Normal 4 15 2 2 5" xfId="5568"/>
    <cellStyle name="Normal 4 15 2 2 5 2" xfId="15208"/>
    <cellStyle name="Normal 4 15 2 2 5 2 2" xfId="45415"/>
    <cellStyle name="Normal 4 15 2 2 5 3" xfId="24848"/>
    <cellStyle name="Normal 4 15 2 2 5 3 2" xfId="55055"/>
    <cellStyle name="Normal 4 15 2 2 5 4" xfId="35775"/>
    <cellStyle name="Normal 4 15 2 2 6" xfId="6855"/>
    <cellStyle name="Normal 4 15 2 2 6 2" xfId="16495"/>
    <cellStyle name="Normal 4 15 2 2 6 2 2" xfId="46702"/>
    <cellStyle name="Normal 4 15 2 2 6 3" xfId="26135"/>
    <cellStyle name="Normal 4 15 2 2 6 3 2" xfId="56342"/>
    <cellStyle name="Normal 4 15 2 2 6 4" xfId="37062"/>
    <cellStyle name="Normal 4 15 2 2 7" xfId="8142"/>
    <cellStyle name="Normal 4 15 2 2 7 2" xfId="17782"/>
    <cellStyle name="Normal 4 15 2 2 7 2 2" xfId="47989"/>
    <cellStyle name="Normal 4 15 2 2 7 3" xfId="27422"/>
    <cellStyle name="Normal 4 15 2 2 7 3 2" xfId="57629"/>
    <cellStyle name="Normal 4 15 2 2 7 4" xfId="38349"/>
    <cellStyle name="Normal 4 15 2 2 8" xfId="9429"/>
    <cellStyle name="Normal 4 15 2 2 8 2" xfId="19069"/>
    <cellStyle name="Normal 4 15 2 2 8 2 2" xfId="49276"/>
    <cellStyle name="Normal 4 15 2 2 8 3" xfId="28709"/>
    <cellStyle name="Normal 4 15 2 2 8 3 2" xfId="58916"/>
    <cellStyle name="Normal 4 15 2 2 8 4" xfId="39636"/>
    <cellStyle name="Normal 4 15 2 2 9" xfId="10552"/>
    <cellStyle name="Normal 4 15 2 2 9 2" xfId="40759"/>
    <cellStyle name="Normal 4 15 2 3" xfId="1559"/>
    <cellStyle name="Normal 4 15 2 3 2" xfId="11206"/>
    <cellStyle name="Normal 4 15 2 3 2 2" xfId="41413"/>
    <cellStyle name="Normal 4 15 2 3 3" xfId="20846"/>
    <cellStyle name="Normal 4 15 2 3 3 2" xfId="51053"/>
    <cellStyle name="Normal 4 15 2 3 4" xfId="31773"/>
    <cellStyle name="Normal 4 15 2 4" xfId="2687"/>
    <cellStyle name="Normal 4 15 2 4 2" xfId="12329"/>
    <cellStyle name="Normal 4 15 2 4 2 2" xfId="42536"/>
    <cellStyle name="Normal 4 15 2 4 3" xfId="21969"/>
    <cellStyle name="Normal 4 15 2 4 3 2" xfId="52176"/>
    <cellStyle name="Normal 4 15 2 4 4" xfId="32896"/>
    <cellStyle name="Normal 4 15 2 5" xfId="3810"/>
    <cellStyle name="Normal 4 15 2 5 2" xfId="13452"/>
    <cellStyle name="Normal 4 15 2 5 2 2" xfId="43659"/>
    <cellStyle name="Normal 4 15 2 5 3" xfId="23092"/>
    <cellStyle name="Normal 4 15 2 5 3 2" xfId="53299"/>
    <cellStyle name="Normal 4 15 2 5 4" xfId="34019"/>
    <cellStyle name="Normal 4 15 2 6" xfId="5099"/>
    <cellStyle name="Normal 4 15 2 6 2" xfId="14739"/>
    <cellStyle name="Normal 4 15 2 6 2 2" xfId="44946"/>
    <cellStyle name="Normal 4 15 2 6 3" xfId="24379"/>
    <cellStyle name="Normal 4 15 2 6 3 2" xfId="54586"/>
    <cellStyle name="Normal 4 15 2 6 4" xfId="35306"/>
    <cellStyle name="Normal 4 15 2 7" xfId="6386"/>
    <cellStyle name="Normal 4 15 2 7 2" xfId="16026"/>
    <cellStyle name="Normal 4 15 2 7 2 2" xfId="46233"/>
    <cellStyle name="Normal 4 15 2 7 3" xfId="25666"/>
    <cellStyle name="Normal 4 15 2 7 3 2" xfId="55873"/>
    <cellStyle name="Normal 4 15 2 7 4" xfId="36593"/>
    <cellStyle name="Normal 4 15 2 8" xfId="7673"/>
    <cellStyle name="Normal 4 15 2 8 2" xfId="17313"/>
    <cellStyle name="Normal 4 15 2 8 2 2" xfId="47520"/>
    <cellStyle name="Normal 4 15 2 8 3" xfId="26953"/>
    <cellStyle name="Normal 4 15 2 8 3 2" xfId="57160"/>
    <cellStyle name="Normal 4 15 2 8 4" xfId="37880"/>
    <cellStyle name="Normal 4 15 2 9" xfId="8960"/>
    <cellStyle name="Normal 4 15 2 9 2" xfId="18600"/>
    <cellStyle name="Normal 4 15 2 9 2 2" xfId="48807"/>
    <cellStyle name="Normal 4 15 2 9 3" xfId="28240"/>
    <cellStyle name="Normal 4 15 2 9 3 2" xfId="58447"/>
    <cellStyle name="Normal 4 15 2 9 4" xfId="39167"/>
    <cellStyle name="Normal 4 15 3" xfId="737"/>
    <cellStyle name="Normal 4 15 3 10" xfId="20028"/>
    <cellStyle name="Normal 4 15 3 10 2" xfId="50235"/>
    <cellStyle name="Normal 4 15 3 11" xfId="29832"/>
    <cellStyle name="Normal 4 15 3 11 2" xfId="60039"/>
    <cellStyle name="Normal 4 15 3 12" xfId="30955"/>
    <cellStyle name="Normal 4 15 3 2" xfId="1866"/>
    <cellStyle name="Normal 4 15 3 2 2" xfId="11511"/>
    <cellStyle name="Normal 4 15 3 2 2 2" xfId="41718"/>
    <cellStyle name="Normal 4 15 3 2 3" xfId="21151"/>
    <cellStyle name="Normal 4 15 3 2 3 2" xfId="51358"/>
    <cellStyle name="Normal 4 15 3 2 4" xfId="32078"/>
    <cellStyle name="Normal 4 15 3 3" xfId="2992"/>
    <cellStyle name="Normal 4 15 3 3 2" xfId="12634"/>
    <cellStyle name="Normal 4 15 3 3 2 2" xfId="42841"/>
    <cellStyle name="Normal 4 15 3 3 3" xfId="22274"/>
    <cellStyle name="Normal 4 15 3 3 3 2" xfId="52481"/>
    <cellStyle name="Normal 4 15 3 3 4" xfId="33201"/>
    <cellStyle name="Normal 4 15 3 4" xfId="4115"/>
    <cellStyle name="Normal 4 15 3 4 2" xfId="13757"/>
    <cellStyle name="Normal 4 15 3 4 2 2" xfId="43964"/>
    <cellStyle name="Normal 4 15 3 4 3" xfId="23397"/>
    <cellStyle name="Normal 4 15 3 4 3 2" xfId="53604"/>
    <cellStyle name="Normal 4 15 3 4 4" xfId="34324"/>
    <cellStyle name="Normal 4 15 3 5" xfId="5404"/>
    <cellStyle name="Normal 4 15 3 5 2" xfId="15044"/>
    <cellStyle name="Normal 4 15 3 5 2 2" xfId="45251"/>
    <cellStyle name="Normal 4 15 3 5 3" xfId="24684"/>
    <cellStyle name="Normal 4 15 3 5 3 2" xfId="54891"/>
    <cellStyle name="Normal 4 15 3 5 4" xfId="35611"/>
    <cellStyle name="Normal 4 15 3 6" xfId="6691"/>
    <cellStyle name="Normal 4 15 3 6 2" xfId="16331"/>
    <cellStyle name="Normal 4 15 3 6 2 2" xfId="46538"/>
    <cellStyle name="Normal 4 15 3 6 3" xfId="25971"/>
    <cellStyle name="Normal 4 15 3 6 3 2" xfId="56178"/>
    <cellStyle name="Normal 4 15 3 6 4" xfId="36898"/>
    <cellStyle name="Normal 4 15 3 7" xfId="7978"/>
    <cellStyle name="Normal 4 15 3 7 2" xfId="17618"/>
    <cellStyle name="Normal 4 15 3 7 2 2" xfId="47825"/>
    <cellStyle name="Normal 4 15 3 7 3" xfId="27258"/>
    <cellStyle name="Normal 4 15 3 7 3 2" xfId="57465"/>
    <cellStyle name="Normal 4 15 3 7 4" xfId="38185"/>
    <cellStyle name="Normal 4 15 3 8" xfId="9265"/>
    <cellStyle name="Normal 4 15 3 8 2" xfId="18905"/>
    <cellStyle name="Normal 4 15 3 8 2 2" xfId="49112"/>
    <cellStyle name="Normal 4 15 3 8 3" xfId="28545"/>
    <cellStyle name="Normal 4 15 3 8 3 2" xfId="58752"/>
    <cellStyle name="Normal 4 15 3 8 4" xfId="39472"/>
    <cellStyle name="Normal 4 15 3 9" xfId="10388"/>
    <cellStyle name="Normal 4 15 3 9 2" xfId="40595"/>
    <cellStyle name="Normal 4 15 4" xfId="1207"/>
    <cellStyle name="Normal 4 15 4 10" xfId="20495"/>
    <cellStyle name="Normal 4 15 4 10 2" xfId="50702"/>
    <cellStyle name="Normal 4 15 4 11" xfId="30299"/>
    <cellStyle name="Normal 4 15 4 11 2" xfId="60506"/>
    <cellStyle name="Normal 4 15 4 12" xfId="31422"/>
    <cellStyle name="Normal 4 15 4 2" xfId="2335"/>
    <cellStyle name="Normal 4 15 4 2 2" xfId="11978"/>
    <cellStyle name="Normal 4 15 4 2 2 2" xfId="42185"/>
    <cellStyle name="Normal 4 15 4 2 3" xfId="21618"/>
    <cellStyle name="Normal 4 15 4 2 3 2" xfId="51825"/>
    <cellStyle name="Normal 4 15 4 2 4" xfId="32545"/>
    <cellStyle name="Normal 4 15 4 3" xfId="3459"/>
    <cellStyle name="Normal 4 15 4 3 2" xfId="13101"/>
    <cellStyle name="Normal 4 15 4 3 2 2" xfId="43308"/>
    <cellStyle name="Normal 4 15 4 3 3" xfId="22741"/>
    <cellStyle name="Normal 4 15 4 3 3 2" xfId="52948"/>
    <cellStyle name="Normal 4 15 4 3 4" xfId="33668"/>
    <cellStyle name="Normal 4 15 4 4" xfId="4582"/>
    <cellStyle name="Normal 4 15 4 4 2" xfId="14224"/>
    <cellStyle name="Normal 4 15 4 4 2 2" xfId="44431"/>
    <cellStyle name="Normal 4 15 4 4 3" xfId="23864"/>
    <cellStyle name="Normal 4 15 4 4 3 2" xfId="54071"/>
    <cellStyle name="Normal 4 15 4 4 4" xfId="34791"/>
    <cellStyle name="Normal 4 15 4 5" xfId="5871"/>
    <cellStyle name="Normal 4 15 4 5 2" xfId="15511"/>
    <cellStyle name="Normal 4 15 4 5 2 2" xfId="45718"/>
    <cellStyle name="Normal 4 15 4 5 3" xfId="25151"/>
    <cellStyle name="Normal 4 15 4 5 3 2" xfId="55358"/>
    <cellStyle name="Normal 4 15 4 5 4" xfId="36078"/>
    <cellStyle name="Normal 4 15 4 6" xfId="7158"/>
    <cellStyle name="Normal 4 15 4 6 2" xfId="16798"/>
    <cellStyle name="Normal 4 15 4 6 2 2" xfId="47005"/>
    <cellStyle name="Normal 4 15 4 6 3" xfId="26438"/>
    <cellStyle name="Normal 4 15 4 6 3 2" xfId="56645"/>
    <cellStyle name="Normal 4 15 4 6 4" xfId="37365"/>
    <cellStyle name="Normal 4 15 4 7" xfId="8445"/>
    <cellStyle name="Normal 4 15 4 7 2" xfId="18085"/>
    <cellStyle name="Normal 4 15 4 7 2 2" xfId="48292"/>
    <cellStyle name="Normal 4 15 4 7 3" xfId="27725"/>
    <cellStyle name="Normal 4 15 4 7 3 2" xfId="57932"/>
    <cellStyle name="Normal 4 15 4 7 4" xfId="38652"/>
    <cellStyle name="Normal 4 15 4 8" xfId="9732"/>
    <cellStyle name="Normal 4 15 4 8 2" xfId="19372"/>
    <cellStyle name="Normal 4 15 4 8 2 2" xfId="49579"/>
    <cellStyle name="Normal 4 15 4 8 3" xfId="29012"/>
    <cellStyle name="Normal 4 15 4 8 3 2" xfId="59219"/>
    <cellStyle name="Normal 4 15 4 8 4" xfId="39939"/>
    <cellStyle name="Normal 4 15 4 9" xfId="10855"/>
    <cellStyle name="Normal 4 15 4 9 2" xfId="41062"/>
    <cellStyle name="Normal 4 15 5" xfId="1395"/>
    <cellStyle name="Normal 4 15 5 2" xfId="4935"/>
    <cellStyle name="Normal 4 15 5 2 2" xfId="14575"/>
    <cellStyle name="Normal 4 15 5 2 2 2" xfId="44782"/>
    <cellStyle name="Normal 4 15 5 2 3" xfId="24215"/>
    <cellStyle name="Normal 4 15 5 2 3 2" xfId="54422"/>
    <cellStyle name="Normal 4 15 5 2 4" xfId="35142"/>
    <cellStyle name="Normal 4 15 5 3" xfId="6222"/>
    <cellStyle name="Normal 4 15 5 3 2" xfId="15862"/>
    <cellStyle name="Normal 4 15 5 3 2 2" xfId="46069"/>
    <cellStyle name="Normal 4 15 5 3 3" xfId="25502"/>
    <cellStyle name="Normal 4 15 5 3 3 2" xfId="55709"/>
    <cellStyle name="Normal 4 15 5 3 4" xfId="36429"/>
    <cellStyle name="Normal 4 15 5 4" xfId="7509"/>
    <cellStyle name="Normal 4 15 5 4 2" xfId="17149"/>
    <cellStyle name="Normal 4 15 5 4 2 2" xfId="47356"/>
    <cellStyle name="Normal 4 15 5 4 3" xfId="26789"/>
    <cellStyle name="Normal 4 15 5 4 3 2" xfId="56996"/>
    <cellStyle name="Normal 4 15 5 4 4" xfId="37716"/>
    <cellStyle name="Normal 4 15 5 5" xfId="8796"/>
    <cellStyle name="Normal 4 15 5 5 2" xfId="18436"/>
    <cellStyle name="Normal 4 15 5 5 2 2" xfId="48643"/>
    <cellStyle name="Normal 4 15 5 5 3" xfId="28076"/>
    <cellStyle name="Normal 4 15 5 5 3 2" xfId="58283"/>
    <cellStyle name="Normal 4 15 5 5 4" xfId="39003"/>
    <cellStyle name="Normal 4 15 5 6" xfId="11042"/>
    <cellStyle name="Normal 4 15 5 6 2" xfId="41249"/>
    <cellStyle name="Normal 4 15 5 7" xfId="20682"/>
    <cellStyle name="Normal 4 15 5 7 2" xfId="50889"/>
    <cellStyle name="Normal 4 15 5 8" xfId="29363"/>
    <cellStyle name="Normal 4 15 5 8 2" xfId="59570"/>
    <cellStyle name="Normal 4 15 5 9" xfId="31609"/>
    <cellStyle name="Normal 4 15 6" xfId="2523"/>
    <cellStyle name="Normal 4 15 6 2" xfId="12165"/>
    <cellStyle name="Normal 4 15 6 2 2" xfId="42372"/>
    <cellStyle name="Normal 4 15 6 3" xfId="21805"/>
    <cellStyle name="Normal 4 15 6 3 2" xfId="52012"/>
    <cellStyle name="Normal 4 15 6 4" xfId="32732"/>
    <cellStyle name="Normal 4 15 7" xfId="3646"/>
    <cellStyle name="Normal 4 15 7 2" xfId="13288"/>
    <cellStyle name="Normal 4 15 7 2 2" xfId="43495"/>
    <cellStyle name="Normal 4 15 7 3" xfId="22928"/>
    <cellStyle name="Normal 4 15 7 3 2" xfId="53135"/>
    <cellStyle name="Normal 4 15 7 4" xfId="33855"/>
    <cellStyle name="Normal 4 15 8" xfId="4769"/>
    <cellStyle name="Normal 4 15 8 2" xfId="14411"/>
    <cellStyle name="Normal 4 15 8 2 2" xfId="44618"/>
    <cellStyle name="Normal 4 15 8 3" xfId="24051"/>
    <cellStyle name="Normal 4 15 8 3 2" xfId="54258"/>
    <cellStyle name="Normal 4 15 8 4" xfId="34978"/>
    <cellStyle name="Normal 4 15 9" xfId="6058"/>
    <cellStyle name="Normal 4 15 9 2" xfId="15698"/>
    <cellStyle name="Normal 4 15 9 2 2" xfId="45905"/>
    <cellStyle name="Normal 4 15 9 3" xfId="25338"/>
    <cellStyle name="Normal 4 15 9 3 2" xfId="55545"/>
    <cellStyle name="Normal 4 15 9 4" xfId="36265"/>
    <cellStyle name="Normal 4 16" xfId="284"/>
    <cellStyle name="Normal 4 16 10" xfId="9942"/>
    <cellStyle name="Normal 4 16 10 2" xfId="40149"/>
    <cellStyle name="Normal 4 16 11" xfId="19582"/>
    <cellStyle name="Normal 4 16 11 2" xfId="49789"/>
    <cellStyle name="Normal 4 16 12" xfId="29386"/>
    <cellStyle name="Normal 4 16 12 2" xfId="59593"/>
    <cellStyle name="Normal 4 16 13" xfId="30509"/>
    <cellStyle name="Normal 4 16 2" xfId="760"/>
    <cellStyle name="Normal 4 16 2 10" xfId="20051"/>
    <cellStyle name="Normal 4 16 2 10 2" xfId="50258"/>
    <cellStyle name="Normal 4 16 2 11" xfId="29855"/>
    <cellStyle name="Normal 4 16 2 11 2" xfId="60062"/>
    <cellStyle name="Normal 4 16 2 12" xfId="30978"/>
    <cellStyle name="Normal 4 16 2 2" xfId="1889"/>
    <cellStyle name="Normal 4 16 2 2 2" xfId="11534"/>
    <cellStyle name="Normal 4 16 2 2 2 2" xfId="41741"/>
    <cellStyle name="Normal 4 16 2 2 3" xfId="21174"/>
    <cellStyle name="Normal 4 16 2 2 3 2" xfId="51381"/>
    <cellStyle name="Normal 4 16 2 2 4" xfId="32101"/>
    <cellStyle name="Normal 4 16 2 3" xfId="3015"/>
    <cellStyle name="Normal 4 16 2 3 2" xfId="12657"/>
    <cellStyle name="Normal 4 16 2 3 2 2" xfId="42864"/>
    <cellStyle name="Normal 4 16 2 3 3" xfId="22297"/>
    <cellStyle name="Normal 4 16 2 3 3 2" xfId="52504"/>
    <cellStyle name="Normal 4 16 2 3 4" xfId="33224"/>
    <cellStyle name="Normal 4 16 2 4" xfId="4138"/>
    <cellStyle name="Normal 4 16 2 4 2" xfId="13780"/>
    <cellStyle name="Normal 4 16 2 4 2 2" xfId="43987"/>
    <cellStyle name="Normal 4 16 2 4 3" xfId="23420"/>
    <cellStyle name="Normal 4 16 2 4 3 2" xfId="53627"/>
    <cellStyle name="Normal 4 16 2 4 4" xfId="34347"/>
    <cellStyle name="Normal 4 16 2 5" xfId="5427"/>
    <cellStyle name="Normal 4 16 2 5 2" xfId="15067"/>
    <cellStyle name="Normal 4 16 2 5 2 2" xfId="45274"/>
    <cellStyle name="Normal 4 16 2 5 3" xfId="24707"/>
    <cellStyle name="Normal 4 16 2 5 3 2" xfId="54914"/>
    <cellStyle name="Normal 4 16 2 5 4" xfId="35634"/>
    <cellStyle name="Normal 4 16 2 6" xfId="6714"/>
    <cellStyle name="Normal 4 16 2 6 2" xfId="16354"/>
    <cellStyle name="Normal 4 16 2 6 2 2" xfId="46561"/>
    <cellStyle name="Normal 4 16 2 6 3" xfId="25994"/>
    <cellStyle name="Normal 4 16 2 6 3 2" xfId="56201"/>
    <cellStyle name="Normal 4 16 2 6 4" xfId="36921"/>
    <cellStyle name="Normal 4 16 2 7" xfId="8001"/>
    <cellStyle name="Normal 4 16 2 7 2" xfId="17641"/>
    <cellStyle name="Normal 4 16 2 7 2 2" xfId="47848"/>
    <cellStyle name="Normal 4 16 2 7 3" xfId="27281"/>
    <cellStyle name="Normal 4 16 2 7 3 2" xfId="57488"/>
    <cellStyle name="Normal 4 16 2 7 4" xfId="38208"/>
    <cellStyle name="Normal 4 16 2 8" xfId="9288"/>
    <cellStyle name="Normal 4 16 2 8 2" xfId="18928"/>
    <cellStyle name="Normal 4 16 2 8 2 2" xfId="49135"/>
    <cellStyle name="Normal 4 16 2 8 3" xfId="28568"/>
    <cellStyle name="Normal 4 16 2 8 3 2" xfId="58775"/>
    <cellStyle name="Normal 4 16 2 8 4" xfId="39495"/>
    <cellStyle name="Normal 4 16 2 9" xfId="10411"/>
    <cellStyle name="Normal 4 16 2 9 2" xfId="40618"/>
    <cellStyle name="Normal 4 16 3" xfId="1418"/>
    <cellStyle name="Normal 4 16 3 2" xfId="11065"/>
    <cellStyle name="Normal 4 16 3 2 2" xfId="41272"/>
    <cellStyle name="Normal 4 16 3 3" xfId="20705"/>
    <cellStyle name="Normal 4 16 3 3 2" xfId="50912"/>
    <cellStyle name="Normal 4 16 3 4" xfId="31632"/>
    <cellStyle name="Normal 4 16 4" xfId="2546"/>
    <cellStyle name="Normal 4 16 4 2" xfId="12188"/>
    <cellStyle name="Normal 4 16 4 2 2" xfId="42395"/>
    <cellStyle name="Normal 4 16 4 3" xfId="21828"/>
    <cellStyle name="Normal 4 16 4 3 2" xfId="52035"/>
    <cellStyle name="Normal 4 16 4 4" xfId="32755"/>
    <cellStyle name="Normal 4 16 5" xfId="3669"/>
    <cellStyle name="Normal 4 16 5 2" xfId="13311"/>
    <cellStyle name="Normal 4 16 5 2 2" xfId="43518"/>
    <cellStyle name="Normal 4 16 5 3" xfId="22951"/>
    <cellStyle name="Normal 4 16 5 3 2" xfId="53158"/>
    <cellStyle name="Normal 4 16 5 4" xfId="33878"/>
    <cellStyle name="Normal 4 16 6" xfId="4958"/>
    <cellStyle name="Normal 4 16 6 2" xfId="14598"/>
    <cellStyle name="Normal 4 16 6 2 2" xfId="44805"/>
    <cellStyle name="Normal 4 16 6 3" xfId="24238"/>
    <cellStyle name="Normal 4 16 6 3 2" xfId="54445"/>
    <cellStyle name="Normal 4 16 6 4" xfId="35165"/>
    <cellStyle name="Normal 4 16 7" xfId="6245"/>
    <cellStyle name="Normal 4 16 7 2" xfId="15885"/>
    <cellStyle name="Normal 4 16 7 2 2" xfId="46092"/>
    <cellStyle name="Normal 4 16 7 3" xfId="25525"/>
    <cellStyle name="Normal 4 16 7 3 2" xfId="55732"/>
    <cellStyle name="Normal 4 16 7 4" xfId="36452"/>
    <cellStyle name="Normal 4 16 8" xfId="7532"/>
    <cellStyle name="Normal 4 16 8 2" xfId="17172"/>
    <cellStyle name="Normal 4 16 8 2 2" xfId="47379"/>
    <cellStyle name="Normal 4 16 8 3" xfId="26812"/>
    <cellStyle name="Normal 4 16 8 3 2" xfId="57019"/>
    <cellStyle name="Normal 4 16 8 4" xfId="37739"/>
    <cellStyle name="Normal 4 16 9" xfId="8819"/>
    <cellStyle name="Normal 4 16 9 2" xfId="18459"/>
    <cellStyle name="Normal 4 16 9 2 2" xfId="48666"/>
    <cellStyle name="Normal 4 16 9 3" xfId="28099"/>
    <cellStyle name="Normal 4 16 9 3 2" xfId="58306"/>
    <cellStyle name="Normal 4 16 9 4" xfId="39026"/>
    <cellStyle name="Normal 4 17" xfId="448"/>
    <cellStyle name="Normal 4 17 10" xfId="10106"/>
    <cellStyle name="Normal 4 17 10 2" xfId="40313"/>
    <cellStyle name="Normal 4 17 11" xfId="19746"/>
    <cellStyle name="Normal 4 17 11 2" xfId="49953"/>
    <cellStyle name="Normal 4 17 12" xfId="29550"/>
    <cellStyle name="Normal 4 17 12 2" xfId="59757"/>
    <cellStyle name="Normal 4 17 13" xfId="30673"/>
    <cellStyle name="Normal 4 17 2" xfId="924"/>
    <cellStyle name="Normal 4 17 2 10" xfId="20215"/>
    <cellStyle name="Normal 4 17 2 10 2" xfId="50422"/>
    <cellStyle name="Normal 4 17 2 11" xfId="30019"/>
    <cellStyle name="Normal 4 17 2 11 2" xfId="60226"/>
    <cellStyle name="Normal 4 17 2 12" xfId="31142"/>
    <cellStyle name="Normal 4 17 2 2" xfId="2053"/>
    <cellStyle name="Normal 4 17 2 2 2" xfId="11698"/>
    <cellStyle name="Normal 4 17 2 2 2 2" xfId="41905"/>
    <cellStyle name="Normal 4 17 2 2 3" xfId="21338"/>
    <cellStyle name="Normal 4 17 2 2 3 2" xfId="51545"/>
    <cellStyle name="Normal 4 17 2 2 4" xfId="32265"/>
    <cellStyle name="Normal 4 17 2 3" xfId="3179"/>
    <cellStyle name="Normal 4 17 2 3 2" xfId="12821"/>
    <cellStyle name="Normal 4 17 2 3 2 2" xfId="43028"/>
    <cellStyle name="Normal 4 17 2 3 3" xfId="22461"/>
    <cellStyle name="Normal 4 17 2 3 3 2" xfId="52668"/>
    <cellStyle name="Normal 4 17 2 3 4" xfId="33388"/>
    <cellStyle name="Normal 4 17 2 4" xfId="4302"/>
    <cellStyle name="Normal 4 17 2 4 2" xfId="13944"/>
    <cellStyle name="Normal 4 17 2 4 2 2" xfId="44151"/>
    <cellStyle name="Normal 4 17 2 4 3" xfId="23584"/>
    <cellStyle name="Normal 4 17 2 4 3 2" xfId="53791"/>
    <cellStyle name="Normal 4 17 2 4 4" xfId="34511"/>
    <cellStyle name="Normal 4 17 2 5" xfId="5591"/>
    <cellStyle name="Normal 4 17 2 5 2" xfId="15231"/>
    <cellStyle name="Normal 4 17 2 5 2 2" xfId="45438"/>
    <cellStyle name="Normal 4 17 2 5 3" xfId="24871"/>
    <cellStyle name="Normal 4 17 2 5 3 2" xfId="55078"/>
    <cellStyle name="Normal 4 17 2 5 4" xfId="35798"/>
    <cellStyle name="Normal 4 17 2 6" xfId="6878"/>
    <cellStyle name="Normal 4 17 2 6 2" xfId="16518"/>
    <cellStyle name="Normal 4 17 2 6 2 2" xfId="46725"/>
    <cellStyle name="Normal 4 17 2 6 3" xfId="26158"/>
    <cellStyle name="Normal 4 17 2 6 3 2" xfId="56365"/>
    <cellStyle name="Normal 4 17 2 6 4" xfId="37085"/>
    <cellStyle name="Normal 4 17 2 7" xfId="8165"/>
    <cellStyle name="Normal 4 17 2 7 2" xfId="17805"/>
    <cellStyle name="Normal 4 17 2 7 2 2" xfId="48012"/>
    <cellStyle name="Normal 4 17 2 7 3" xfId="27445"/>
    <cellStyle name="Normal 4 17 2 7 3 2" xfId="57652"/>
    <cellStyle name="Normal 4 17 2 7 4" xfId="38372"/>
    <cellStyle name="Normal 4 17 2 8" xfId="9452"/>
    <cellStyle name="Normal 4 17 2 8 2" xfId="19092"/>
    <cellStyle name="Normal 4 17 2 8 2 2" xfId="49299"/>
    <cellStyle name="Normal 4 17 2 8 3" xfId="28732"/>
    <cellStyle name="Normal 4 17 2 8 3 2" xfId="58939"/>
    <cellStyle name="Normal 4 17 2 8 4" xfId="39659"/>
    <cellStyle name="Normal 4 17 2 9" xfId="10575"/>
    <cellStyle name="Normal 4 17 2 9 2" xfId="40782"/>
    <cellStyle name="Normal 4 17 3" xfId="1582"/>
    <cellStyle name="Normal 4 17 3 2" xfId="11229"/>
    <cellStyle name="Normal 4 17 3 2 2" xfId="41436"/>
    <cellStyle name="Normal 4 17 3 3" xfId="20869"/>
    <cellStyle name="Normal 4 17 3 3 2" xfId="51076"/>
    <cellStyle name="Normal 4 17 3 4" xfId="31796"/>
    <cellStyle name="Normal 4 17 4" xfId="2710"/>
    <cellStyle name="Normal 4 17 4 2" xfId="12352"/>
    <cellStyle name="Normal 4 17 4 2 2" xfId="42559"/>
    <cellStyle name="Normal 4 17 4 3" xfId="21992"/>
    <cellStyle name="Normal 4 17 4 3 2" xfId="52199"/>
    <cellStyle name="Normal 4 17 4 4" xfId="32919"/>
    <cellStyle name="Normal 4 17 5" xfId="3833"/>
    <cellStyle name="Normal 4 17 5 2" xfId="13475"/>
    <cellStyle name="Normal 4 17 5 2 2" xfId="43682"/>
    <cellStyle name="Normal 4 17 5 3" xfId="23115"/>
    <cellStyle name="Normal 4 17 5 3 2" xfId="53322"/>
    <cellStyle name="Normal 4 17 5 4" xfId="34042"/>
    <cellStyle name="Normal 4 17 6" xfId="5122"/>
    <cellStyle name="Normal 4 17 6 2" xfId="14762"/>
    <cellStyle name="Normal 4 17 6 2 2" xfId="44969"/>
    <cellStyle name="Normal 4 17 6 3" xfId="24402"/>
    <cellStyle name="Normal 4 17 6 3 2" xfId="54609"/>
    <cellStyle name="Normal 4 17 6 4" xfId="35329"/>
    <cellStyle name="Normal 4 17 7" xfId="6409"/>
    <cellStyle name="Normal 4 17 7 2" xfId="16049"/>
    <cellStyle name="Normal 4 17 7 2 2" xfId="46256"/>
    <cellStyle name="Normal 4 17 7 3" xfId="25689"/>
    <cellStyle name="Normal 4 17 7 3 2" xfId="55896"/>
    <cellStyle name="Normal 4 17 7 4" xfId="36616"/>
    <cellStyle name="Normal 4 17 8" xfId="7696"/>
    <cellStyle name="Normal 4 17 8 2" xfId="17336"/>
    <cellStyle name="Normal 4 17 8 2 2" xfId="47543"/>
    <cellStyle name="Normal 4 17 8 3" xfId="26976"/>
    <cellStyle name="Normal 4 17 8 3 2" xfId="57183"/>
    <cellStyle name="Normal 4 17 8 4" xfId="37903"/>
    <cellStyle name="Normal 4 17 9" xfId="8983"/>
    <cellStyle name="Normal 4 17 9 2" xfId="18623"/>
    <cellStyle name="Normal 4 17 9 2 2" xfId="48830"/>
    <cellStyle name="Normal 4 17 9 3" xfId="28263"/>
    <cellStyle name="Normal 4 17 9 3 2" xfId="58470"/>
    <cellStyle name="Normal 4 17 9 4" xfId="39190"/>
    <cellStyle name="Normal 4 18" xfId="471"/>
    <cellStyle name="Normal 4 18 10" xfId="10129"/>
    <cellStyle name="Normal 4 18 10 2" xfId="40336"/>
    <cellStyle name="Normal 4 18 11" xfId="19769"/>
    <cellStyle name="Normal 4 18 11 2" xfId="49976"/>
    <cellStyle name="Normal 4 18 12" xfId="29573"/>
    <cellStyle name="Normal 4 18 12 2" xfId="59780"/>
    <cellStyle name="Normal 4 18 13" xfId="30696"/>
    <cellStyle name="Normal 4 18 2" xfId="947"/>
    <cellStyle name="Normal 4 18 2 10" xfId="20238"/>
    <cellStyle name="Normal 4 18 2 10 2" xfId="50445"/>
    <cellStyle name="Normal 4 18 2 11" xfId="30042"/>
    <cellStyle name="Normal 4 18 2 11 2" xfId="60249"/>
    <cellStyle name="Normal 4 18 2 12" xfId="31165"/>
    <cellStyle name="Normal 4 18 2 2" xfId="2076"/>
    <cellStyle name="Normal 4 18 2 2 2" xfId="11721"/>
    <cellStyle name="Normal 4 18 2 2 2 2" xfId="41928"/>
    <cellStyle name="Normal 4 18 2 2 3" xfId="21361"/>
    <cellStyle name="Normal 4 18 2 2 3 2" xfId="51568"/>
    <cellStyle name="Normal 4 18 2 2 4" xfId="32288"/>
    <cellStyle name="Normal 4 18 2 3" xfId="3202"/>
    <cellStyle name="Normal 4 18 2 3 2" xfId="12844"/>
    <cellStyle name="Normal 4 18 2 3 2 2" xfId="43051"/>
    <cellStyle name="Normal 4 18 2 3 3" xfId="22484"/>
    <cellStyle name="Normal 4 18 2 3 3 2" xfId="52691"/>
    <cellStyle name="Normal 4 18 2 3 4" xfId="33411"/>
    <cellStyle name="Normal 4 18 2 4" xfId="4325"/>
    <cellStyle name="Normal 4 18 2 4 2" xfId="13967"/>
    <cellStyle name="Normal 4 18 2 4 2 2" xfId="44174"/>
    <cellStyle name="Normal 4 18 2 4 3" xfId="23607"/>
    <cellStyle name="Normal 4 18 2 4 3 2" xfId="53814"/>
    <cellStyle name="Normal 4 18 2 4 4" xfId="34534"/>
    <cellStyle name="Normal 4 18 2 5" xfId="5614"/>
    <cellStyle name="Normal 4 18 2 5 2" xfId="15254"/>
    <cellStyle name="Normal 4 18 2 5 2 2" xfId="45461"/>
    <cellStyle name="Normal 4 18 2 5 3" xfId="24894"/>
    <cellStyle name="Normal 4 18 2 5 3 2" xfId="55101"/>
    <cellStyle name="Normal 4 18 2 5 4" xfId="35821"/>
    <cellStyle name="Normal 4 18 2 6" xfId="6901"/>
    <cellStyle name="Normal 4 18 2 6 2" xfId="16541"/>
    <cellStyle name="Normal 4 18 2 6 2 2" xfId="46748"/>
    <cellStyle name="Normal 4 18 2 6 3" xfId="26181"/>
    <cellStyle name="Normal 4 18 2 6 3 2" xfId="56388"/>
    <cellStyle name="Normal 4 18 2 6 4" xfId="37108"/>
    <cellStyle name="Normal 4 18 2 7" xfId="8188"/>
    <cellStyle name="Normal 4 18 2 7 2" xfId="17828"/>
    <cellStyle name="Normal 4 18 2 7 2 2" xfId="48035"/>
    <cellStyle name="Normal 4 18 2 7 3" xfId="27468"/>
    <cellStyle name="Normal 4 18 2 7 3 2" xfId="57675"/>
    <cellStyle name="Normal 4 18 2 7 4" xfId="38395"/>
    <cellStyle name="Normal 4 18 2 8" xfId="9475"/>
    <cellStyle name="Normal 4 18 2 8 2" xfId="19115"/>
    <cellStyle name="Normal 4 18 2 8 2 2" xfId="49322"/>
    <cellStyle name="Normal 4 18 2 8 3" xfId="28755"/>
    <cellStyle name="Normal 4 18 2 8 3 2" xfId="58962"/>
    <cellStyle name="Normal 4 18 2 8 4" xfId="39682"/>
    <cellStyle name="Normal 4 18 2 9" xfId="10598"/>
    <cellStyle name="Normal 4 18 2 9 2" xfId="40805"/>
    <cellStyle name="Normal 4 18 3" xfId="1605"/>
    <cellStyle name="Normal 4 18 3 2" xfId="11252"/>
    <cellStyle name="Normal 4 18 3 2 2" xfId="41459"/>
    <cellStyle name="Normal 4 18 3 3" xfId="20892"/>
    <cellStyle name="Normal 4 18 3 3 2" xfId="51099"/>
    <cellStyle name="Normal 4 18 3 4" xfId="31819"/>
    <cellStyle name="Normal 4 18 4" xfId="2733"/>
    <cellStyle name="Normal 4 18 4 2" xfId="12375"/>
    <cellStyle name="Normal 4 18 4 2 2" xfId="42582"/>
    <cellStyle name="Normal 4 18 4 3" xfId="22015"/>
    <cellStyle name="Normal 4 18 4 3 2" xfId="52222"/>
    <cellStyle name="Normal 4 18 4 4" xfId="32942"/>
    <cellStyle name="Normal 4 18 5" xfId="3856"/>
    <cellStyle name="Normal 4 18 5 2" xfId="13498"/>
    <cellStyle name="Normal 4 18 5 2 2" xfId="43705"/>
    <cellStyle name="Normal 4 18 5 3" xfId="23138"/>
    <cellStyle name="Normal 4 18 5 3 2" xfId="53345"/>
    <cellStyle name="Normal 4 18 5 4" xfId="34065"/>
    <cellStyle name="Normal 4 18 6" xfId="5145"/>
    <cellStyle name="Normal 4 18 6 2" xfId="14785"/>
    <cellStyle name="Normal 4 18 6 2 2" xfId="44992"/>
    <cellStyle name="Normal 4 18 6 3" xfId="24425"/>
    <cellStyle name="Normal 4 18 6 3 2" xfId="54632"/>
    <cellStyle name="Normal 4 18 6 4" xfId="35352"/>
    <cellStyle name="Normal 4 18 7" xfId="6432"/>
    <cellStyle name="Normal 4 18 7 2" xfId="16072"/>
    <cellStyle name="Normal 4 18 7 2 2" xfId="46279"/>
    <cellStyle name="Normal 4 18 7 3" xfId="25712"/>
    <cellStyle name="Normal 4 18 7 3 2" xfId="55919"/>
    <cellStyle name="Normal 4 18 7 4" xfId="36639"/>
    <cellStyle name="Normal 4 18 8" xfId="7719"/>
    <cellStyle name="Normal 4 18 8 2" xfId="17359"/>
    <cellStyle name="Normal 4 18 8 2 2" xfId="47566"/>
    <cellStyle name="Normal 4 18 8 3" xfId="26999"/>
    <cellStyle name="Normal 4 18 8 3 2" xfId="57206"/>
    <cellStyle name="Normal 4 18 8 4" xfId="37926"/>
    <cellStyle name="Normal 4 18 9" xfId="9006"/>
    <cellStyle name="Normal 4 18 9 2" xfId="18646"/>
    <cellStyle name="Normal 4 18 9 2 2" xfId="48853"/>
    <cellStyle name="Normal 4 18 9 3" xfId="28286"/>
    <cellStyle name="Normal 4 18 9 3 2" xfId="58493"/>
    <cellStyle name="Normal 4 18 9 4" xfId="39213"/>
    <cellStyle name="Normal 4 19" xfId="494"/>
    <cellStyle name="Normal 4 19 10" xfId="10152"/>
    <cellStyle name="Normal 4 19 10 2" xfId="40359"/>
    <cellStyle name="Normal 4 19 11" xfId="19792"/>
    <cellStyle name="Normal 4 19 11 2" xfId="49999"/>
    <cellStyle name="Normal 4 19 12" xfId="29596"/>
    <cellStyle name="Normal 4 19 12 2" xfId="59803"/>
    <cellStyle name="Normal 4 19 13" xfId="30719"/>
    <cellStyle name="Normal 4 19 2" xfId="970"/>
    <cellStyle name="Normal 4 19 2 10" xfId="20261"/>
    <cellStyle name="Normal 4 19 2 10 2" xfId="50468"/>
    <cellStyle name="Normal 4 19 2 11" xfId="30065"/>
    <cellStyle name="Normal 4 19 2 11 2" xfId="60272"/>
    <cellStyle name="Normal 4 19 2 12" xfId="31188"/>
    <cellStyle name="Normal 4 19 2 2" xfId="2099"/>
    <cellStyle name="Normal 4 19 2 2 2" xfId="11744"/>
    <cellStyle name="Normal 4 19 2 2 2 2" xfId="41951"/>
    <cellStyle name="Normal 4 19 2 2 3" xfId="21384"/>
    <cellStyle name="Normal 4 19 2 2 3 2" xfId="51591"/>
    <cellStyle name="Normal 4 19 2 2 4" xfId="32311"/>
    <cellStyle name="Normal 4 19 2 3" xfId="3225"/>
    <cellStyle name="Normal 4 19 2 3 2" xfId="12867"/>
    <cellStyle name="Normal 4 19 2 3 2 2" xfId="43074"/>
    <cellStyle name="Normal 4 19 2 3 3" xfId="22507"/>
    <cellStyle name="Normal 4 19 2 3 3 2" xfId="52714"/>
    <cellStyle name="Normal 4 19 2 3 4" xfId="33434"/>
    <cellStyle name="Normal 4 19 2 4" xfId="4348"/>
    <cellStyle name="Normal 4 19 2 4 2" xfId="13990"/>
    <cellStyle name="Normal 4 19 2 4 2 2" xfId="44197"/>
    <cellStyle name="Normal 4 19 2 4 3" xfId="23630"/>
    <cellStyle name="Normal 4 19 2 4 3 2" xfId="53837"/>
    <cellStyle name="Normal 4 19 2 4 4" xfId="34557"/>
    <cellStyle name="Normal 4 19 2 5" xfId="5637"/>
    <cellStyle name="Normal 4 19 2 5 2" xfId="15277"/>
    <cellStyle name="Normal 4 19 2 5 2 2" xfId="45484"/>
    <cellStyle name="Normal 4 19 2 5 3" xfId="24917"/>
    <cellStyle name="Normal 4 19 2 5 3 2" xfId="55124"/>
    <cellStyle name="Normal 4 19 2 5 4" xfId="35844"/>
    <cellStyle name="Normal 4 19 2 6" xfId="6924"/>
    <cellStyle name="Normal 4 19 2 6 2" xfId="16564"/>
    <cellStyle name="Normal 4 19 2 6 2 2" xfId="46771"/>
    <cellStyle name="Normal 4 19 2 6 3" xfId="26204"/>
    <cellStyle name="Normal 4 19 2 6 3 2" xfId="56411"/>
    <cellStyle name="Normal 4 19 2 6 4" xfId="37131"/>
    <cellStyle name="Normal 4 19 2 7" xfId="8211"/>
    <cellStyle name="Normal 4 19 2 7 2" xfId="17851"/>
    <cellStyle name="Normal 4 19 2 7 2 2" xfId="48058"/>
    <cellStyle name="Normal 4 19 2 7 3" xfId="27491"/>
    <cellStyle name="Normal 4 19 2 7 3 2" xfId="57698"/>
    <cellStyle name="Normal 4 19 2 7 4" xfId="38418"/>
    <cellStyle name="Normal 4 19 2 8" xfId="9498"/>
    <cellStyle name="Normal 4 19 2 8 2" xfId="19138"/>
    <cellStyle name="Normal 4 19 2 8 2 2" xfId="49345"/>
    <cellStyle name="Normal 4 19 2 8 3" xfId="28778"/>
    <cellStyle name="Normal 4 19 2 8 3 2" xfId="58985"/>
    <cellStyle name="Normal 4 19 2 8 4" xfId="39705"/>
    <cellStyle name="Normal 4 19 2 9" xfId="10621"/>
    <cellStyle name="Normal 4 19 2 9 2" xfId="40828"/>
    <cellStyle name="Normal 4 19 3" xfId="1628"/>
    <cellStyle name="Normal 4 19 3 2" xfId="11275"/>
    <cellStyle name="Normal 4 19 3 2 2" xfId="41482"/>
    <cellStyle name="Normal 4 19 3 3" xfId="20915"/>
    <cellStyle name="Normal 4 19 3 3 2" xfId="51122"/>
    <cellStyle name="Normal 4 19 3 4" xfId="31842"/>
    <cellStyle name="Normal 4 19 4" xfId="2756"/>
    <cellStyle name="Normal 4 19 4 2" xfId="12398"/>
    <cellStyle name="Normal 4 19 4 2 2" xfId="42605"/>
    <cellStyle name="Normal 4 19 4 3" xfId="22038"/>
    <cellStyle name="Normal 4 19 4 3 2" xfId="52245"/>
    <cellStyle name="Normal 4 19 4 4" xfId="32965"/>
    <cellStyle name="Normal 4 19 5" xfId="3879"/>
    <cellStyle name="Normal 4 19 5 2" xfId="13521"/>
    <cellStyle name="Normal 4 19 5 2 2" xfId="43728"/>
    <cellStyle name="Normal 4 19 5 3" xfId="23161"/>
    <cellStyle name="Normal 4 19 5 3 2" xfId="53368"/>
    <cellStyle name="Normal 4 19 5 4" xfId="34088"/>
    <cellStyle name="Normal 4 19 6" xfId="5168"/>
    <cellStyle name="Normal 4 19 6 2" xfId="14808"/>
    <cellStyle name="Normal 4 19 6 2 2" xfId="45015"/>
    <cellStyle name="Normal 4 19 6 3" xfId="24448"/>
    <cellStyle name="Normal 4 19 6 3 2" xfId="54655"/>
    <cellStyle name="Normal 4 19 6 4" xfId="35375"/>
    <cellStyle name="Normal 4 19 7" xfId="6455"/>
    <cellStyle name="Normal 4 19 7 2" xfId="16095"/>
    <cellStyle name="Normal 4 19 7 2 2" xfId="46302"/>
    <cellStyle name="Normal 4 19 7 3" xfId="25735"/>
    <cellStyle name="Normal 4 19 7 3 2" xfId="55942"/>
    <cellStyle name="Normal 4 19 7 4" xfId="36662"/>
    <cellStyle name="Normal 4 19 8" xfId="7742"/>
    <cellStyle name="Normal 4 19 8 2" xfId="17382"/>
    <cellStyle name="Normal 4 19 8 2 2" xfId="47589"/>
    <cellStyle name="Normal 4 19 8 3" xfId="27022"/>
    <cellStyle name="Normal 4 19 8 3 2" xfId="57229"/>
    <cellStyle name="Normal 4 19 8 4" xfId="37949"/>
    <cellStyle name="Normal 4 19 9" xfId="9029"/>
    <cellStyle name="Normal 4 19 9 2" xfId="18669"/>
    <cellStyle name="Normal 4 19 9 2 2" xfId="48876"/>
    <cellStyle name="Normal 4 19 9 3" xfId="28309"/>
    <cellStyle name="Normal 4 19 9 3 2" xfId="58516"/>
    <cellStyle name="Normal 4 19 9 4" xfId="39236"/>
    <cellStyle name="Normal 4 2" xfId="14"/>
    <cellStyle name="Normal 4 2 10" xfId="287"/>
    <cellStyle name="Normal 4 2 10 10" xfId="9945"/>
    <cellStyle name="Normal 4 2 10 10 2" xfId="40152"/>
    <cellStyle name="Normal 4 2 10 11" xfId="19585"/>
    <cellStyle name="Normal 4 2 10 11 2" xfId="49792"/>
    <cellStyle name="Normal 4 2 10 12" xfId="29389"/>
    <cellStyle name="Normal 4 2 10 12 2" xfId="59596"/>
    <cellStyle name="Normal 4 2 10 13" xfId="30512"/>
    <cellStyle name="Normal 4 2 10 2" xfId="763"/>
    <cellStyle name="Normal 4 2 10 2 10" xfId="20054"/>
    <cellStyle name="Normal 4 2 10 2 10 2" xfId="50261"/>
    <cellStyle name="Normal 4 2 10 2 11" xfId="29858"/>
    <cellStyle name="Normal 4 2 10 2 11 2" xfId="60065"/>
    <cellStyle name="Normal 4 2 10 2 12" xfId="30981"/>
    <cellStyle name="Normal 4 2 10 2 2" xfId="1892"/>
    <cellStyle name="Normal 4 2 10 2 2 2" xfId="11537"/>
    <cellStyle name="Normal 4 2 10 2 2 2 2" xfId="41744"/>
    <cellStyle name="Normal 4 2 10 2 2 3" xfId="21177"/>
    <cellStyle name="Normal 4 2 10 2 2 3 2" xfId="51384"/>
    <cellStyle name="Normal 4 2 10 2 2 4" xfId="32104"/>
    <cellStyle name="Normal 4 2 10 2 3" xfId="3018"/>
    <cellStyle name="Normal 4 2 10 2 3 2" xfId="12660"/>
    <cellStyle name="Normal 4 2 10 2 3 2 2" xfId="42867"/>
    <cellStyle name="Normal 4 2 10 2 3 3" xfId="22300"/>
    <cellStyle name="Normal 4 2 10 2 3 3 2" xfId="52507"/>
    <cellStyle name="Normal 4 2 10 2 3 4" xfId="33227"/>
    <cellStyle name="Normal 4 2 10 2 4" xfId="4141"/>
    <cellStyle name="Normal 4 2 10 2 4 2" xfId="13783"/>
    <cellStyle name="Normal 4 2 10 2 4 2 2" xfId="43990"/>
    <cellStyle name="Normal 4 2 10 2 4 3" xfId="23423"/>
    <cellStyle name="Normal 4 2 10 2 4 3 2" xfId="53630"/>
    <cellStyle name="Normal 4 2 10 2 4 4" xfId="34350"/>
    <cellStyle name="Normal 4 2 10 2 5" xfId="5430"/>
    <cellStyle name="Normal 4 2 10 2 5 2" xfId="15070"/>
    <cellStyle name="Normal 4 2 10 2 5 2 2" xfId="45277"/>
    <cellStyle name="Normal 4 2 10 2 5 3" xfId="24710"/>
    <cellStyle name="Normal 4 2 10 2 5 3 2" xfId="54917"/>
    <cellStyle name="Normal 4 2 10 2 5 4" xfId="35637"/>
    <cellStyle name="Normal 4 2 10 2 6" xfId="6717"/>
    <cellStyle name="Normal 4 2 10 2 6 2" xfId="16357"/>
    <cellStyle name="Normal 4 2 10 2 6 2 2" xfId="46564"/>
    <cellStyle name="Normal 4 2 10 2 6 3" xfId="25997"/>
    <cellStyle name="Normal 4 2 10 2 6 3 2" xfId="56204"/>
    <cellStyle name="Normal 4 2 10 2 6 4" xfId="36924"/>
    <cellStyle name="Normal 4 2 10 2 7" xfId="8004"/>
    <cellStyle name="Normal 4 2 10 2 7 2" xfId="17644"/>
    <cellStyle name="Normal 4 2 10 2 7 2 2" xfId="47851"/>
    <cellStyle name="Normal 4 2 10 2 7 3" xfId="27284"/>
    <cellStyle name="Normal 4 2 10 2 7 3 2" xfId="57491"/>
    <cellStyle name="Normal 4 2 10 2 7 4" xfId="38211"/>
    <cellStyle name="Normal 4 2 10 2 8" xfId="9291"/>
    <cellStyle name="Normal 4 2 10 2 8 2" xfId="18931"/>
    <cellStyle name="Normal 4 2 10 2 8 2 2" xfId="49138"/>
    <cellStyle name="Normal 4 2 10 2 8 3" xfId="28571"/>
    <cellStyle name="Normal 4 2 10 2 8 3 2" xfId="58778"/>
    <cellStyle name="Normal 4 2 10 2 8 4" xfId="39498"/>
    <cellStyle name="Normal 4 2 10 2 9" xfId="10414"/>
    <cellStyle name="Normal 4 2 10 2 9 2" xfId="40621"/>
    <cellStyle name="Normal 4 2 10 3" xfId="1421"/>
    <cellStyle name="Normal 4 2 10 3 2" xfId="11068"/>
    <cellStyle name="Normal 4 2 10 3 2 2" xfId="41275"/>
    <cellStyle name="Normal 4 2 10 3 3" xfId="20708"/>
    <cellStyle name="Normal 4 2 10 3 3 2" xfId="50915"/>
    <cellStyle name="Normal 4 2 10 3 4" xfId="31635"/>
    <cellStyle name="Normal 4 2 10 4" xfId="2549"/>
    <cellStyle name="Normal 4 2 10 4 2" xfId="12191"/>
    <cellStyle name="Normal 4 2 10 4 2 2" xfId="42398"/>
    <cellStyle name="Normal 4 2 10 4 3" xfId="21831"/>
    <cellStyle name="Normal 4 2 10 4 3 2" xfId="52038"/>
    <cellStyle name="Normal 4 2 10 4 4" xfId="32758"/>
    <cellStyle name="Normal 4 2 10 5" xfId="3672"/>
    <cellStyle name="Normal 4 2 10 5 2" xfId="13314"/>
    <cellStyle name="Normal 4 2 10 5 2 2" xfId="43521"/>
    <cellStyle name="Normal 4 2 10 5 3" xfId="22954"/>
    <cellStyle name="Normal 4 2 10 5 3 2" xfId="53161"/>
    <cellStyle name="Normal 4 2 10 5 4" xfId="33881"/>
    <cellStyle name="Normal 4 2 10 6" xfId="4961"/>
    <cellStyle name="Normal 4 2 10 6 2" xfId="14601"/>
    <cellStyle name="Normal 4 2 10 6 2 2" xfId="44808"/>
    <cellStyle name="Normal 4 2 10 6 3" xfId="24241"/>
    <cellStyle name="Normal 4 2 10 6 3 2" xfId="54448"/>
    <cellStyle name="Normal 4 2 10 6 4" xfId="35168"/>
    <cellStyle name="Normal 4 2 10 7" xfId="6248"/>
    <cellStyle name="Normal 4 2 10 7 2" xfId="15888"/>
    <cellStyle name="Normal 4 2 10 7 2 2" xfId="46095"/>
    <cellStyle name="Normal 4 2 10 7 3" xfId="25528"/>
    <cellStyle name="Normal 4 2 10 7 3 2" xfId="55735"/>
    <cellStyle name="Normal 4 2 10 7 4" xfId="36455"/>
    <cellStyle name="Normal 4 2 10 8" xfId="7535"/>
    <cellStyle name="Normal 4 2 10 8 2" xfId="17175"/>
    <cellStyle name="Normal 4 2 10 8 2 2" xfId="47382"/>
    <cellStyle name="Normal 4 2 10 8 3" xfId="26815"/>
    <cellStyle name="Normal 4 2 10 8 3 2" xfId="57022"/>
    <cellStyle name="Normal 4 2 10 8 4" xfId="37742"/>
    <cellStyle name="Normal 4 2 10 9" xfId="8822"/>
    <cellStyle name="Normal 4 2 10 9 2" xfId="18462"/>
    <cellStyle name="Normal 4 2 10 9 2 2" xfId="48669"/>
    <cellStyle name="Normal 4 2 10 9 3" xfId="28102"/>
    <cellStyle name="Normal 4 2 10 9 3 2" xfId="58309"/>
    <cellStyle name="Normal 4 2 10 9 4" xfId="39029"/>
    <cellStyle name="Normal 4 2 11" xfId="449"/>
    <cellStyle name="Normal 4 2 11 10" xfId="10107"/>
    <cellStyle name="Normal 4 2 11 10 2" xfId="40314"/>
    <cellStyle name="Normal 4 2 11 11" xfId="19747"/>
    <cellStyle name="Normal 4 2 11 11 2" xfId="49954"/>
    <cellStyle name="Normal 4 2 11 12" xfId="29551"/>
    <cellStyle name="Normal 4 2 11 12 2" xfId="59758"/>
    <cellStyle name="Normal 4 2 11 13" xfId="30674"/>
    <cellStyle name="Normal 4 2 11 2" xfId="925"/>
    <cellStyle name="Normal 4 2 11 2 10" xfId="20216"/>
    <cellStyle name="Normal 4 2 11 2 10 2" xfId="50423"/>
    <cellStyle name="Normal 4 2 11 2 11" xfId="30020"/>
    <cellStyle name="Normal 4 2 11 2 11 2" xfId="60227"/>
    <cellStyle name="Normal 4 2 11 2 12" xfId="31143"/>
    <cellStyle name="Normal 4 2 11 2 2" xfId="2054"/>
    <cellStyle name="Normal 4 2 11 2 2 2" xfId="11699"/>
    <cellStyle name="Normal 4 2 11 2 2 2 2" xfId="41906"/>
    <cellStyle name="Normal 4 2 11 2 2 3" xfId="21339"/>
    <cellStyle name="Normal 4 2 11 2 2 3 2" xfId="51546"/>
    <cellStyle name="Normal 4 2 11 2 2 4" xfId="32266"/>
    <cellStyle name="Normal 4 2 11 2 3" xfId="3180"/>
    <cellStyle name="Normal 4 2 11 2 3 2" xfId="12822"/>
    <cellStyle name="Normal 4 2 11 2 3 2 2" xfId="43029"/>
    <cellStyle name="Normal 4 2 11 2 3 3" xfId="22462"/>
    <cellStyle name="Normal 4 2 11 2 3 3 2" xfId="52669"/>
    <cellStyle name="Normal 4 2 11 2 3 4" xfId="33389"/>
    <cellStyle name="Normal 4 2 11 2 4" xfId="4303"/>
    <cellStyle name="Normal 4 2 11 2 4 2" xfId="13945"/>
    <cellStyle name="Normal 4 2 11 2 4 2 2" xfId="44152"/>
    <cellStyle name="Normal 4 2 11 2 4 3" xfId="23585"/>
    <cellStyle name="Normal 4 2 11 2 4 3 2" xfId="53792"/>
    <cellStyle name="Normal 4 2 11 2 4 4" xfId="34512"/>
    <cellStyle name="Normal 4 2 11 2 5" xfId="5592"/>
    <cellStyle name="Normal 4 2 11 2 5 2" xfId="15232"/>
    <cellStyle name="Normal 4 2 11 2 5 2 2" xfId="45439"/>
    <cellStyle name="Normal 4 2 11 2 5 3" xfId="24872"/>
    <cellStyle name="Normal 4 2 11 2 5 3 2" xfId="55079"/>
    <cellStyle name="Normal 4 2 11 2 5 4" xfId="35799"/>
    <cellStyle name="Normal 4 2 11 2 6" xfId="6879"/>
    <cellStyle name="Normal 4 2 11 2 6 2" xfId="16519"/>
    <cellStyle name="Normal 4 2 11 2 6 2 2" xfId="46726"/>
    <cellStyle name="Normal 4 2 11 2 6 3" xfId="26159"/>
    <cellStyle name="Normal 4 2 11 2 6 3 2" xfId="56366"/>
    <cellStyle name="Normal 4 2 11 2 6 4" xfId="37086"/>
    <cellStyle name="Normal 4 2 11 2 7" xfId="8166"/>
    <cellStyle name="Normal 4 2 11 2 7 2" xfId="17806"/>
    <cellStyle name="Normal 4 2 11 2 7 2 2" xfId="48013"/>
    <cellStyle name="Normal 4 2 11 2 7 3" xfId="27446"/>
    <cellStyle name="Normal 4 2 11 2 7 3 2" xfId="57653"/>
    <cellStyle name="Normal 4 2 11 2 7 4" xfId="38373"/>
    <cellStyle name="Normal 4 2 11 2 8" xfId="9453"/>
    <cellStyle name="Normal 4 2 11 2 8 2" xfId="19093"/>
    <cellStyle name="Normal 4 2 11 2 8 2 2" xfId="49300"/>
    <cellStyle name="Normal 4 2 11 2 8 3" xfId="28733"/>
    <cellStyle name="Normal 4 2 11 2 8 3 2" xfId="58940"/>
    <cellStyle name="Normal 4 2 11 2 8 4" xfId="39660"/>
    <cellStyle name="Normal 4 2 11 2 9" xfId="10576"/>
    <cellStyle name="Normal 4 2 11 2 9 2" xfId="40783"/>
    <cellStyle name="Normal 4 2 11 3" xfId="1583"/>
    <cellStyle name="Normal 4 2 11 3 2" xfId="11230"/>
    <cellStyle name="Normal 4 2 11 3 2 2" xfId="41437"/>
    <cellStyle name="Normal 4 2 11 3 3" xfId="20870"/>
    <cellStyle name="Normal 4 2 11 3 3 2" xfId="51077"/>
    <cellStyle name="Normal 4 2 11 3 4" xfId="31797"/>
    <cellStyle name="Normal 4 2 11 4" xfId="2711"/>
    <cellStyle name="Normal 4 2 11 4 2" xfId="12353"/>
    <cellStyle name="Normal 4 2 11 4 2 2" xfId="42560"/>
    <cellStyle name="Normal 4 2 11 4 3" xfId="21993"/>
    <cellStyle name="Normal 4 2 11 4 3 2" xfId="52200"/>
    <cellStyle name="Normal 4 2 11 4 4" xfId="32920"/>
    <cellStyle name="Normal 4 2 11 5" xfId="3834"/>
    <cellStyle name="Normal 4 2 11 5 2" xfId="13476"/>
    <cellStyle name="Normal 4 2 11 5 2 2" xfId="43683"/>
    <cellStyle name="Normal 4 2 11 5 3" xfId="23116"/>
    <cellStyle name="Normal 4 2 11 5 3 2" xfId="53323"/>
    <cellStyle name="Normal 4 2 11 5 4" xfId="34043"/>
    <cellStyle name="Normal 4 2 11 6" xfId="5123"/>
    <cellStyle name="Normal 4 2 11 6 2" xfId="14763"/>
    <cellStyle name="Normal 4 2 11 6 2 2" xfId="44970"/>
    <cellStyle name="Normal 4 2 11 6 3" xfId="24403"/>
    <cellStyle name="Normal 4 2 11 6 3 2" xfId="54610"/>
    <cellStyle name="Normal 4 2 11 6 4" xfId="35330"/>
    <cellStyle name="Normal 4 2 11 7" xfId="6410"/>
    <cellStyle name="Normal 4 2 11 7 2" xfId="16050"/>
    <cellStyle name="Normal 4 2 11 7 2 2" xfId="46257"/>
    <cellStyle name="Normal 4 2 11 7 3" xfId="25690"/>
    <cellStyle name="Normal 4 2 11 7 3 2" xfId="55897"/>
    <cellStyle name="Normal 4 2 11 7 4" xfId="36617"/>
    <cellStyle name="Normal 4 2 11 8" xfId="7697"/>
    <cellStyle name="Normal 4 2 11 8 2" xfId="17337"/>
    <cellStyle name="Normal 4 2 11 8 2 2" xfId="47544"/>
    <cellStyle name="Normal 4 2 11 8 3" xfId="26977"/>
    <cellStyle name="Normal 4 2 11 8 3 2" xfId="57184"/>
    <cellStyle name="Normal 4 2 11 8 4" xfId="37904"/>
    <cellStyle name="Normal 4 2 11 9" xfId="8984"/>
    <cellStyle name="Normal 4 2 11 9 2" xfId="18624"/>
    <cellStyle name="Normal 4 2 11 9 2 2" xfId="48831"/>
    <cellStyle name="Normal 4 2 11 9 3" xfId="28264"/>
    <cellStyle name="Normal 4 2 11 9 3 2" xfId="58471"/>
    <cellStyle name="Normal 4 2 11 9 4" xfId="39191"/>
    <cellStyle name="Normal 4 2 12" xfId="472"/>
    <cellStyle name="Normal 4 2 12 10" xfId="10130"/>
    <cellStyle name="Normal 4 2 12 10 2" xfId="40337"/>
    <cellStyle name="Normal 4 2 12 11" xfId="19770"/>
    <cellStyle name="Normal 4 2 12 11 2" xfId="49977"/>
    <cellStyle name="Normal 4 2 12 12" xfId="29574"/>
    <cellStyle name="Normal 4 2 12 12 2" xfId="59781"/>
    <cellStyle name="Normal 4 2 12 13" xfId="30697"/>
    <cellStyle name="Normal 4 2 12 2" xfId="948"/>
    <cellStyle name="Normal 4 2 12 2 10" xfId="20239"/>
    <cellStyle name="Normal 4 2 12 2 10 2" xfId="50446"/>
    <cellStyle name="Normal 4 2 12 2 11" xfId="30043"/>
    <cellStyle name="Normal 4 2 12 2 11 2" xfId="60250"/>
    <cellStyle name="Normal 4 2 12 2 12" xfId="31166"/>
    <cellStyle name="Normal 4 2 12 2 2" xfId="2077"/>
    <cellStyle name="Normal 4 2 12 2 2 2" xfId="11722"/>
    <cellStyle name="Normal 4 2 12 2 2 2 2" xfId="41929"/>
    <cellStyle name="Normal 4 2 12 2 2 3" xfId="21362"/>
    <cellStyle name="Normal 4 2 12 2 2 3 2" xfId="51569"/>
    <cellStyle name="Normal 4 2 12 2 2 4" xfId="32289"/>
    <cellStyle name="Normal 4 2 12 2 3" xfId="3203"/>
    <cellStyle name="Normal 4 2 12 2 3 2" xfId="12845"/>
    <cellStyle name="Normal 4 2 12 2 3 2 2" xfId="43052"/>
    <cellStyle name="Normal 4 2 12 2 3 3" xfId="22485"/>
    <cellStyle name="Normal 4 2 12 2 3 3 2" xfId="52692"/>
    <cellStyle name="Normal 4 2 12 2 3 4" xfId="33412"/>
    <cellStyle name="Normal 4 2 12 2 4" xfId="4326"/>
    <cellStyle name="Normal 4 2 12 2 4 2" xfId="13968"/>
    <cellStyle name="Normal 4 2 12 2 4 2 2" xfId="44175"/>
    <cellStyle name="Normal 4 2 12 2 4 3" xfId="23608"/>
    <cellStyle name="Normal 4 2 12 2 4 3 2" xfId="53815"/>
    <cellStyle name="Normal 4 2 12 2 4 4" xfId="34535"/>
    <cellStyle name="Normal 4 2 12 2 5" xfId="5615"/>
    <cellStyle name="Normal 4 2 12 2 5 2" xfId="15255"/>
    <cellStyle name="Normal 4 2 12 2 5 2 2" xfId="45462"/>
    <cellStyle name="Normal 4 2 12 2 5 3" xfId="24895"/>
    <cellStyle name="Normal 4 2 12 2 5 3 2" xfId="55102"/>
    <cellStyle name="Normal 4 2 12 2 5 4" xfId="35822"/>
    <cellStyle name="Normal 4 2 12 2 6" xfId="6902"/>
    <cellStyle name="Normal 4 2 12 2 6 2" xfId="16542"/>
    <cellStyle name="Normal 4 2 12 2 6 2 2" xfId="46749"/>
    <cellStyle name="Normal 4 2 12 2 6 3" xfId="26182"/>
    <cellStyle name="Normal 4 2 12 2 6 3 2" xfId="56389"/>
    <cellStyle name="Normal 4 2 12 2 6 4" xfId="37109"/>
    <cellStyle name="Normal 4 2 12 2 7" xfId="8189"/>
    <cellStyle name="Normal 4 2 12 2 7 2" xfId="17829"/>
    <cellStyle name="Normal 4 2 12 2 7 2 2" xfId="48036"/>
    <cellStyle name="Normal 4 2 12 2 7 3" xfId="27469"/>
    <cellStyle name="Normal 4 2 12 2 7 3 2" xfId="57676"/>
    <cellStyle name="Normal 4 2 12 2 7 4" xfId="38396"/>
    <cellStyle name="Normal 4 2 12 2 8" xfId="9476"/>
    <cellStyle name="Normal 4 2 12 2 8 2" xfId="19116"/>
    <cellStyle name="Normal 4 2 12 2 8 2 2" xfId="49323"/>
    <cellStyle name="Normal 4 2 12 2 8 3" xfId="28756"/>
    <cellStyle name="Normal 4 2 12 2 8 3 2" xfId="58963"/>
    <cellStyle name="Normal 4 2 12 2 8 4" xfId="39683"/>
    <cellStyle name="Normal 4 2 12 2 9" xfId="10599"/>
    <cellStyle name="Normal 4 2 12 2 9 2" xfId="40806"/>
    <cellStyle name="Normal 4 2 12 3" xfId="1606"/>
    <cellStyle name="Normal 4 2 12 3 2" xfId="11253"/>
    <cellStyle name="Normal 4 2 12 3 2 2" xfId="41460"/>
    <cellStyle name="Normal 4 2 12 3 3" xfId="20893"/>
    <cellStyle name="Normal 4 2 12 3 3 2" xfId="51100"/>
    <cellStyle name="Normal 4 2 12 3 4" xfId="31820"/>
    <cellStyle name="Normal 4 2 12 4" xfId="2734"/>
    <cellStyle name="Normal 4 2 12 4 2" xfId="12376"/>
    <cellStyle name="Normal 4 2 12 4 2 2" xfId="42583"/>
    <cellStyle name="Normal 4 2 12 4 3" xfId="22016"/>
    <cellStyle name="Normal 4 2 12 4 3 2" xfId="52223"/>
    <cellStyle name="Normal 4 2 12 4 4" xfId="32943"/>
    <cellStyle name="Normal 4 2 12 5" xfId="3857"/>
    <cellStyle name="Normal 4 2 12 5 2" xfId="13499"/>
    <cellStyle name="Normal 4 2 12 5 2 2" xfId="43706"/>
    <cellStyle name="Normal 4 2 12 5 3" xfId="23139"/>
    <cellStyle name="Normal 4 2 12 5 3 2" xfId="53346"/>
    <cellStyle name="Normal 4 2 12 5 4" xfId="34066"/>
    <cellStyle name="Normal 4 2 12 6" xfId="5146"/>
    <cellStyle name="Normal 4 2 12 6 2" xfId="14786"/>
    <cellStyle name="Normal 4 2 12 6 2 2" xfId="44993"/>
    <cellStyle name="Normal 4 2 12 6 3" xfId="24426"/>
    <cellStyle name="Normal 4 2 12 6 3 2" xfId="54633"/>
    <cellStyle name="Normal 4 2 12 6 4" xfId="35353"/>
    <cellStyle name="Normal 4 2 12 7" xfId="6433"/>
    <cellStyle name="Normal 4 2 12 7 2" xfId="16073"/>
    <cellStyle name="Normal 4 2 12 7 2 2" xfId="46280"/>
    <cellStyle name="Normal 4 2 12 7 3" xfId="25713"/>
    <cellStyle name="Normal 4 2 12 7 3 2" xfId="55920"/>
    <cellStyle name="Normal 4 2 12 7 4" xfId="36640"/>
    <cellStyle name="Normal 4 2 12 8" xfId="7720"/>
    <cellStyle name="Normal 4 2 12 8 2" xfId="17360"/>
    <cellStyle name="Normal 4 2 12 8 2 2" xfId="47567"/>
    <cellStyle name="Normal 4 2 12 8 3" xfId="27000"/>
    <cellStyle name="Normal 4 2 12 8 3 2" xfId="57207"/>
    <cellStyle name="Normal 4 2 12 8 4" xfId="37927"/>
    <cellStyle name="Normal 4 2 12 9" xfId="9007"/>
    <cellStyle name="Normal 4 2 12 9 2" xfId="18647"/>
    <cellStyle name="Normal 4 2 12 9 2 2" xfId="48854"/>
    <cellStyle name="Normal 4 2 12 9 3" xfId="28287"/>
    <cellStyle name="Normal 4 2 12 9 3 2" xfId="58494"/>
    <cellStyle name="Normal 4 2 12 9 4" xfId="39214"/>
    <cellStyle name="Normal 4 2 13" xfId="495"/>
    <cellStyle name="Normal 4 2 13 10" xfId="10153"/>
    <cellStyle name="Normal 4 2 13 10 2" xfId="40360"/>
    <cellStyle name="Normal 4 2 13 11" xfId="19793"/>
    <cellStyle name="Normal 4 2 13 11 2" xfId="50000"/>
    <cellStyle name="Normal 4 2 13 12" xfId="29597"/>
    <cellStyle name="Normal 4 2 13 12 2" xfId="59804"/>
    <cellStyle name="Normal 4 2 13 13" xfId="30720"/>
    <cellStyle name="Normal 4 2 13 2" xfId="971"/>
    <cellStyle name="Normal 4 2 13 2 10" xfId="20262"/>
    <cellStyle name="Normal 4 2 13 2 10 2" xfId="50469"/>
    <cellStyle name="Normal 4 2 13 2 11" xfId="30066"/>
    <cellStyle name="Normal 4 2 13 2 11 2" xfId="60273"/>
    <cellStyle name="Normal 4 2 13 2 12" xfId="31189"/>
    <cellStyle name="Normal 4 2 13 2 2" xfId="2100"/>
    <cellStyle name="Normal 4 2 13 2 2 2" xfId="11745"/>
    <cellStyle name="Normal 4 2 13 2 2 2 2" xfId="41952"/>
    <cellStyle name="Normal 4 2 13 2 2 3" xfId="21385"/>
    <cellStyle name="Normal 4 2 13 2 2 3 2" xfId="51592"/>
    <cellStyle name="Normal 4 2 13 2 2 4" xfId="32312"/>
    <cellStyle name="Normal 4 2 13 2 3" xfId="3226"/>
    <cellStyle name="Normal 4 2 13 2 3 2" xfId="12868"/>
    <cellStyle name="Normal 4 2 13 2 3 2 2" xfId="43075"/>
    <cellStyle name="Normal 4 2 13 2 3 3" xfId="22508"/>
    <cellStyle name="Normal 4 2 13 2 3 3 2" xfId="52715"/>
    <cellStyle name="Normal 4 2 13 2 3 4" xfId="33435"/>
    <cellStyle name="Normal 4 2 13 2 4" xfId="4349"/>
    <cellStyle name="Normal 4 2 13 2 4 2" xfId="13991"/>
    <cellStyle name="Normal 4 2 13 2 4 2 2" xfId="44198"/>
    <cellStyle name="Normal 4 2 13 2 4 3" xfId="23631"/>
    <cellStyle name="Normal 4 2 13 2 4 3 2" xfId="53838"/>
    <cellStyle name="Normal 4 2 13 2 4 4" xfId="34558"/>
    <cellStyle name="Normal 4 2 13 2 5" xfId="5638"/>
    <cellStyle name="Normal 4 2 13 2 5 2" xfId="15278"/>
    <cellStyle name="Normal 4 2 13 2 5 2 2" xfId="45485"/>
    <cellStyle name="Normal 4 2 13 2 5 3" xfId="24918"/>
    <cellStyle name="Normal 4 2 13 2 5 3 2" xfId="55125"/>
    <cellStyle name="Normal 4 2 13 2 5 4" xfId="35845"/>
    <cellStyle name="Normal 4 2 13 2 6" xfId="6925"/>
    <cellStyle name="Normal 4 2 13 2 6 2" xfId="16565"/>
    <cellStyle name="Normal 4 2 13 2 6 2 2" xfId="46772"/>
    <cellStyle name="Normal 4 2 13 2 6 3" xfId="26205"/>
    <cellStyle name="Normal 4 2 13 2 6 3 2" xfId="56412"/>
    <cellStyle name="Normal 4 2 13 2 6 4" xfId="37132"/>
    <cellStyle name="Normal 4 2 13 2 7" xfId="8212"/>
    <cellStyle name="Normal 4 2 13 2 7 2" xfId="17852"/>
    <cellStyle name="Normal 4 2 13 2 7 2 2" xfId="48059"/>
    <cellStyle name="Normal 4 2 13 2 7 3" xfId="27492"/>
    <cellStyle name="Normal 4 2 13 2 7 3 2" xfId="57699"/>
    <cellStyle name="Normal 4 2 13 2 7 4" xfId="38419"/>
    <cellStyle name="Normal 4 2 13 2 8" xfId="9499"/>
    <cellStyle name="Normal 4 2 13 2 8 2" xfId="19139"/>
    <cellStyle name="Normal 4 2 13 2 8 2 2" xfId="49346"/>
    <cellStyle name="Normal 4 2 13 2 8 3" xfId="28779"/>
    <cellStyle name="Normal 4 2 13 2 8 3 2" xfId="58986"/>
    <cellStyle name="Normal 4 2 13 2 8 4" xfId="39706"/>
    <cellStyle name="Normal 4 2 13 2 9" xfId="10622"/>
    <cellStyle name="Normal 4 2 13 2 9 2" xfId="40829"/>
    <cellStyle name="Normal 4 2 13 3" xfId="1629"/>
    <cellStyle name="Normal 4 2 13 3 2" xfId="11276"/>
    <cellStyle name="Normal 4 2 13 3 2 2" xfId="41483"/>
    <cellStyle name="Normal 4 2 13 3 3" xfId="20916"/>
    <cellStyle name="Normal 4 2 13 3 3 2" xfId="51123"/>
    <cellStyle name="Normal 4 2 13 3 4" xfId="31843"/>
    <cellStyle name="Normal 4 2 13 4" xfId="2757"/>
    <cellStyle name="Normal 4 2 13 4 2" xfId="12399"/>
    <cellStyle name="Normal 4 2 13 4 2 2" xfId="42606"/>
    <cellStyle name="Normal 4 2 13 4 3" xfId="22039"/>
    <cellStyle name="Normal 4 2 13 4 3 2" xfId="52246"/>
    <cellStyle name="Normal 4 2 13 4 4" xfId="32966"/>
    <cellStyle name="Normal 4 2 13 5" xfId="3880"/>
    <cellStyle name="Normal 4 2 13 5 2" xfId="13522"/>
    <cellStyle name="Normal 4 2 13 5 2 2" xfId="43729"/>
    <cellStyle name="Normal 4 2 13 5 3" xfId="23162"/>
    <cellStyle name="Normal 4 2 13 5 3 2" xfId="53369"/>
    <cellStyle name="Normal 4 2 13 5 4" xfId="34089"/>
    <cellStyle name="Normal 4 2 13 6" xfId="5169"/>
    <cellStyle name="Normal 4 2 13 6 2" xfId="14809"/>
    <cellStyle name="Normal 4 2 13 6 2 2" xfId="45016"/>
    <cellStyle name="Normal 4 2 13 6 3" xfId="24449"/>
    <cellStyle name="Normal 4 2 13 6 3 2" xfId="54656"/>
    <cellStyle name="Normal 4 2 13 6 4" xfId="35376"/>
    <cellStyle name="Normal 4 2 13 7" xfId="6456"/>
    <cellStyle name="Normal 4 2 13 7 2" xfId="16096"/>
    <cellStyle name="Normal 4 2 13 7 2 2" xfId="46303"/>
    <cellStyle name="Normal 4 2 13 7 3" xfId="25736"/>
    <cellStyle name="Normal 4 2 13 7 3 2" xfId="55943"/>
    <cellStyle name="Normal 4 2 13 7 4" xfId="36663"/>
    <cellStyle name="Normal 4 2 13 8" xfId="7743"/>
    <cellStyle name="Normal 4 2 13 8 2" xfId="17383"/>
    <cellStyle name="Normal 4 2 13 8 2 2" xfId="47590"/>
    <cellStyle name="Normal 4 2 13 8 3" xfId="27023"/>
    <cellStyle name="Normal 4 2 13 8 3 2" xfId="57230"/>
    <cellStyle name="Normal 4 2 13 8 4" xfId="37950"/>
    <cellStyle name="Normal 4 2 13 9" xfId="9030"/>
    <cellStyle name="Normal 4 2 13 9 2" xfId="18670"/>
    <cellStyle name="Normal 4 2 13 9 2 2" xfId="48877"/>
    <cellStyle name="Normal 4 2 13 9 3" xfId="28310"/>
    <cellStyle name="Normal 4 2 13 9 3 2" xfId="58517"/>
    <cellStyle name="Normal 4 2 13 9 4" xfId="39237"/>
    <cellStyle name="Normal 4 2 14" xfId="518"/>
    <cellStyle name="Normal 4 2 14 10" xfId="10176"/>
    <cellStyle name="Normal 4 2 14 10 2" xfId="40383"/>
    <cellStyle name="Normal 4 2 14 11" xfId="19816"/>
    <cellStyle name="Normal 4 2 14 11 2" xfId="50023"/>
    <cellStyle name="Normal 4 2 14 12" xfId="29620"/>
    <cellStyle name="Normal 4 2 14 12 2" xfId="59827"/>
    <cellStyle name="Normal 4 2 14 13" xfId="30743"/>
    <cellStyle name="Normal 4 2 14 2" xfId="994"/>
    <cellStyle name="Normal 4 2 14 2 10" xfId="20285"/>
    <cellStyle name="Normal 4 2 14 2 10 2" xfId="50492"/>
    <cellStyle name="Normal 4 2 14 2 11" xfId="30089"/>
    <cellStyle name="Normal 4 2 14 2 11 2" xfId="60296"/>
    <cellStyle name="Normal 4 2 14 2 12" xfId="31212"/>
    <cellStyle name="Normal 4 2 14 2 2" xfId="2123"/>
    <cellStyle name="Normal 4 2 14 2 2 2" xfId="11768"/>
    <cellStyle name="Normal 4 2 14 2 2 2 2" xfId="41975"/>
    <cellStyle name="Normal 4 2 14 2 2 3" xfId="21408"/>
    <cellStyle name="Normal 4 2 14 2 2 3 2" xfId="51615"/>
    <cellStyle name="Normal 4 2 14 2 2 4" xfId="32335"/>
    <cellStyle name="Normal 4 2 14 2 3" xfId="3249"/>
    <cellStyle name="Normal 4 2 14 2 3 2" xfId="12891"/>
    <cellStyle name="Normal 4 2 14 2 3 2 2" xfId="43098"/>
    <cellStyle name="Normal 4 2 14 2 3 3" xfId="22531"/>
    <cellStyle name="Normal 4 2 14 2 3 3 2" xfId="52738"/>
    <cellStyle name="Normal 4 2 14 2 3 4" xfId="33458"/>
    <cellStyle name="Normal 4 2 14 2 4" xfId="4372"/>
    <cellStyle name="Normal 4 2 14 2 4 2" xfId="14014"/>
    <cellStyle name="Normal 4 2 14 2 4 2 2" xfId="44221"/>
    <cellStyle name="Normal 4 2 14 2 4 3" xfId="23654"/>
    <cellStyle name="Normal 4 2 14 2 4 3 2" xfId="53861"/>
    <cellStyle name="Normal 4 2 14 2 4 4" xfId="34581"/>
    <cellStyle name="Normal 4 2 14 2 5" xfId="5661"/>
    <cellStyle name="Normal 4 2 14 2 5 2" xfId="15301"/>
    <cellStyle name="Normal 4 2 14 2 5 2 2" xfId="45508"/>
    <cellStyle name="Normal 4 2 14 2 5 3" xfId="24941"/>
    <cellStyle name="Normal 4 2 14 2 5 3 2" xfId="55148"/>
    <cellStyle name="Normal 4 2 14 2 5 4" xfId="35868"/>
    <cellStyle name="Normal 4 2 14 2 6" xfId="6948"/>
    <cellStyle name="Normal 4 2 14 2 6 2" xfId="16588"/>
    <cellStyle name="Normal 4 2 14 2 6 2 2" xfId="46795"/>
    <cellStyle name="Normal 4 2 14 2 6 3" xfId="26228"/>
    <cellStyle name="Normal 4 2 14 2 6 3 2" xfId="56435"/>
    <cellStyle name="Normal 4 2 14 2 6 4" xfId="37155"/>
    <cellStyle name="Normal 4 2 14 2 7" xfId="8235"/>
    <cellStyle name="Normal 4 2 14 2 7 2" xfId="17875"/>
    <cellStyle name="Normal 4 2 14 2 7 2 2" xfId="48082"/>
    <cellStyle name="Normal 4 2 14 2 7 3" xfId="27515"/>
    <cellStyle name="Normal 4 2 14 2 7 3 2" xfId="57722"/>
    <cellStyle name="Normal 4 2 14 2 7 4" xfId="38442"/>
    <cellStyle name="Normal 4 2 14 2 8" xfId="9522"/>
    <cellStyle name="Normal 4 2 14 2 8 2" xfId="19162"/>
    <cellStyle name="Normal 4 2 14 2 8 2 2" xfId="49369"/>
    <cellStyle name="Normal 4 2 14 2 8 3" xfId="28802"/>
    <cellStyle name="Normal 4 2 14 2 8 3 2" xfId="59009"/>
    <cellStyle name="Normal 4 2 14 2 8 4" xfId="39729"/>
    <cellStyle name="Normal 4 2 14 2 9" xfId="10645"/>
    <cellStyle name="Normal 4 2 14 2 9 2" xfId="40852"/>
    <cellStyle name="Normal 4 2 14 3" xfId="1652"/>
    <cellStyle name="Normal 4 2 14 3 2" xfId="11299"/>
    <cellStyle name="Normal 4 2 14 3 2 2" xfId="41506"/>
    <cellStyle name="Normal 4 2 14 3 3" xfId="20939"/>
    <cellStyle name="Normal 4 2 14 3 3 2" xfId="51146"/>
    <cellStyle name="Normal 4 2 14 3 4" xfId="31866"/>
    <cellStyle name="Normal 4 2 14 4" xfId="2780"/>
    <cellStyle name="Normal 4 2 14 4 2" xfId="12422"/>
    <cellStyle name="Normal 4 2 14 4 2 2" xfId="42629"/>
    <cellStyle name="Normal 4 2 14 4 3" xfId="22062"/>
    <cellStyle name="Normal 4 2 14 4 3 2" xfId="52269"/>
    <cellStyle name="Normal 4 2 14 4 4" xfId="32989"/>
    <cellStyle name="Normal 4 2 14 5" xfId="3903"/>
    <cellStyle name="Normal 4 2 14 5 2" xfId="13545"/>
    <cellStyle name="Normal 4 2 14 5 2 2" xfId="43752"/>
    <cellStyle name="Normal 4 2 14 5 3" xfId="23185"/>
    <cellStyle name="Normal 4 2 14 5 3 2" xfId="53392"/>
    <cellStyle name="Normal 4 2 14 5 4" xfId="34112"/>
    <cellStyle name="Normal 4 2 14 6" xfId="5192"/>
    <cellStyle name="Normal 4 2 14 6 2" xfId="14832"/>
    <cellStyle name="Normal 4 2 14 6 2 2" xfId="45039"/>
    <cellStyle name="Normal 4 2 14 6 3" xfId="24472"/>
    <cellStyle name="Normal 4 2 14 6 3 2" xfId="54679"/>
    <cellStyle name="Normal 4 2 14 6 4" xfId="35399"/>
    <cellStyle name="Normal 4 2 14 7" xfId="6479"/>
    <cellStyle name="Normal 4 2 14 7 2" xfId="16119"/>
    <cellStyle name="Normal 4 2 14 7 2 2" xfId="46326"/>
    <cellStyle name="Normal 4 2 14 7 3" xfId="25759"/>
    <cellStyle name="Normal 4 2 14 7 3 2" xfId="55966"/>
    <cellStyle name="Normal 4 2 14 7 4" xfId="36686"/>
    <cellStyle name="Normal 4 2 14 8" xfId="7766"/>
    <cellStyle name="Normal 4 2 14 8 2" xfId="17406"/>
    <cellStyle name="Normal 4 2 14 8 2 2" xfId="47613"/>
    <cellStyle name="Normal 4 2 14 8 3" xfId="27046"/>
    <cellStyle name="Normal 4 2 14 8 3 2" xfId="57253"/>
    <cellStyle name="Normal 4 2 14 8 4" xfId="37973"/>
    <cellStyle name="Normal 4 2 14 9" xfId="9053"/>
    <cellStyle name="Normal 4 2 14 9 2" xfId="18693"/>
    <cellStyle name="Normal 4 2 14 9 2 2" xfId="48900"/>
    <cellStyle name="Normal 4 2 14 9 3" xfId="28333"/>
    <cellStyle name="Normal 4 2 14 9 3 2" xfId="58540"/>
    <cellStyle name="Normal 4 2 14 9 4" xfId="39260"/>
    <cellStyle name="Normal 4 2 15" xfId="543"/>
    <cellStyle name="Normal 4 2 15 10" xfId="10200"/>
    <cellStyle name="Normal 4 2 15 10 2" xfId="40407"/>
    <cellStyle name="Normal 4 2 15 11" xfId="19840"/>
    <cellStyle name="Normal 4 2 15 11 2" xfId="50047"/>
    <cellStyle name="Normal 4 2 15 12" xfId="29644"/>
    <cellStyle name="Normal 4 2 15 12 2" xfId="59851"/>
    <cellStyle name="Normal 4 2 15 13" xfId="30767"/>
    <cellStyle name="Normal 4 2 15 2" xfId="1019"/>
    <cellStyle name="Normal 4 2 15 2 10" xfId="20309"/>
    <cellStyle name="Normal 4 2 15 2 10 2" xfId="50516"/>
    <cellStyle name="Normal 4 2 15 2 11" xfId="30113"/>
    <cellStyle name="Normal 4 2 15 2 11 2" xfId="60320"/>
    <cellStyle name="Normal 4 2 15 2 12" xfId="31236"/>
    <cellStyle name="Normal 4 2 15 2 2" xfId="2147"/>
    <cellStyle name="Normal 4 2 15 2 2 2" xfId="11792"/>
    <cellStyle name="Normal 4 2 15 2 2 2 2" xfId="41999"/>
    <cellStyle name="Normal 4 2 15 2 2 3" xfId="21432"/>
    <cellStyle name="Normal 4 2 15 2 2 3 2" xfId="51639"/>
    <cellStyle name="Normal 4 2 15 2 2 4" xfId="32359"/>
    <cellStyle name="Normal 4 2 15 2 3" xfId="3273"/>
    <cellStyle name="Normal 4 2 15 2 3 2" xfId="12915"/>
    <cellStyle name="Normal 4 2 15 2 3 2 2" xfId="43122"/>
    <cellStyle name="Normal 4 2 15 2 3 3" xfId="22555"/>
    <cellStyle name="Normal 4 2 15 2 3 3 2" xfId="52762"/>
    <cellStyle name="Normal 4 2 15 2 3 4" xfId="33482"/>
    <cellStyle name="Normal 4 2 15 2 4" xfId="4396"/>
    <cellStyle name="Normal 4 2 15 2 4 2" xfId="14038"/>
    <cellStyle name="Normal 4 2 15 2 4 2 2" xfId="44245"/>
    <cellStyle name="Normal 4 2 15 2 4 3" xfId="23678"/>
    <cellStyle name="Normal 4 2 15 2 4 3 2" xfId="53885"/>
    <cellStyle name="Normal 4 2 15 2 4 4" xfId="34605"/>
    <cellStyle name="Normal 4 2 15 2 5" xfId="5685"/>
    <cellStyle name="Normal 4 2 15 2 5 2" xfId="15325"/>
    <cellStyle name="Normal 4 2 15 2 5 2 2" xfId="45532"/>
    <cellStyle name="Normal 4 2 15 2 5 3" xfId="24965"/>
    <cellStyle name="Normal 4 2 15 2 5 3 2" xfId="55172"/>
    <cellStyle name="Normal 4 2 15 2 5 4" xfId="35892"/>
    <cellStyle name="Normal 4 2 15 2 6" xfId="6972"/>
    <cellStyle name="Normal 4 2 15 2 6 2" xfId="16612"/>
    <cellStyle name="Normal 4 2 15 2 6 2 2" xfId="46819"/>
    <cellStyle name="Normal 4 2 15 2 6 3" xfId="26252"/>
    <cellStyle name="Normal 4 2 15 2 6 3 2" xfId="56459"/>
    <cellStyle name="Normal 4 2 15 2 6 4" xfId="37179"/>
    <cellStyle name="Normal 4 2 15 2 7" xfId="8259"/>
    <cellStyle name="Normal 4 2 15 2 7 2" xfId="17899"/>
    <cellStyle name="Normal 4 2 15 2 7 2 2" xfId="48106"/>
    <cellStyle name="Normal 4 2 15 2 7 3" xfId="27539"/>
    <cellStyle name="Normal 4 2 15 2 7 3 2" xfId="57746"/>
    <cellStyle name="Normal 4 2 15 2 7 4" xfId="38466"/>
    <cellStyle name="Normal 4 2 15 2 8" xfId="9546"/>
    <cellStyle name="Normal 4 2 15 2 8 2" xfId="19186"/>
    <cellStyle name="Normal 4 2 15 2 8 2 2" xfId="49393"/>
    <cellStyle name="Normal 4 2 15 2 8 3" xfId="28826"/>
    <cellStyle name="Normal 4 2 15 2 8 3 2" xfId="59033"/>
    <cellStyle name="Normal 4 2 15 2 8 4" xfId="39753"/>
    <cellStyle name="Normal 4 2 15 2 9" xfId="10669"/>
    <cellStyle name="Normal 4 2 15 2 9 2" xfId="40876"/>
    <cellStyle name="Normal 4 2 15 3" xfId="1676"/>
    <cellStyle name="Normal 4 2 15 3 2" xfId="11323"/>
    <cellStyle name="Normal 4 2 15 3 2 2" xfId="41530"/>
    <cellStyle name="Normal 4 2 15 3 3" xfId="20963"/>
    <cellStyle name="Normal 4 2 15 3 3 2" xfId="51170"/>
    <cellStyle name="Normal 4 2 15 3 4" xfId="31890"/>
    <cellStyle name="Normal 4 2 15 4" xfId="2804"/>
    <cellStyle name="Normal 4 2 15 4 2" xfId="12446"/>
    <cellStyle name="Normal 4 2 15 4 2 2" xfId="42653"/>
    <cellStyle name="Normal 4 2 15 4 3" xfId="22086"/>
    <cellStyle name="Normal 4 2 15 4 3 2" xfId="52293"/>
    <cellStyle name="Normal 4 2 15 4 4" xfId="33013"/>
    <cellStyle name="Normal 4 2 15 5" xfId="3927"/>
    <cellStyle name="Normal 4 2 15 5 2" xfId="13569"/>
    <cellStyle name="Normal 4 2 15 5 2 2" xfId="43776"/>
    <cellStyle name="Normal 4 2 15 5 3" xfId="23209"/>
    <cellStyle name="Normal 4 2 15 5 3 2" xfId="53416"/>
    <cellStyle name="Normal 4 2 15 5 4" xfId="34136"/>
    <cellStyle name="Normal 4 2 15 6" xfId="5216"/>
    <cellStyle name="Normal 4 2 15 6 2" xfId="14856"/>
    <cellStyle name="Normal 4 2 15 6 2 2" xfId="45063"/>
    <cellStyle name="Normal 4 2 15 6 3" xfId="24496"/>
    <cellStyle name="Normal 4 2 15 6 3 2" xfId="54703"/>
    <cellStyle name="Normal 4 2 15 6 4" xfId="35423"/>
    <cellStyle name="Normal 4 2 15 7" xfId="6503"/>
    <cellStyle name="Normal 4 2 15 7 2" xfId="16143"/>
    <cellStyle name="Normal 4 2 15 7 2 2" xfId="46350"/>
    <cellStyle name="Normal 4 2 15 7 3" xfId="25783"/>
    <cellStyle name="Normal 4 2 15 7 3 2" xfId="55990"/>
    <cellStyle name="Normal 4 2 15 7 4" xfId="36710"/>
    <cellStyle name="Normal 4 2 15 8" xfId="7790"/>
    <cellStyle name="Normal 4 2 15 8 2" xfId="17430"/>
    <cellStyle name="Normal 4 2 15 8 2 2" xfId="47637"/>
    <cellStyle name="Normal 4 2 15 8 3" xfId="27070"/>
    <cellStyle name="Normal 4 2 15 8 3 2" xfId="57277"/>
    <cellStyle name="Normal 4 2 15 8 4" xfId="37997"/>
    <cellStyle name="Normal 4 2 15 9" xfId="9077"/>
    <cellStyle name="Normal 4 2 15 9 2" xfId="18717"/>
    <cellStyle name="Normal 4 2 15 9 2 2" xfId="48924"/>
    <cellStyle name="Normal 4 2 15 9 3" xfId="28357"/>
    <cellStyle name="Normal 4 2 15 9 3 2" xfId="58564"/>
    <cellStyle name="Normal 4 2 15 9 4" xfId="39284"/>
    <cellStyle name="Normal 4 2 16" xfId="567"/>
    <cellStyle name="Normal 4 2 16 10" xfId="10223"/>
    <cellStyle name="Normal 4 2 16 10 2" xfId="40430"/>
    <cellStyle name="Normal 4 2 16 11" xfId="19863"/>
    <cellStyle name="Normal 4 2 16 11 2" xfId="50070"/>
    <cellStyle name="Normal 4 2 16 12" xfId="29667"/>
    <cellStyle name="Normal 4 2 16 12 2" xfId="59874"/>
    <cellStyle name="Normal 4 2 16 13" xfId="30790"/>
    <cellStyle name="Normal 4 2 16 2" xfId="1042"/>
    <cellStyle name="Normal 4 2 16 2 10" xfId="20332"/>
    <cellStyle name="Normal 4 2 16 2 10 2" xfId="50539"/>
    <cellStyle name="Normal 4 2 16 2 11" xfId="30136"/>
    <cellStyle name="Normal 4 2 16 2 11 2" xfId="60343"/>
    <cellStyle name="Normal 4 2 16 2 12" xfId="31259"/>
    <cellStyle name="Normal 4 2 16 2 2" xfId="2170"/>
    <cellStyle name="Normal 4 2 16 2 2 2" xfId="11815"/>
    <cellStyle name="Normal 4 2 16 2 2 2 2" xfId="42022"/>
    <cellStyle name="Normal 4 2 16 2 2 3" xfId="21455"/>
    <cellStyle name="Normal 4 2 16 2 2 3 2" xfId="51662"/>
    <cellStyle name="Normal 4 2 16 2 2 4" xfId="32382"/>
    <cellStyle name="Normal 4 2 16 2 3" xfId="3296"/>
    <cellStyle name="Normal 4 2 16 2 3 2" xfId="12938"/>
    <cellStyle name="Normal 4 2 16 2 3 2 2" xfId="43145"/>
    <cellStyle name="Normal 4 2 16 2 3 3" xfId="22578"/>
    <cellStyle name="Normal 4 2 16 2 3 3 2" xfId="52785"/>
    <cellStyle name="Normal 4 2 16 2 3 4" xfId="33505"/>
    <cellStyle name="Normal 4 2 16 2 4" xfId="4419"/>
    <cellStyle name="Normal 4 2 16 2 4 2" xfId="14061"/>
    <cellStyle name="Normal 4 2 16 2 4 2 2" xfId="44268"/>
    <cellStyle name="Normal 4 2 16 2 4 3" xfId="23701"/>
    <cellStyle name="Normal 4 2 16 2 4 3 2" xfId="53908"/>
    <cellStyle name="Normal 4 2 16 2 4 4" xfId="34628"/>
    <cellStyle name="Normal 4 2 16 2 5" xfId="5708"/>
    <cellStyle name="Normal 4 2 16 2 5 2" xfId="15348"/>
    <cellStyle name="Normal 4 2 16 2 5 2 2" xfId="45555"/>
    <cellStyle name="Normal 4 2 16 2 5 3" xfId="24988"/>
    <cellStyle name="Normal 4 2 16 2 5 3 2" xfId="55195"/>
    <cellStyle name="Normal 4 2 16 2 5 4" xfId="35915"/>
    <cellStyle name="Normal 4 2 16 2 6" xfId="6995"/>
    <cellStyle name="Normal 4 2 16 2 6 2" xfId="16635"/>
    <cellStyle name="Normal 4 2 16 2 6 2 2" xfId="46842"/>
    <cellStyle name="Normal 4 2 16 2 6 3" xfId="26275"/>
    <cellStyle name="Normal 4 2 16 2 6 3 2" xfId="56482"/>
    <cellStyle name="Normal 4 2 16 2 6 4" xfId="37202"/>
    <cellStyle name="Normal 4 2 16 2 7" xfId="8282"/>
    <cellStyle name="Normal 4 2 16 2 7 2" xfId="17922"/>
    <cellStyle name="Normal 4 2 16 2 7 2 2" xfId="48129"/>
    <cellStyle name="Normal 4 2 16 2 7 3" xfId="27562"/>
    <cellStyle name="Normal 4 2 16 2 7 3 2" xfId="57769"/>
    <cellStyle name="Normal 4 2 16 2 7 4" xfId="38489"/>
    <cellStyle name="Normal 4 2 16 2 8" xfId="9569"/>
    <cellStyle name="Normal 4 2 16 2 8 2" xfId="19209"/>
    <cellStyle name="Normal 4 2 16 2 8 2 2" xfId="49416"/>
    <cellStyle name="Normal 4 2 16 2 8 3" xfId="28849"/>
    <cellStyle name="Normal 4 2 16 2 8 3 2" xfId="59056"/>
    <cellStyle name="Normal 4 2 16 2 8 4" xfId="39776"/>
    <cellStyle name="Normal 4 2 16 2 9" xfId="10692"/>
    <cellStyle name="Normal 4 2 16 2 9 2" xfId="40899"/>
    <cellStyle name="Normal 4 2 16 3" xfId="1700"/>
    <cellStyle name="Normal 4 2 16 3 2" xfId="11346"/>
    <cellStyle name="Normal 4 2 16 3 2 2" xfId="41553"/>
    <cellStyle name="Normal 4 2 16 3 3" xfId="20986"/>
    <cellStyle name="Normal 4 2 16 3 3 2" xfId="51193"/>
    <cellStyle name="Normal 4 2 16 3 4" xfId="31913"/>
    <cellStyle name="Normal 4 2 16 4" xfId="2827"/>
    <cellStyle name="Normal 4 2 16 4 2" xfId="12469"/>
    <cellStyle name="Normal 4 2 16 4 2 2" xfId="42676"/>
    <cellStyle name="Normal 4 2 16 4 3" xfId="22109"/>
    <cellStyle name="Normal 4 2 16 4 3 2" xfId="52316"/>
    <cellStyle name="Normal 4 2 16 4 4" xfId="33036"/>
    <cellStyle name="Normal 4 2 16 5" xfId="3950"/>
    <cellStyle name="Normal 4 2 16 5 2" xfId="13592"/>
    <cellStyle name="Normal 4 2 16 5 2 2" xfId="43799"/>
    <cellStyle name="Normal 4 2 16 5 3" xfId="23232"/>
    <cellStyle name="Normal 4 2 16 5 3 2" xfId="53439"/>
    <cellStyle name="Normal 4 2 16 5 4" xfId="34159"/>
    <cellStyle name="Normal 4 2 16 6" xfId="5239"/>
    <cellStyle name="Normal 4 2 16 6 2" xfId="14879"/>
    <cellStyle name="Normal 4 2 16 6 2 2" xfId="45086"/>
    <cellStyle name="Normal 4 2 16 6 3" xfId="24519"/>
    <cellStyle name="Normal 4 2 16 6 3 2" xfId="54726"/>
    <cellStyle name="Normal 4 2 16 6 4" xfId="35446"/>
    <cellStyle name="Normal 4 2 16 7" xfId="6526"/>
    <cellStyle name="Normal 4 2 16 7 2" xfId="16166"/>
    <cellStyle name="Normal 4 2 16 7 2 2" xfId="46373"/>
    <cellStyle name="Normal 4 2 16 7 3" xfId="25806"/>
    <cellStyle name="Normal 4 2 16 7 3 2" xfId="56013"/>
    <cellStyle name="Normal 4 2 16 7 4" xfId="36733"/>
    <cellStyle name="Normal 4 2 16 8" xfId="7813"/>
    <cellStyle name="Normal 4 2 16 8 2" xfId="17453"/>
    <cellStyle name="Normal 4 2 16 8 2 2" xfId="47660"/>
    <cellStyle name="Normal 4 2 16 8 3" xfId="27093"/>
    <cellStyle name="Normal 4 2 16 8 3 2" xfId="57300"/>
    <cellStyle name="Normal 4 2 16 8 4" xfId="38020"/>
    <cellStyle name="Normal 4 2 16 9" xfId="9100"/>
    <cellStyle name="Normal 4 2 16 9 2" xfId="18740"/>
    <cellStyle name="Normal 4 2 16 9 2 2" xfId="48947"/>
    <cellStyle name="Normal 4 2 16 9 3" xfId="28380"/>
    <cellStyle name="Normal 4 2 16 9 3 2" xfId="58587"/>
    <cellStyle name="Normal 4 2 16 9 4" xfId="39307"/>
    <cellStyle name="Normal 4 2 17" xfId="597"/>
    <cellStyle name="Normal 4 2 17 10" xfId="19890"/>
    <cellStyle name="Normal 4 2 17 10 2" xfId="50097"/>
    <cellStyle name="Normal 4 2 17 11" xfId="29694"/>
    <cellStyle name="Normal 4 2 17 11 2" xfId="59901"/>
    <cellStyle name="Normal 4 2 17 12" xfId="30817"/>
    <cellStyle name="Normal 4 2 17 2" xfId="1728"/>
    <cellStyle name="Normal 4 2 17 2 2" xfId="11373"/>
    <cellStyle name="Normal 4 2 17 2 2 2" xfId="41580"/>
    <cellStyle name="Normal 4 2 17 2 3" xfId="21013"/>
    <cellStyle name="Normal 4 2 17 2 3 2" xfId="51220"/>
    <cellStyle name="Normal 4 2 17 2 4" xfId="31940"/>
    <cellStyle name="Normal 4 2 17 3" xfId="2854"/>
    <cellStyle name="Normal 4 2 17 3 2" xfId="12496"/>
    <cellStyle name="Normal 4 2 17 3 2 2" xfId="42703"/>
    <cellStyle name="Normal 4 2 17 3 3" xfId="22136"/>
    <cellStyle name="Normal 4 2 17 3 3 2" xfId="52343"/>
    <cellStyle name="Normal 4 2 17 3 4" xfId="33063"/>
    <cellStyle name="Normal 4 2 17 4" xfId="3977"/>
    <cellStyle name="Normal 4 2 17 4 2" xfId="13619"/>
    <cellStyle name="Normal 4 2 17 4 2 2" xfId="43826"/>
    <cellStyle name="Normal 4 2 17 4 3" xfId="23259"/>
    <cellStyle name="Normal 4 2 17 4 3 2" xfId="53466"/>
    <cellStyle name="Normal 4 2 17 4 4" xfId="34186"/>
    <cellStyle name="Normal 4 2 17 5" xfId="5266"/>
    <cellStyle name="Normal 4 2 17 5 2" xfId="14906"/>
    <cellStyle name="Normal 4 2 17 5 2 2" xfId="45113"/>
    <cellStyle name="Normal 4 2 17 5 3" xfId="24546"/>
    <cellStyle name="Normal 4 2 17 5 3 2" xfId="54753"/>
    <cellStyle name="Normal 4 2 17 5 4" xfId="35473"/>
    <cellStyle name="Normal 4 2 17 6" xfId="6553"/>
    <cellStyle name="Normal 4 2 17 6 2" xfId="16193"/>
    <cellStyle name="Normal 4 2 17 6 2 2" xfId="46400"/>
    <cellStyle name="Normal 4 2 17 6 3" xfId="25833"/>
    <cellStyle name="Normal 4 2 17 6 3 2" xfId="56040"/>
    <cellStyle name="Normal 4 2 17 6 4" xfId="36760"/>
    <cellStyle name="Normal 4 2 17 7" xfId="7840"/>
    <cellStyle name="Normal 4 2 17 7 2" xfId="17480"/>
    <cellStyle name="Normal 4 2 17 7 2 2" xfId="47687"/>
    <cellStyle name="Normal 4 2 17 7 3" xfId="27120"/>
    <cellStyle name="Normal 4 2 17 7 3 2" xfId="57327"/>
    <cellStyle name="Normal 4 2 17 7 4" xfId="38047"/>
    <cellStyle name="Normal 4 2 17 8" xfId="9127"/>
    <cellStyle name="Normal 4 2 17 8 2" xfId="18767"/>
    <cellStyle name="Normal 4 2 17 8 2 2" xfId="48974"/>
    <cellStyle name="Normal 4 2 17 8 3" xfId="28407"/>
    <cellStyle name="Normal 4 2 17 8 3 2" xfId="58614"/>
    <cellStyle name="Normal 4 2 17 8 4" xfId="39334"/>
    <cellStyle name="Normal 4 2 17 9" xfId="10250"/>
    <cellStyle name="Normal 4 2 17 9 2" xfId="40457"/>
    <cellStyle name="Normal 4 2 18" xfId="1067"/>
    <cellStyle name="Normal 4 2 18 10" xfId="20357"/>
    <cellStyle name="Normal 4 2 18 10 2" xfId="50564"/>
    <cellStyle name="Normal 4 2 18 11" xfId="30161"/>
    <cellStyle name="Normal 4 2 18 11 2" xfId="60368"/>
    <cellStyle name="Normal 4 2 18 12" xfId="31284"/>
    <cellStyle name="Normal 4 2 18 2" xfId="2195"/>
    <cellStyle name="Normal 4 2 18 2 2" xfId="11840"/>
    <cellStyle name="Normal 4 2 18 2 2 2" xfId="42047"/>
    <cellStyle name="Normal 4 2 18 2 3" xfId="21480"/>
    <cellStyle name="Normal 4 2 18 2 3 2" xfId="51687"/>
    <cellStyle name="Normal 4 2 18 2 4" xfId="32407"/>
    <cellStyle name="Normal 4 2 18 3" xfId="3321"/>
    <cellStyle name="Normal 4 2 18 3 2" xfId="12963"/>
    <cellStyle name="Normal 4 2 18 3 2 2" xfId="43170"/>
    <cellStyle name="Normal 4 2 18 3 3" xfId="22603"/>
    <cellStyle name="Normal 4 2 18 3 3 2" xfId="52810"/>
    <cellStyle name="Normal 4 2 18 3 4" xfId="33530"/>
    <cellStyle name="Normal 4 2 18 4" xfId="4444"/>
    <cellStyle name="Normal 4 2 18 4 2" xfId="14086"/>
    <cellStyle name="Normal 4 2 18 4 2 2" xfId="44293"/>
    <cellStyle name="Normal 4 2 18 4 3" xfId="23726"/>
    <cellStyle name="Normal 4 2 18 4 3 2" xfId="53933"/>
    <cellStyle name="Normal 4 2 18 4 4" xfId="34653"/>
    <cellStyle name="Normal 4 2 18 5" xfId="5733"/>
    <cellStyle name="Normal 4 2 18 5 2" xfId="15373"/>
    <cellStyle name="Normal 4 2 18 5 2 2" xfId="45580"/>
    <cellStyle name="Normal 4 2 18 5 3" xfId="25013"/>
    <cellStyle name="Normal 4 2 18 5 3 2" xfId="55220"/>
    <cellStyle name="Normal 4 2 18 5 4" xfId="35940"/>
    <cellStyle name="Normal 4 2 18 6" xfId="7020"/>
    <cellStyle name="Normal 4 2 18 6 2" xfId="16660"/>
    <cellStyle name="Normal 4 2 18 6 2 2" xfId="46867"/>
    <cellStyle name="Normal 4 2 18 6 3" xfId="26300"/>
    <cellStyle name="Normal 4 2 18 6 3 2" xfId="56507"/>
    <cellStyle name="Normal 4 2 18 6 4" xfId="37227"/>
    <cellStyle name="Normal 4 2 18 7" xfId="8307"/>
    <cellStyle name="Normal 4 2 18 7 2" xfId="17947"/>
    <cellStyle name="Normal 4 2 18 7 2 2" xfId="48154"/>
    <cellStyle name="Normal 4 2 18 7 3" xfId="27587"/>
    <cellStyle name="Normal 4 2 18 7 3 2" xfId="57794"/>
    <cellStyle name="Normal 4 2 18 7 4" xfId="38514"/>
    <cellStyle name="Normal 4 2 18 8" xfId="9594"/>
    <cellStyle name="Normal 4 2 18 8 2" xfId="19234"/>
    <cellStyle name="Normal 4 2 18 8 2 2" xfId="49441"/>
    <cellStyle name="Normal 4 2 18 8 3" xfId="28874"/>
    <cellStyle name="Normal 4 2 18 8 3 2" xfId="59081"/>
    <cellStyle name="Normal 4 2 18 8 4" xfId="39801"/>
    <cellStyle name="Normal 4 2 18 9" xfId="10717"/>
    <cellStyle name="Normal 4 2 18 9 2" xfId="40924"/>
    <cellStyle name="Normal 4 2 19" xfId="1231"/>
    <cellStyle name="Normal 4 2 19 10" xfId="20519"/>
    <cellStyle name="Normal 4 2 19 10 2" xfId="50726"/>
    <cellStyle name="Normal 4 2 19 11" xfId="30323"/>
    <cellStyle name="Normal 4 2 19 11 2" xfId="60530"/>
    <cellStyle name="Normal 4 2 19 12" xfId="31446"/>
    <cellStyle name="Normal 4 2 19 2" xfId="2359"/>
    <cellStyle name="Normal 4 2 19 2 2" xfId="12002"/>
    <cellStyle name="Normal 4 2 19 2 2 2" xfId="42209"/>
    <cellStyle name="Normal 4 2 19 2 3" xfId="21642"/>
    <cellStyle name="Normal 4 2 19 2 3 2" xfId="51849"/>
    <cellStyle name="Normal 4 2 19 2 4" xfId="32569"/>
    <cellStyle name="Normal 4 2 19 3" xfId="3483"/>
    <cellStyle name="Normal 4 2 19 3 2" xfId="13125"/>
    <cellStyle name="Normal 4 2 19 3 2 2" xfId="43332"/>
    <cellStyle name="Normal 4 2 19 3 3" xfId="22765"/>
    <cellStyle name="Normal 4 2 19 3 3 2" xfId="52972"/>
    <cellStyle name="Normal 4 2 19 3 4" xfId="33692"/>
    <cellStyle name="Normal 4 2 19 4" xfId="4606"/>
    <cellStyle name="Normal 4 2 19 4 2" xfId="14248"/>
    <cellStyle name="Normal 4 2 19 4 2 2" xfId="44455"/>
    <cellStyle name="Normal 4 2 19 4 3" xfId="23888"/>
    <cellStyle name="Normal 4 2 19 4 3 2" xfId="54095"/>
    <cellStyle name="Normal 4 2 19 4 4" xfId="34815"/>
    <cellStyle name="Normal 4 2 19 5" xfId="5895"/>
    <cellStyle name="Normal 4 2 19 5 2" xfId="15535"/>
    <cellStyle name="Normal 4 2 19 5 2 2" xfId="45742"/>
    <cellStyle name="Normal 4 2 19 5 3" xfId="25175"/>
    <cellStyle name="Normal 4 2 19 5 3 2" xfId="55382"/>
    <cellStyle name="Normal 4 2 19 5 4" xfId="36102"/>
    <cellStyle name="Normal 4 2 19 6" xfId="7182"/>
    <cellStyle name="Normal 4 2 19 6 2" xfId="16822"/>
    <cellStyle name="Normal 4 2 19 6 2 2" xfId="47029"/>
    <cellStyle name="Normal 4 2 19 6 3" xfId="26462"/>
    <cellStyle name="Normal 4 2 19 6 3 2" xfId="56669"/>
    <cellStyle name="Normal 4 2 19 6 4" xfId="37389"/>
    <cellStyle name="Normal 4 2 19 7" xfId="8469"/>
    <cellStyle name="Normal 4 2 19 7 2" xfId="18109"/>
    <cellStyle name="Normal 4 2 19 7 2 2" xfId="48316"/>
    <cellStyle name="Normal 4 2 19 7 3" xfId="27749"/>
    <cellStyle name="Normal 4 2 19 7 3 2" xfId="57956"/>
    <cellStyle name="Normal 4 2 19 7 4" xfId="38676"/>
    <cellStyle name="Normal 4 2 19 8" xfId="9756"/>
    <cellStyle name="Normal 4 2 19 8 2" xfId="19396"/>
    <cellStyle name="Normal 4 2 19 8 2 2" xfId="49603"/>
    <cellStyle name="Normal 4 2 19 8 3" xfId="29036"/>
    <cellStyle name="Normal 4 2 19 8 3 2" xfId="59243"/>
    <cellStyle name="Normal 4 2 19 8 4" xfId="39963"/>
    <cellStyle name="Normal 4 2 19 9" xfId="10879"/>
    <cellStyle name="Normal 4 2 19 9 2" xfId="41086"/>
    <cellStyle name="Normal 4 2 2" xfId="106"/>
    <cellStyle name="Normal 4 2 2 10" xfId="473"/>
    <cellStyle name="Normal 4 2 2 10 10" xfId="10131"/>
    <cellStyle name="Normal 4 2 2 10 10 2" xfId="40338"/>
    <cellStyle name="Normal 4 2 2 10 11" xfId="19771"/>
    <cellStyle name="Normal 4 2 2 10 11 2" xfId="49978"/>
    <cellStyle name="Normal 4 2 2 10 12" xfId="29575"/>
    <cellStyle name="Normal 4 2 2 10 12 2" xfId="59782"/>
    <cellStyle name="Normal 4 2 2 10 13" xfId="30698"/>
    <cellStyle name="Normal 4 2 2 10 2" xfId="949"/>
    <cellStyle name="Normal 4 2 2 10 2 10" xfId="20240"/>
    <cellStyle name="Normal 4 2 2 10 2 10 2" xfId="50447"/>
    <cellStyle name="Normal 4 2 2 10 2 11" xfId="30044"/>
    <cellStyle name="Normal 4 2 2 10 2 11 2" xfId="60251"/>
    <cellStyle name="Normal 4 2 2 10 2 12" xfId="31167"/>
    <cellStyle name="Normal 4 2 2 10 2 2" xfId="2078"/>
    <cellStyle name="Normal 4 2 2 10 2 2 2" xfId="11723"/>
    <cellStyle name="Normal 4 2 2 10 2 2 2 2" xfId="41930"/>
    <cellStyle name="Normal 4 2 2 10 2 2 3" xfId="21363"/>
    <cellStyle name="Normal 4 2 2 10 2 2 3 2" xfId="51570"/>
    <cellStyle name="Normal 4 2 2 10 2 2 4" xfId="32290"/>
    <cellStyle name="Normal 4 2 2 10 2 3" xfId="3204"/>
    <cellStyle name="Normal 4 2 2 10 2 3 2" xfId="12846"/>
    <cellStyle name="Normal 4 2 2 10 2 3 2 2" xfId="43053"/>
    <cellStyle name="Normal 4 2 2 10 2 3 3" xfId="22486"/>
    <cellStyle name="Normal 4 2 2 10 2 3 3 2" xfId="52693"/>
    <cellStyle name="Normal 4 2 2 10 2 3 4" xfId="33413"/>
    <cellStyle name="Normal 4 2 2 10 2 4" xfId="4327"/>
    <cellStyle name="Normal 4 2 2 10 2 4 2" xfId="13969"/>
    <cellStyle name="Normal 4 2 2 10 2 4 2 2" xfId="44176"/>
    <cellStyle name="Normal 4 2 2 10 2 4 3" xfId="23609"/>
    <cellStyle name="Normal 4 2 2 10 2 4 3 2" xfId="53816"/>
    <cellStyle name="Normal 4 2 2 10 2 4 4" xfId="34536"/>
    <cellStyle name="Normal 4 2 2 10 2 5" xfId="5616"/>
    <cellStyle name="Normal 4 2 2 10 2 5 2" xfId="15256"/>
    <cellStyle name="Normal 4 2 2 10 2 5 2 2" xfId="45463"/>
    <cellStyle name="Normal 4 2 2 10 2 5 3" xfId="24896"/>
    <cellStyle name="Normal 4 2 2 10 2 5 3 2" xfId="55103"/>
    <cellStyle name="Normal 4 2 2 10 2 5 4" xfId="35823"/>
    <cellStyle name="Normal 4 2 2 10 2 6" xfId="6903"/>
    <cellStyle name="Normal 4 2 2 10 2 6 2" xfId="16543"/>
    <cellStyle name="Normal 4 2 2 10 2 6 2 2" xfId="46750"/>
    <cellStyle name="Normal 4 2 2 10 2 6 3" xfId="26183"/>
    <cellStyle name="Normal 4 2 2 10 2 6 3 2" xfId="56390"/>
    <cellStyle name="Normal 4 2 2 10 2 6 4" xfId="37110"/>
    <cellStyle name="Normal 4 2 2 10 2 7" xfId="8190"/>
    <cellStyle name="Normal 4 2 2 10 2 7 2" xfId="17830"/>
    <cellStyle name="Normal 4 2 2 10 2 7 2 2" xfId="48037"/>
    <cellStyle name="Normal 4 2 2 10 2 7 3" xfId="27470"/>
    <cellStyle name="Normal 4 2 2 10 2 7 3 2" xfId="57677"/>
    <cellStyle name="Normal 4 2 2 10 2 7 4" xfId="38397"/>
    <cellStyle name="Normal 4 2 2 10 2 8" xfId="9477"/>
    <cellStyle name="Normal 4 2 2 10 2 8 2" xfId="19117"/>
    <cellStyle name="Normal 4 2 2 10 2 8 2 2" xfId="49324"/>
    <cellStyle name="Normal 4 2 2 10 2 8 3" xfId="28757"/>
    <cellStyle name="Normal 4 2 2 10 2 8 3 2" xfId="58964"/>
    <cellStyle name="Normal 4 2 2 10 2 8 4" xfId="39684"/>
    <cellStyle name="Normal 4 2 2 10 2 9" xfId="10600"/>
    <cellStyle name="Normal 4 2 2 10 2 9 2" xfId="40807"/>
    <cellStyle name="Normal 4 2 2 10 3" xfId="1607"/>
    <cellStyle name="Normal 4 2 2 10 3 2" xfId="11254"/>
    <cellStyle name="Normal 4 2 2 10 3 2 2" xfId="41461"/>
    <cellStyle name="Normal 4 2 2 10 3 3" xfId="20894"/>
    <cellStyle name="Normal 4 2 2 10 3 3 2" xfId="51101"/>
    <cellStyle name="Normal 4 2 2 10 3 4" xfId="31821"/>
    <cellStyle name="Normal 4 2 2 10 4" xfId="2735"/>
    <cellStyle name="Normal 4 2 2 10 4 2" xfId="12377"/>
    <cellStyle name="Normal 4 2 2 10 4 2 2" xfId="42584"/>
    <cellStyle name="Normal 4 2 2 10 4 3" xfId="22017"/>
    <cellStyle name="Normal 4 2 2 10 4 3 2" xfId="52224"/>
    <cellStyle name="Normal 4 2 2 10 4 4" xfId="32944"/>
    <cellStyle name="Normal 4 2 2 10 5" xfId="3858"/>
    <cellStyle name="Normal 4 2 2 10 5 2" xfId="13500"/>
    <cellStyle name="Normal 4 2 2 10 5 2 2" xfId="43707"/>
    <cellStyle name="Normal 4 2 2 10 5 3" xfId="23140"/>
    <cellStyle name="Normal 4 2 2 10 5 3 2" xfId="53347"/>
    <cellStyle name="Normal 4 2 2 10 5 4" xfId="34067"/>
    <cellStyle name="Normal 4 2 2 10 6" xfId="5147"/>
    <cellStyle name="Normal 4 2 2 10 6 2" xfId="14787"/>
    <cellStyle name="Normal 4 2 2 10 6 2 2" xfId="44994"/>
    <cellStyle name="Normal 4 2 2 10 6 3" xfId="24427"/>
    <cellStyle name="Normal 4 2 2 10 6 3 2" xfId="54634"/>
    <cellStyle name="Normal 4 2 2 10 6 4" xfId="35354"/>
    <cellStyle name="Normal 4 2 2 10 7" xfId="6434"/>
    <cellStyle name="Normal 4 2 2 10 7 2" xfId="16074"/>
    <cellStyle name="Normal 4 2 2 10 7 2 2" xfId="46281"/>
    <cellStyle name="Normal 4 2 2 10 7 3" xfId="25714"/>
    <cellStyle name="Normal 4 2 2 10 7 3 2" xfId="55921"/>
    <cellStyle name="Normal 4 2 2 10 7 4" xfId="36641"/>
    <cellStyle name="Normal 4 2 2 10 8" xfId="7721"/>
    <cellStyle name="Normal 4 2 2 10 8 2" xfId="17361"/>
    <cellStyle name="Normal 4 2 2 10 8 2 2" xfId="47568"/>
    <cellStyle name="Normal 4 2 2 10 8 3" xfId="27001"/>
    <cellStyle name="Normal 4 2 2 10 8 3 2" xfId="57208"/>
    <cellStyle name="Normal 4 2 2 10 8 4" xfId="37928"/>
    <cellStyle name="Normal 4 2 2 10 9" xfId="9008"/>
    <cellStyle name="Normal 4 2 2 10 9 2" xfId="18648"/>
    <cellStyle name="Normal 4 2 2 10 9 2 2" xfId="48855"/>
    <cellStyle name="Normal 4 2 2 10 9 3" xfId="28288"/>
    <cellStyle name="Normal 4 2 2 10 9 3 2" xfId="58495"/>
    <cellStyle name="Normal 4 2 2 10 9 4" xfId="39215"/>
    <cellStyle name="Normal 4 2 2 11" xfId="496"/>
    <cellStyle name="Normal 4 2 2 11 10" xfId="10154"/>
    <cellStyle name="Normal 4 2 2 11 10 2" xfId="40361"/>
    <cellStyle name="Normal 4 2 2 11 11" xfId="19794"/>
    <cellStyle name="Normal 4 2 2 11 11 2" xfId="50001"/>
    <cellStyle name="Normal 4 2 2 11 12" xfId="29598"/>
    <cellStyle name="Normal 4 2 2 11 12 2" xfId="59805"/>
    <cellStyle name="Normal 4 2 2 11 13" xfId="30721"/>
    <cellStyle name="Normal 4 2 2 11 2" xfId="972"/>
    <cellStyle name="Normal 4 2 2 11 2 10" xfId="20263"/>
    <cellStyle name="Normal 4 2 2 11 2 10 2" xfId="50470"/>
    <cellStyle name="Normal 4 2 2 11 2 11" xfId="30067"/>
    <cellStyle name="Normal 4 2 2 11 2 11 2" xfId="60274"/>
    <cellStyle name="Normal 4 2 2 11 2 12" xfId="31190"/>
    <cellStyle name="Normal 4 2 2 11 2 2" xfId="2101"/>
    <cellStyle name="Normal 4 2 2 11 2 2 2" xfId="11746"/>
    <cellStyle name="Normal 4 2 2 11 2 2 2 2" xfId="41953"/>
    <cellStyle name="Normal 4 2 2 11 2 2 3" xfId="21386"/>
    <cellStyle name="Normal 4 2 2 11 2 2 3 2" xfId="51593"/>
    <cellStyle name="Normal 4 2 2 11 2 2 4" xfId="32313"/>
    <cellStyle name="Normal 4 2 2 11 2 3" xfId="3227"/>
    <cellStyle name="Normal 4 2 2 11 2 3 2" xfId="12869"/>
    <cellStyle name="Normal 4 2 2 11 2 3 2 2" xfId="43076"/>
    <cellStyle name="Normal 4 2 2 11 2 3 3" xfId="22509"/>
    <cellStyle name="Normal 4 2 2 11 2 3 3 2" xfId="52716"/>
    <cellStyle name="Normal 4 2 2 11 2 3 4" xfId="33436"/>
    <cellStyle name="Normal 4 2 2 11 2 4" xfId="4350"/>
    <cellStyle name="Normal 4 2 2 11 2 4 2" xfId="13992"/>
    <cellStyle name="Normal 4 2 2 11 2 4 2 2" xfId="44199"/>
    <cellStyle name="Normal 4 2 2 11 2 4 3" xfId="23632"/>
    <cellStyle name="Normal 4 2 2 11 2 4 3 2" xfId="53839"/>
    <cellStyle name="Normal 4 2 2 11 2 4 4" xfId="34559"/>
    <cellStyle name="Normal 4 2 2 11 2 5" xfId="5639"/>
    <cellStyle name="Normal 4 2 2 11 2 5 2" xfId="15279"/>
    <cellStyle name="Normal 4 2 2 11 2 5 2 2" xfId="45486"/>
    <cellStyle name="Normal 4 2 2 11 2 5 3" xfId="24919"/>
    <cellStyle name="Normal 4 2 2 11 2 5 3 2" xfId="55126"/>
    <cellStyle name="Normal 4 2 2 11 2 5 4" xfId="35846"/>
    <cellStyle name="Normal 4 2 2 11 2 6" xfId="6926"/>
    <cellStyle name="Normal 4 2 2 11 2 6 2" xfId="16566"/>
    <cellStyle name="Normal 4 2 2 11 2 6 2 2" xfId="46773"/>
    <cellStyle name="Normal 4 2 2 11 2 6 3" xfId="26206"/>
    <cellStyle name="Normal 4 2 2 11 2 6 3 2" xfId="56413"/>
    <cellStyle name="Normal 4 2 2 11 2 6 4" xfId="37133"/>
    <cellStyle name="Normal 4 2 2 11 2 7" xfId="8213"/>
    <cellStyle name="Normal 4 2 2 11 2 7 2" xfId="17853"/>
    <cellStyle name="Normal 4 2 2 11 2 7 2 2" xfId="48060"/>
    <cellStyle name="Normal 4 2 2 11 2 7 3" xfId="27493"/>
    <cellStyle name="Normal 4 2 2 11 2 7 3 2" xfId="57700"/>
    <cellStyle name="Normal 4 2 2 11 2 7 4" xfId="38420"/>
    <cellStyle name="Normal 4 2 2 11 2 8" xfId="9500"/>
    <cellStyle name="Normal 4 2 2 11 2 8 2" xfId="19140"/>
    <cellStyle name="Normal 4 2 2 11 2 8 2 2" xfId="49347"/>
    <cellStyle name="Normal 4 2 2 11 2 8 3" xfId="28780"/>
    <cellStyle name="Normal 4 2 2 11 2 8 3 2" xfId="58987"/>
    <cellStyle name="Normal 4 2 2 11 2 8 4" xfId="39707"/>
    <cellStyle name="Normal 4 2 2 11 2 9" xfId="10623"/>
    <cellStyle name="Normal 4 2 2 11 2 9 2" xfId="40830"/>
    <cellStyle name="Normal 4 2 2 11 3" xfId="1630"/>
    <cellStyle name="Normal 4 2 2 11 3 2" xfId="11277"/>
    <cellStyle name="Normal 4 2 2 11 3 2 2" xfId="41484"/>
    <cellStyle name="Normal 4 2 2 11 3 3" xfId="20917"/>
    <cellStyle name="Normal 4 2 2 11 3 3 2" xfId="51124"/>
    <cellStyle name="Normal 4 2 2 11 3 4" xfId="31844"/>
    <cellStyle name="Normal 4 2 2 11 4" xfId="2758"/>
    <cellStyle name="Normal 4 2 2 11 4 2" xfId="12400"/>
    <cellStyle name="Normal 4 2 2 11 4 2 2" xfId="42607"/>
    <cellStyle name="Normal 4 2 2 11 4 3" xfId="22040"/>
    <cellStyle name="Normal 4 2 2 11 4 3 2" xfId="52247"/>
    <cellStyle name="Normal 4 2 2 11 4 4" xfId="32967"/>
    <cellStyle name="Normal 4 2 2 11 5" xfId="3881"/>
    <cellStyle name="Normal 4 2 2 11 5 2" xfId="13523"/>
    <cellStyle name="Normal 4 2 2 11 5 2 2" xfId="43730"/>
    <cellStyle name="Normal 4 2 2 11 5 3" xfId="23163"/>
    <cellStyle name="Normal 4 2 2 11 5 3 2" xfId="53370"/>
    <cellStyle name="Normal 4 2 2 11 5 4" xfId="34090"/>
    <cellStyle name="Normal 4 2 2 11 6" xfId="5170"/>
    <cellStyle name="Normal 4 2 2 11 6 2" xfId="14810"/>
    <cellStyle name="Normal 4 2 2 11 6 2 2" xfId="45017"/>
    <cellStyle name="Normal 4 2 2 11 6 3" xfId="24450"/>
    <cellStyle name="Normal 4 2 2 11 6 3 2" xfId="54657"/>
    <cellStyle name="Normal 4 2 2 11 6 4" xfId="35377"/>
    <cellStyle name="Normal 4 2 2 11 7" xfId="6457"/>
    <cellStyle name="Normal 4 2 2 11 7 2" xfId="16097"/>
    <cellStyle name="Normal 4 2 2 11 7 2 2" xfId="46304"/>
    <cellStyle name="Normal 4 2 2 11 7 3" xfId="25737"/>
    <cellStyle name="Normal 4 2 2 11 7 3 2" xfId="55944"/>
    <cellStyle name="Normal 4 2 2 11 7 4" xfId="36664"/>
    <cellStyle name="Normal 4 2 2 11 8" xfId="7744"/>
    <cellStyle name="Normal 4 2 2 11 8 2" xfId="17384"/>
    <cellStyle name="Normal 4 2 2 11 8 2 2" xfId="47591"/>
    <cellStyle name="Normal 4 2 2 11 8 3" xfId="27024"/>
    <cellStyle name="Normal 4 2 2 11 8 3 2" xfId="57231"/>
    <cellStyle name="Normal 4 2 2 11 8 4" xfId="37951"/>
    <cellStyle name="Normal 4 2 2 11 9" xfId="9031"/>
    <cellStyle name="Normal 4 2 2 11 9 2" xfId="18671"/>
    <cellStyle name="Normal 4 2 2 11 9 2 2" xfId="48878"/>
    <cellStyle name="Normal 4 2 2 11 9 3" xfId="28311"/>
    <cellStyle name="Normal 4 2 2 11 9 3 2" xfId="58518"/>
    <cellStyle name="Normal 4 2 2 11 9 4" xfId="39238"/>
    <cellStyle name="Normal 4 2 2 12" xfId="519"/>
    <cellStyle name="Normal 4 2 2 12 10" xfId="10177"/>
    <cellStyle name="Normal 4 2 2 12 10 2" xfId="40384"/>
    <cellStyle name="Normal 4 2 2 12 11" xfId="19817"/>
    <cellStyle name="Normal 4 2 2 12 11 2" xfId="50024"/>
    <cellStyle name="Normal 4 2 2 12 12" xfId="29621"/>
    <cellStyle name="Normal 4 2 2 12 12 2" xfId="59828"/>
    <cellStyle name="Normal 4 2 2 12 13" xfId="30744"/>
    <cellStyle name="Normal 4 2 2 12 2" xfId="995"/>
    <cellStyle name="Normal 4 2 2 12 2 10" xfId="20286"/>
    <cellStyle name="Normal 4 2 2 12 2 10 2" xfId="50493"/>
    <cellStyle name="Normal 4 2 2 12 2 11" xfId="30090"/>
    <cellStyle name="Normal 4 2 2 12 2 11 2" xfId="60297"/>
    <cellStyle name="Normal 4 2 2 12 2 12" xfId="31213"/>
    <cellStyle name="Normal 4 2 2 12 2 2" xfId="2124"/>
    <cellStyle name="Normal 4 2 2 12 2 2 2" xfId="11769"/>
    <cellStyle name="Normal 4 2 2 12 2 2 2 2" xfId="41976"/>
    <cellStyle name="Normal 4 2 2 12 2 2 3" xfId="21409"/>
    <cellStyle name="Normal 4 2 2 12 2 2 3 2" xfId="51616"/>
    <cellStyle name="Normal 4 2 2 12 2 2 4" xfId="32336"/>
    <cellStyle name="Normal 4 2 2 12 2 3" xfId="3250"/>
    <cellStyle name="Normal 4 2 2 12 2 3 2" xfId="12892"/>
    <cellStyle name="Normal 4 2 2 12 2 3 2 2" xfId="43099"/>
    <cellStyle name="Normal 4 2 2 12 2 3 3" xfId="22532"/>
    <cellStyle name="Normal 4 2 2 12 2 3 3 2" xfId="52739"/>
    <cellStyle name="Normal 4 2 2 12 2 3 4" xfId="33459"/>
    <cellStyle name="Normal 4 2 2 12 2 4" xfId="4373"/>
    <cellStyle name="Normal 4 2 2 12 2 4 2" xfId="14015"/>
    <cellStyle name="Normal 4 2 2 12 2 4 2 2" xfId="44222"/>
    <cellStyle name="Normal 4 2 2 12 2 4 3" xfId="23655"/>
    <cellStyle name="Normal 4 2 2 12 2 4 3 2" xfId="53862"/>
    <cellStyle name="Normal 4 2 2 12 2 4 4" xfId="34582"/>
    <cellStyle name="Normal 4 2 2 12 2 5" xfId="5662"/>
    <cellStyle name="Normal 4 2 2 12 2 5 2" xfId="15302"/>
    <cellStyle name="Normal 4 2 2 12 2 5 2 2" xfId="45509"/>
    <cellStyle name="Normal 4 2 2 12 2 5 3" xfId="24942"/>
    <cellStyle name="Normal 4 2 2 12 2 5 3 2" xfId="55149"/>
    <cellStyle name="Normal 4 2 2 12 2 5 4" xfId="35869"/>
    <cellStyle name="Normal 4 2 2 12 2 6" xfId="6949"/>
    <cellStyle name="Normal 4 2 2 12 2 6 2" xfId="16589"/>
    <cellStyle name="Normal 4 2 2 12 2 6 2 2" xfId="46796"/>
    <cellStyle name="Normal 4 2 2 12 2 6 3" xfId="26229"/>
    <cellStyle name="Normal 4 2 2 12 2 6 3 2" xfId="56436"/>
    <cellStyle name="Normal 4 2 2 12 2 6 4" xfId="37156"/>
    <cellStyle name="Normal 4 2 2 12 2 7" xfId="8236"/>
    <cellStyle name="Normal 4 2 2 12 2 7 2" xfId="17876"/>
    <cellStyle name="Normal 4 2 2 12 2 7 2 2" xfId="48083"/>
    <cellStyle name="Normal 4 2 2 12 2 7 3" xfId="27516"/>
    <cellStyle name="Normal 4 2 2 12 2 7 3 2" xfId="57723"/>
    <cellStyle name="Normal 4 2 2 12 2 7 4" xfId="38443"/>
    <cellStyle name="Normal 4 2 2 12 2 8" xfId="9523"/>
    <cellStyle name="Normal 4 2 2 12 2 8 2" xfId="19163"/>
    <cellStyle name="Normal 4 2 2 12 2 8 2 2" xfId="49370"/>
    <cellStyle name="Normal 4 2 2 12 2 8 3" xfId="28803"/>
    <cellStyle name="Normal 4 2 2 12 2 8 3 2" xfId="59010"/>
    <cellStyle name="Normal 4 2 2 12 2 8 4" xfId="39730"/>
    <cellStyle name="Normal 4 2 2 12 2 9" xfId="10646"/>
    <cellStyle name="Normal 4 2 2 12 2 9 2" xfId="40853"/>
    <cellStyle name="Normal 4 2 2 12 3" xfId="1653"/>
    <cellStyle name="Normal 4 2 2 12 3 2" xfId="11300"/>
    <cellStyle name="Normal 4 2 2 12 3 2 2" xfId="41507"/>
    <cellStyle name="Normal 4 2 2 12 3 3" xfId="20940"/>
    <cellStyle name="Normal 4 2 2 12 3 3 2" xfId="51147"/>
    <cellStyle name="Normal 4 2 2 12 3 4" xfId="31867"/>
    <cellStyle name="Normal 4 2 2 12 4" xfId="2781"/>
    <cellStyle name="Normal 4 2 2 12 4 2" xfId="12423"/>
    <cellStyle name="Normal 4 2 2 12 4 2 2" xfId="42630"/>
    <cellStyle name="Normal 4 2 2 12 4 3" xfId="22063"/>
    <cellStyle name="Normal 4 2 2 12 4 3 2" xfId="52270"/>
    <cellStyle name="Normal 4 2 2 12 4 4" xfId="32990"/>
    <cellStyle name="Normal 4 2 2 12 5" xfId="3904"/>
    <cellStyle name="Normal 4 2 2 12 5 2" xfId="13546"/>
    <cellStyle name="Normal 4 2 2 12 5 2 2" xfId="43753"/>
    <cellStyle name="Normal 4 2 2 12 5 3" xfId="23186"/>
    <cellStyle name="Normal 4 2 2 12 5 3 2" xfId="53393"/>
    <cellStyle name="Normal 4 2 2 12 5 4" xfId="34113"/>
    <cellStyle name="Normal 4 2 2 12 6" xfId="5193"/>
    <cellStyle name="Normal 4 2 2 12 6 2" xfId="14833"/>
    <cellStyle name="Normal 4 2 2 12 6 2 2" xfId="45040"/>
    <cellStyle name="Normal 4 2 2 12 6 3" xfId="24473"/>
    <cellStyle name="Normal 4 2 2 12 6 3 2" xfId="54680"/>
    <cellStyle name="Normal 4 2 2 12 6 4" xfId="35400"/>
    <cellStyle name="Normal 4 2 2 12 7" xfId="6480"/>
    <cellStyle name="Normal 4 2 2 12 7 2" xfId="16120"/>
    <cellStyle name="Normal 4 2 2 12 7 2 2" xfId="46327"/>
    <cellStyle name="Normal 4 2 2 12 7 3" xfId="25760"/>
    <cellStyle name="Normal 4 2 2 12 7 3 2" xfId="55967"/>
    <cellStyle name="Normal 4 2 2 12 7 4" xfId="36687"/>
    <cellStyle name="Normal 4 2 2 12 8" xfId="7767"/>
    <cellStyle name="Normal 4 2 2 12 8 2" xfId="17407"/>
    <cellStyle name="Normal 4 2 2 12 8 2 2" xfId="47614"/>
    <cellStyle name="Normal 4 2 2 12 8 3" xfId="27047"/>
    <cellStyle name="Normal 4 2 2 12 8 3 2" xfId="57254"/>
    <cellStyle name="Normal 4 2 2 12 8 4" xfId="37974"/>
    <cellStyle name="Normal 4 2 2 12 9" xfId="9054"/>
    <cellStyle name="Normal 4 2 2 12 9 2" xfId="18694"/>
    <cellStyle name="Normal 4 2 2 12 9 2 2" xfId="48901"/>
    <cellStyle name="Normal 4 2 2 12 9 3" xfId="28334"/>
    <cellStyle name="Normal 4 2 2 12 9 3 2" xfId="58541"/>
    <cellStyle name="Normal 4 2 2 12 9 4" xfId="39261"/>
    <cellStyle name="Normal 4 2 2 13" xfId="544"/>
    <cellStyle name="Normal 4 2 2 13 10" xfId="10201"/>
    <cellStyle name="Normal 4 2 2 13 10 2" xfId="40408"/>
    <cellStyle name="Normal 4 2 2 13 11" xfId="19841"/>
    <cellStyle name="Normal 4 2 2 13 11 2" xfId="50048"/>
    <cellStyle name="Normal 4 2 2 13 12" xfId="29645"/>
    <cellStyle name="Normal 4 2 2 13 12 2" xfId="59852"/>
    <cellStyle name="Normal 4 2 2 13 13" xfId="30768"/>
    <cellStyle name="Normal 4 2 2 13 2" xfId="1020"/>
    <cellStyle name="Normal 4 2 2 13 2 10" xfId="20310"/>
    <cellStyle name="Normal 4 2 2 13 2 10 2" xfId="50517"/>
    <cellStyle name="Normal 4 2 2 13 2 11" xfId="30114"/>
    <cellStyle name="Normal 4 2 2 13 2 11 2" xfId="60321"/>
    <cellStyle name="Normal 4 2 2 13 2 12" xfId="31237"/>
    <cellStyle name="Normal 4 2 2 13 2 2" xfId="2148"/>
    <cellStyle name="Normal 4 2 2 13 2 2 2" xfId="11793"/>
    <cellStyle name="Normal 4 2 2 13 2 2 2 2" xfId="42000"/>
    <cellStyle name="Normal 4 2 2 13 2 2 3" xfId="21433"/>
    <cellStyle name="Normal 4 2 2 13 2 2 3 2" xfId="51640"/>
    <cellStyle name="Normal 4 2 2 13 2 2 4" xfId="32360"/>
    <cellStyle name="Normal 4 2 2 13 2 3" xfId="3274"/>
    <cellStyle name="Normal 4 2 2 13 2 3 2" xfId="12916"/>
    <cellStyle name="Normal 4 2 2 13 2 3 2 2" xfId="43123"/>
    <cellStyle name="Normal 4 2 2 13 2 3 3" xfId="22556"/>
    <cellStyle name="Normal 4 2 2 13 2 3 3 2" xfId="52763"/>
    <cellStyle name="Normal 4 2 2 13 2 3 4" xfId="33483"/>
    <cellStyle name="Normal 4 2 2 13 2 4" xfId="4397"/>
    <cellStyle name="Normal 4 2 2 13 2 4 2" xfId="14039"/>
    <cellStyle name="Normal 4 2 2 13 2 4 2 2" xfId="44246"/>
    <cellStyle name="Normal 4 2 2 13 2 4 3" xfId="23679"/>
    <cellStyle name="Normal 4 2 2 13 2 4 3 2" xfId="53886"/>
    <cellStyle name="Normal 4 2 2 13 2 4 4" xfId="34606"/>
    <cellStyle name="Normal 4 2 2 13 2 5" xfId="5686"/>
    <cellStyle name="Normal 4 2 2 13 2 5 2" xfId="15326"/>
    <cellStyle name="Normal 4 2 2 13 2 5 2 2" xfId="45533"/>
    <cellStyle name="Normal 4 2 2 13 2 5 3" xfId="24966"/>
    <cellStyle name="Normal 4 2 2 13 2 5 3 2" xfId="55173"/>
    <cellStyle name="Normal 4 2 2 13 2 5 4" xfId="35893"/>
    <cellStyle name="Normal 4 2 2 13 2 6" xfId="6973"/>
    <cellStyle name="Normal 4 2 2 13 2 6 2" xfId="16613"/>
    <cellStyle name="Normal 4 2 2 13 2 6 2 2" xfId="46820"/>
    <cellStyle name="Normal 4 2 2 13 2 6 3" xfId="26253"/>
    <cellStyle name="Normal 4 2 2 13 2 6 3 2" xfId="56460"/>
    <cellStyle name="Normal 4 2 2 13 2 6 4" xfId="37180"/>
    <cellStyle name="Normal 4 2 2 13 2 7" xfId="8260"/>
    <cellStyle name="Normal 4 2 2 13 2 7 2" xfId="17900"/>
    <cellStyle name="Normal 4 2 2 13 2 7 2 2" xfId="48107"/>
    <cellStyle name="Normal 4 2 2 13 2 7 3" xfId="27540"/>
    <cellStyle name="Normal 4 2 2 13 2 7 3 2" xfId="57747"/>
    <cellStyle name="Normal 4 2 2 13 2 7 4" xfId="38467"/>
    <cellStyle name="Normal 4 2 2 13 2 8" xfId="9547"/>
    <cellStyle name="Normal 4 2 2 13 2 8 2" xfId="19187"/>
    <cellStyle name="Normal 4 2 2 13 2 8 2 2" xfId="49394"/>
    <cellStyle name="Normal 4 2 2 13 2 8 3" xfId="28827"/>
    <cellStyle name="Normal 4 2 2 13 2 8 3 2" xfId="59034"/>
    <cellStyle name="Normal 4 2 2 13 2 8 4" xfId="39754"/>
    <cellStyle name="Normal 4 2 2 13 2 9" xfId="10670"/>
    <cellStyle name="Normal 4 2 2 13 2 9 2" xfId="40877"/>
    <cellStyle name="Normal 4 2 2 13 3" xfId="1677"/>
    <cellStyle name="Normal 4 2 2 13 3 2" xfId="11324"/>
    <cellStyle name="Normal 4 2 2 13 3 2 2" xfId="41531"/>
    <cellStyle name="Normal 4 2 2 13 3 3" xfId="20964"/>
    <cellStyle name="Normal 4 2 2 13 3 3 2" xfId="51171"/>
    <cellStyle name="Normal 4 2 2 13 3 4" xfId="31891"/>
    <cellStyle name="Normal 4 2 2 13 4" xfId="2805"/>
    <cellStyle name="Normal 4 2 2 13 4 2" xfId="12447"/>
    <cellStyle name="Normal 4 2 2 13 4 2 2" xfId="42654"/>
    <cellStyle name="Normal 4 2 2 13 4 3" xfId="22087"/>
    <cellStyle name="Normal 4 2 2 13 4 3 2" xfId="52294"/>
    <cellStyle name="Normal 4 2 2 13 4 4" xfId="33014"/>
    <cellStyle name="Normal 4 2 2 13 5" xfId="3928"/>
    <cellStyle name="Normal 4 2 2 13 5 2" xfId="13570"/>
    <cellStyle name="Normal 4 2 2 13 5 2 2" xfId="43777"/>
    <cellStyle name="Normal 4 2 2 13 5 3" xfId="23210"/>
    <cellStyle name="Normal 4 2 2 13 5 3 2" xfId="53417"/>
    <cellStyle name="Normal 4 2 2 13 5 4" xfId="34137"/>
    <cellStyle name="Normal 4 2 2 13 6" xfId="5217"/>
    <cellStyle name="Normal 4 2 2 13 6 2" xfId="14857"/>
    <cellStyle name="Normal 4 2 2 13 6 2 2" xfId="45064"/>
    <cellStyle name="Normal 4 2 2 13 6 3" xfId="24497"/>
    <cellStyle name="Normal 4 2 2 13 6 3 2" xfId="54704"/>
    <cellStyle name="Normal 4 2 2 13 6 4" xfId="35424"/>
    <cellStyle name="Normal 4 2 2 13 7" xfId="6504"/>
    <cellStyle name="Normal 4 2 2 13 7 2" xfId="16144"/>
    <cellStyle name="Normal 4 2 2 13 7 2 2" xfId="46351"/>
    <cellStyle name="Normal 4 2 2 13 7 3" xfId="25784"/>
    <cellStyle name="Normal 4 2 2 13 7 3 2" xfId="55991"/>
    <cellStyle name="Normal 4 2 2 13 7 4" xfId="36711"/>
    <cellStyle name="Normal 4 2 2 13 8" xfId="7791"/>
    <cellStyle name="Normal 4 2 2 13 8 2" xfId="17431"/>
    <cellStyle name="Normal 4 2 2 13 8 2 2" xfId="47638"/>
    <cellStyle name="Normal 4 2 2 13 8 3" xfId="27071"/>
    <cellStyle name="Normal 4 2 2 13 8 3 2" xfId="57278"/>
    <cellStyle name="Normal 4 2 2 13 8 4" xfId="37998"/>
    <cellStyle name="Normal 4 2 2 13 9" xfId="9078"/>
    <cellStyle name="Normal 4 2 2 13 9 2" xfId="18718"/>
    <cellStyle name="Normal 4 2 2 13 9 2 2" xfId="48925"/>
    <cellStyle name="Normal 4 2 2 13 9 3" xfId="28358"/>
    <cellStyle name="Normal 4 2 2 13 9 3 2" xfId="58565"/>
    <cellStyle name="Normal 4 2 2 13 9 4" xfId="39285"/>
    <cellStyle name="Normal 4 2 2 14" xfId="568"/>
    <cellStyle name="Normal 4 2 2 14 10" xfId="10224"/>
    <cellStyle name="Normal 4 2 2 14 10 2" xfId="40431"/>
    <cellStyle name="Normal 4 2 2 14 11" xfId="19864"/>
    <cellStyle name="Normal 4 2 2 14 11 2" xfId="50071"/>
    <cellStyle name="Normal 4 2 2 14 12" xfId="29668"/>
    <cellStyle name="Normal 4 2 2 14 12 2" xfId="59875"/>
    <cellStyle name="Normal 4 2 2 14 13" xfId="30791"/>
    <cellStyle name="Normal 4 2 2 14 2" xfId="1043"/>
    <cellStyle name="Normal 4 2 2 14 2 10" xfId="20333"/>
    <cellStyle name="Normal 4 2 2 14 2 10 2" xfId="50540"/>
    <cellStyle name="Normal 4 2 2 14 2 11" xfId="30137"/>
    <cellStyle name="Normal 4 2 2 14 2 11 2" xfId="60344"/>
    <cellStyle name="Normal 4 2 2 14 2 12" xfId="31260"/>
    <cellStyle name="Normal 4 2 2 14 2 2" xfId="2171"/>
    <cellStyle name="Normal 4 2 2 14 2 2 2" xfId="11816"/>
    <cellStyle name="Normal 4 2 2 14 2 2 2 2" xfId="42023"/>
    <cellStyle name="Normal 4 2 2 14 2 2 3" xfId="21456"/>
    <cellStyle name="Normal 4 2 2 14 2 2 3 2" xfId="51663"/>
    <cellStyle name="Normal 4 2 2 14 2 2 4" xfId="32383"/>
    <cellStyle name="Normal 4 2 2 14 2 3" xfId="3297"/>
    <cellStyle name="Normal 4 2 2 14 2 3 2" xfId="12939"/>
    <cellStyle name="Normal 4 2 2 14 2 3 2 2" xfId="43146"/>
    <cellStyle name="Normal 4 2 2 14 2 3 3" xfId="22579"/>
    <cellStyle name="Normal 4 2 2 14 2 3 3 2" xfId="52786"/>
    <cellStyle name="Normal 4 2 2 14 2 3 4" xfId="33506"/>
    <cellStyle name="Normal 4 2 2 14 2 4" xfId="4420"/>
    <cellStyle name="Normal 4 2 2 14 2 4 2" xfId="14062"/>
    <cellStyle name="Normal 4 2 2 14 2 4 2 2" xfId="44269"/>
    <cellStyle name="Normal 4 2 2 14 2 4 3" xfId="23702"/>
    <cellStyle name="Normal 4 2 2 14 2 4 3 2" xfId="53909"/>
    <cellStyle name="Normal 4 2 2 14 2 4 4" xfId="34629"/>
    <cellStyle name="Normal 4 2 2 14 2 5" xfId="5709"/>
    <cellStyle name="Normal 4 2 2 14 2 5 2" xfId="15349"/>
    <cellStyle name="Normal 4 2 2 14 2 5 2 2" xfId="45556"/>
    <cellStyle name="Normal 4 2 2 14 2 5 3" xfId="24989"/>
    <cellStyle name="Normal 4 2 2 14 2 5 3 2" xfId="55196"/>
    <cellStyle name="Normal 4 2 2 14 2 5 4" xfId="35916"/>
    <cellStyle name="Normal 4 2 2 14 2 6" xfId="6996"/>
    <cellStyle name="Normal 4 2 2 14 2 6 2" xfId="16636"/>
    <cellStyle name="Normal 4 2 2 14 2 6 2 2" xfId="46843"/>
    <cellStyle name="Normal 4 2 2 14 2 6 3" xfId="26276"/>
    <cellStyle name="Normal 4 2 2 14 2 6 3 2" xfId="56483"/>
    <cellStyle name="Normal 4 2 2 14 2 6 4" xfId="37203"/>
    <cellStyle name="Normal 4 2 2 14 2 7" xfId="8283"/>
    <cellStyle name="Normal 4 2 2 14 2 7 2" xfId="17923"/>
    <cellStyle name="Normal 4 2 2 14 2 7 2 2" xfId="48130"/>
    <cellStyle name="Normal 4 2 2 14 2 7 3" xfId="27563"/>
    <cellStyle name="Normal 4 2 2 14 2 7 3 2" xfId="57770"/>
    <cellStyle name="Normal 4 2 2 14 2 7 4" xfId="38490"/>
    <cellStyle name="Normal 4 2 2 14 2 8" xfId="9570"/>
    <cellStyle name="Normal 4 2 2 14 2 8 2" xfId="19210"/>
    <cellStyle name="Normal 4 2 2 14 2 8 2 2" xfId="49417"/>
    <cellStyle name="Normal 4 2 2 14 2 8 3" xfId="28850"/>
    <cellStyle name="Normal 4 2 2 14 2 8 3 2" xfId="59057"/>
    <cellStyle name="Normal 4 2 2 14 2 8 4" xfId="39777"/>
    <cellStyle name="Normal 4 2 2 14 2 9" xfId="10693"/>
    <cellStyle name="Normal 4 2 2 14 2 9 2" xfId="40900"/>
    <cellStyle name="Normal 4 2 2 14 3" xfId="1701"/>
    <cellStyle name="Normal 4 2 2 14 3 2" xfId="11347"/>
    <cellStyle name="Normal 4 2 2 14 3 2 2" xfId="41554"/>
    <cellStyle name="Normal 4 2 2 14 3 3" xfId="20987"/>
    <cellStyle name="Normal 4 2 2 14 3 3 2" xfId="51194"/>
    <cellStyle name="Normal 4 2 2 14 3 4" xfId="31914"/>
    <cellStyle name="Normal 4 2 2 14 4" xfId="2828"/>
    <cellStyle name="Normal 4 2 2 14 4 2" xfId="12470"/>
    <cellStyle name="Normal 4 2 2 14 4 2 2" xfId="42677"/>
    <cellStyle name="Normal 4 2 2 14 4 3" xfId="22110"/>
    <cellStyle name="Normal 4 2 2 14 4 3 2" xfId="52317"/>
    <cellStyle name="Normal 4 2 2 14 4 4" xfId="33037"/>
    <cellStyle name="Normal 4 2 2 14 5" xfId="3951"/>
    <cellStyle name="Normal 4 2 2 14 5 2" xfId="13593"/>
    <cellStyle name="Normal 4 2 2 14 5 2 2" xfId="43800"/>
    <cellStyle name="Normal 4 2 2 14 5 3" xfId="23233"/>
    <cellStyle name="Normal 4 2 2 14 5 3 2" xfId="53440"/>
    <cellStyle name="Normal 4 2 2 14 5 4" xfId="34160"/>
    <cellStyle name="Normal 4 2 2 14 6" xfId="5240"/>
    <cellStyle name="Normal 4 2 2 14 6 2" xfId="14880"/>
    <cellStyle name="Normal 4 2 2 14 6 2 2" xfId="45087"/>
    <cellStyle name="Normal 4 2 2 14 6 3" xfId="24520"/>
    <cellStyle name="Normal 4 2 2 14 6 3 2" xfId="54727"/>
    <cellStyle name="Normal 4 2 2 14 6 4" xfId="35447"/>
    <cellStyle name="Normal 4 2 2 14 7" xfId="6527"/>
    <cellStyle name="Normal 4 2 2 14 7 2" xfId="16167"/>
    <cellStyle name="Normal 4 2 2 14 7 2 2" xfId="46374"/>
    <cellStyle name="Normal 4 2 2 14 7 3" xfId="25807"/>
    <cellStyle name="Normal 4 2 2 14 7 3 2" xfId="56014"/>
    <cellStyle name="Normal 4 2 2 14 7 4" xfId="36734"/>
    <cellStyle name="Normal 4 2 2 14 8" xfId="7814"/>
    <cellStyle name="Normal 4 2 2 14 8 2" xfId="17454"/>
    <cellStyle name="Normal 4 2 2 14 8 2 2" xfId="47661"/>
    <cellStyle name="Normal 4 2 2 14 8 3" xfId="27094"/>
    <cellStyle name="Normal 4 2 2 14 8 3 2" xfId="57301"/>
    <cellStyle name="Normal 4 2 2 14 8 4" xfId="38021"/>
    <cellStyle name="Normal 4 2 2 14 9" xfId="9101"/>
    <cellStyle name="Normal 4 2 2 14 9 2" xfId="18741"/>
    <cellStyle name="Normal 4 2 2 14 9 2 2" xfId="48948"/>
    <cellStyle name="Normal 4 2 2 14 9 3" xfId="28381"/>
    <cellStyle name="Normal 4 2 2 14 9 3 2" xfId="58588"/>
    <cellStyle name="Normal 4 2 2 14 9 4" xfId="39308"/>
    <cellStyle name="Normal 4 2 2 15" xfId="598"/>
    <cellStyle name="Normal 4 2 2 15 10" xfId="19891"/>
    <cellStyle name="Normal 4 2 2 15 10 2" xfId="50098"/>
    <cellStyle name="Normal 4 2 2 15 11" xfId="29695"/>
    <cellStyle name="Normal 4 2 2 15 11 2" xfId="59902"/>
    <cellStyle name="Normal 4 2 2 15 12" xfId="30818"/>
    <cellStyle name="Normal 4 2 2 15 2" xfId="1729"/>
    <cellStyle name="Normal 4 2 2 15 2 2" xfId="11374"/>
    <cellStyle name="Normal 4 2 2 15 2 2 2" xfId="41581"/>
    <cellStyle name="Normal 4 2 2 15 2 3" xfId="21014"/>
    <cellStyle name="Normal 4 2 2 15 2 3 2" xfId="51221"/>
    <cellStyle name="Normal 4 2 2 15 2 4" xfId="31941"/>
    <cellStyle name="Normal 4 2 2 15 3" xfId="2855"/>
    <cellStyle name="Normal 4 2 2 15 3 2" xfId="12497"/>
    <cellStyle name="Normal 4 2 2 15 3 2 2" xfId="42704"/>
    <cellStyle name="Normal 4 2 2 15 3 3" xfId="22137"/>
    <cellStyle name="Normal 4 2 2 15 3 3 2" xfId="52344"/>
    <cellStyle name="Normal 4 2 2 15 3 4" xfId="33064"/>
    <cellStyle name="Normal 4 2 2 15 4" xfId="3978"/>
    <cellStyle name="Normal 4 2 2 15 4 2" xfId="13620"/>
    <cellStyle name="Normal 4 2 2 15 4 2 2" xfId="43827"/>
    <cellStyle name="Normal 4 2 2 15 4 3" xfId="23260"/>
    <cellStyle name="Normal 4 2 2 15 4 3 2" xfId="53467"/>
    <cellStyle name="Normal 4 2 2 15 4 4" xfId="34187"/>
    <cellStyle name="Normal 4 2 2 15 5" xfId="5267"/>
    <cellStyle name="Normal 4 2 2 15 5 2" xfId="14907"/>
    <cellStyle name="Normal 4 2 2 15 5 2 2" xfId="45114"/>
    <cellStyle name="Normal 4 2 2 15 5 3" xfId="24547"/>
    <cellStyle name="Normal 4 2 2 15 5 3 2" xfId="54754"/>
    <cellStyle name="Normal 4 2 2 15 5 4" xfId="35474"/>
    <cellStyle name="Normal 4 2 2 15 6" xfId="6554"/>
    <cellStyle name="Normal 4 2 2 15 6 2" xfId="16194"/>
    <cellStyle name="Normal 4 2 2 15 6 2 2" xfId="46401"/>
    <cellStyle name="Normal 4 2 2 15 6 3" xfId="25834"/>
    <cellStyle name="Normal 4 2 2 15 6 3 2" xfId="56041"/>
    <cellStyle name="Normal 4 2 2 15 6 4" xfId="36761"/>
    <cellStyle name="Normal 4 2 2 15 7" xfId="7841"/>
    <cellStyle name="Normal 4 2 2 15 7 2" xfId="17481"/>
    <cellStyle name="Normal 4 2 2 15 7 2 2" xfId="47688"/>
    <cellStyle name="Normal 4 2 2 15 7 3" xfId="27121"/>
    <cellStyle name="Normal 4 2 2 15 7 3 2" xfId="57328"/>
    <cellStyle name="Normal 4 2 2 15 7 4" xfId="38048"/>
    <cellStyle name="Normal 4 2 2 15 8" xfId="9128"/>
    <cellStyle name="Normal 4 2 2 15 8 2" xfId="18768"/>
    <cellStyle name="Normal 4 2 2 15 8 2 2" xfId="48975"/>
    <cellStyle name="Normal 4 2 2 15 8 3" xfId="28408"/>
    <cellStyle name="Normal 4 2 2 15 8 3 2" xfId="58615"/>
    <cellStyle name="Normal 4 2 2 15 8 4" xfId="39335"/>
    <cellStyle name="Normal 4 2 2 15 9" xfId="10251"/>
    <cellStyle name="Normal 4 2 2 15 9 2" xfId="40458"/>
    <cellStyle name="Normal 4 2 2 16" xfId="1068"/>
    <cellStyle name="Normal 4 2 2 16 10" xfId="20358"/>
    <cellStyle name="Normal 4 2 2 16 10 2" xfId="50565"/>
    <cellStyle name="Normal 4 2 2 16 11" xfId="30162"/>
    <cellStyle name="Normal 4 2 2 16 11 2" xfId="60369"/>
    <cellStyle name="Normal 4 2 2 16 12" xfId="31285"/>
    <cellStyle name="Normal 4 2 2 16 2" xfId="2196"/>
    <cellStyle name="Normal 4 2 2 16 2 2" xfId="11841"/>
    <cellStyle name="Normal 4 2 2 16 2 2 2" xfId="42048"/>
    <cellStyle name="Normal 4 2 2 16 2 3" xfId="21481"/>
    <cellStyle name="Normal 4 2 2 16 2 3 2" xfId="51688"/>
    <cellStyle name="Normal 4 2 2 16 2 4" xfId="32408"/>
    <cellStyle name="Normal 4 2 2 16 3" xfId="3322"/>
    <cellStyle name="Normal 4 2 2 16 3 2" xfId="12964"/>
    <cellStyle name="Normal 4 2 2 16 3 2 2" xfId="43171"/>
    <cellStyle name="Normal 4 2 2 16 3 3" xfId="22604"/>
    <cellStyle name="Normal 4 2 2 16 3 3 2" xfId="52811"/>
    <cellStyle name="Normal 4 2 2 16 3 4" xfId="33531"/>
    <cellStyle name="Normal 4 2 2 16 4" xfId="4445"/>
    <cellStyle name="Normal 4 2 2 16 4 2" xfId="14087"/>
    <cellStyle name="Normal 4 2 2 16 4 2 2" xfId="44294"/>
    <cellStyle name="Normal 4 2 2 16 4 3" xfId="23727"/>
    <cellStyle name="Normal 4 2 2 16 4 3 2" xfId="53934"/>
    <cellStyle name="Normal 4 2 2 16 4 4" xfId="34654"/>
    <cellStyle name="Normal 4 2 2 16 5" xfId="5734"/>
    <cellStyle name="Normal 4 2 2 16 5 2" xfId="15374"/>
    <cellStyle name="Normal 4 2 2 16 5 2 2" xfId="45581"/>
    <cellStyle name="Normal 4 2 2 16 5 3" xfId="25014"/>
    <cellStyle name="Normal 4 2 2 16 5 3 2" xfId="55221"/>
    <cellStyle name="Normal 4 2 2 16 5 4" xfId="35941"/>
    <cellStyle name="Normal 4 2 2 16 6" xfId="7021"/>
    <cellStyle name="Normal 4 2 2 16 6 2" xfId="16661"/>
    <cellStyle name="Normal 4 2 2 16 6 2 2" xfId="46868"/>
    <cellStyle name="Normal 4 2 2 16 6 3" xfId="26301"/>
    <cellStyle name="Normal 4 2 2 16 6 3 2" xfId="56508"/>
    <cellStyle name="Normal 4 2 2 16 6 4" xfId="37228"/>
    <cellStyle name="Normal 4 2 2 16 7" xfId="8308"/>
    <cellStyle name="Normal 4 2 2 16 7 2" xfId="17948"/>
    <cellStyle name="Normal 4 2 2 16 7 2 2" xfId="48155"/>
    <cellStyle name="Normal 4 2 2 16 7 3" xfId="27588"/>
    <cellStyle name="Normal 4 2 2 16 7 3 2" xfId="57795"/>
    <cellStyle name="Normal 4 2 2 16 7 4" xfId="38515"/>
    <cellStyle name="Normal 4 2 2 16 8" xfId="9595"/>
    <cellStyle name="Normal 4 2 2 16 8 2" xfId="19235"/>
    <cellStyle name="Normal 4 2 2 16 8 2 2" xfId="49442"/>
    <cellStyle name="Normal 4 2 2 16 8 3" xfId="28875"/>
    <cellStyle name="Normal 4 2 2 16 8 3 2" xfId="59082"/>
    <cellStyle name="Normal 4 2 2 16 8 4" xfId="39802"/>
    <cellStyle name="Normal 4 2 2 16 9" xfId="10718"/>
    <cellStyle name="Normal 4 2 2 16 9 2" xfId="40925"/>
    <cellStyle name="Normal 4 2 2 17" xfId="1232"/>
    <cellStyle name="Normal 4 2 2 17 10" xfId="20520"/>
    <cellStyle name="Normal 4 2 2 17 10 2" xfId="50727"/>
    <cellStyle name="Normal 4 2 2 17 11" xfId="30324"/>
    <cellStyle name="Normal 4 2 2 17 11 2" xfId="60531"/>
    <cellStyle name="Normal 4 2 2 17 12" xfId="31447"/>
    <cellStyle name="Normal 4 2 2 17 2" xfId="2360"/>
    <cellStyle name="Normal 4 2 2 17 2 2" xfId="12003"/>
    <cellStyle name="Normal 4 2 2 17 2 2 2" xfId="42210"/>
    <cellStyle name="Normal 4 2 2 17 2 3" xfId="21643"/>
    <cellStyle name="Normal 4 2 2 17 2 3 2" xfId="51850"/>
    <cellStyle name="Normal 4 2 2 17 2 4" xfId="32570"/>
    <cellStyle name="Normal 4 2 2 17 3" xfId="3484"/>
    <cellStyle name="Normal 4 2 2 17 3 2" xfId="13126"/>
    <cellStyle name="Normal 4 2 2 17 3 2 2" xfId="43333"/>
    <cellStyle name="Normal 4 2 2 17 3 3" xfId="22766"/>
    <cellStyle name="Normal 4 2 2 17 3 3 2" xfId="52973"/>
    <cellStyle name="Normal 4 2 2 17 3 4" xfId="33693"/>
    <cellStyle name="Normal 4 2 2 17 4" xfId="4607"/>
    <cellStyle name="Normal 4 2 2 17 4 2" xfId="14249"/>
    <cellStyle name="Normal 4 2 2 17 4 2 2" xfId="44456"/>
    <cellStyle name="Normal 4 2 2 17 4 3" xfId="23889"/>
    <cellStyle name="Normal 4 2 2 17 4 3 2" xfId="54096"/>
    <cellStyle name="Normal 4 2 2 17 4 4" xfId="34816"/>
    <cellStyle name="Normal 4 2 2 17 5" xfId="5896"/>
    <cellStyle name="Normal 4 2 2 17 5 2" xfId="15536"/>
    <cellStyle name="Normal 4 2 2 17 5 2 2" xfId="45743"/>
    <cellStyle name="Normal 4 2 2 17 5 3" xfId="25176"/>
    <cellStyle name="Normal 4 2 2 17 5 3 2" xfId="55383"/>
    <cellStyle name="Normal 4 2 2 17 5 4" xfId="36103"/>
    <cellStyle name="Normal 4 2 2 17 6" xfId="7183"/>
    <cellStyle name="Normal 4 2 2 17 6 2" xfId="16823"/>
    <cellStyle name="Normal 4 2 2 17 6 2 2" xfId="47030"/>
    <cellStyle name="Normal 4 2 2 17 6 3" xfId="26463"/>
    <cellStyle name="Normal 4 2 2 17 6 3 2" xfId="56670"/>
    <cellStyle name="Normal 4 2 2 17 6 4" xfId="37390"/>
    <cellStyle name="Normal 4 2 2 17 7" xfId="8470"/>
    <cellStyle name="Normal 4 2 2 17 7 2" xfId="18110"/>
    <cellStyle name="Normal 4 2 2 17 7 2 2" xfId="48317"/>
    <cellStyle name="Normal 4 2 2 17 7 3" xfId="27750"/>
    <cellStyle name="Normal 4 2 2 17 7 3 2" xfId="57957"/>
    <cellStyle name="Normal 4 2 2 17 7 4" xfId="38677"/>
    <cellStyle name="Normal 4 2 2 17 8" xfId="9757"/>
    <cellStyle name="Normal 4 2 2 17 8 2" xfId="19397"/>
    <cellStyle name="Normal 4 2 2 17 8 2 2" xfId="49604"/>
    <cellStyle name="Normal 4 2 2 17 8 3" xfId="29037"/>
    <cellStyle name="Normal 4 2 2 17 8 3 2" xfId="59244"/>
    <cellStyle name="Normal 4 2 2 17 8 4" xfId="39964"/>
    <cellStyle name="Normal 4 2 2 17 9" xfId="10880"/>
    <cellStyle name="Normal 4 2 2 17 9 2" xfId="41087"/>
    <cellStyle name="Normal 4 2 2 18" xfId="1258"/>
    <cellStyle name="Normal 4 2 2 18 2" xfId="4796"/>
    <cellStyle name="Normal 4 2 2 18 2 2" xfId="14438"/>
    <cellStyle name="Normal 4 2 2 18 2 2 2" xfId="44645"/>
    <cellStyle name="Normal 4 2 2 18 2 3" xfId="24078"/>
    <cellStyle name="Normal 4 2 2 18 2 3 2" xfId="54285"/>
    <cellStyle name="Normal 4 2 2 18 2 4" xfId="35005"/>
    <cellStyle name="Normal 4 2 2 18 3" xfId="6085"/>
    <cellStyle name="Normal 4 2 2 18 3 2" xfId="15725"/>
    <cellStyle name="Normal 4 2 2 18 3 2 2" xfId="45932"/>
    <cellStyle name="Normal 4 2 2 18 3 3" xfId="25365"/>
    <cellStyle name="Normal 4 2 2 18 3 3 2" xfId="55572"/>
    <cellStyle name="Normal 4 2 2 18 3 4" xfId="36292"/>
    <cellStyle name="Normal 4 2 2 18 4" xfId="7372"/>
    <cellStyle name="Normal 4 2 2 18 4 2" xfId="17012"/>
    <cellStyle name="Normal 4 2 2 18 4 2 2" xfId="47219"/>
    <cellStyle name="Normal 4 2 2 18 4 3" xfId="26652"/>
    <cellStyle name="Normal 4 2 2 18 4 3 2" xfId="56859"/>
    <cellStyle name="Normal 4 2 2 18 4 4" xfId="37579"/>
    <cellStyle name="Normal 4 2 2 18 5" xfId="8659"/>
    <cellStyle name="Normal 4 2 2 18 5 2" xfId="18299"/>
    <cellStyle name="Normal 4 2 2 18 5 2 2" xfId="48506"/>
    <cellStyle name="Normal 4 2 2 18 5 3" xfId="27939"/>
    <cellStyle name="Normal 4 2 2 18 5 3 2" xfId="58146"/>
    <cellStyle name="Normal 4 2 2 18 5 4" xfId="38866"/>
    <cellStyle name="Normal 4 2 2 18 6" xfId="10905"/>
    <cellStyle name="Normal 4 2 2 18 6 2" xfId="41112"/>
    <cellStyle name="Normal 4 2 2 18 7" xfId="20545"/>
    <cellStyle name="Normal 4 2 2 18 7 2" xfId="50752"/>
    <cellStyle name="Normal 4 2 2 18 8" xfId="29226"/>
    <cellStyle name="Normal 4 2 2 18 8 2" xfId="59433"/>
    <cellStyle name="Normal 4 2 2 18 9" xfId="31472"/>
    <cellStyle name="Normal 4 2 2 19" xfId="2386"/>
    <cellStyle name="Normal 4 2 2 19 2" xfId="12028"/>
    <cellStyle name="Normal 4 2 2 19 2 2" xfId="42235"/>
    <cellStyle name="Normal 4 2 2 19 3" xfId="21668"/>
    <cellStyle name="Normal 4 2 2 19 3 2" xfId="51875"/>
    <cellStyle name="Normal 4 2 2 19 4" xfId="32595"/>
    <cellStyle name="Normal 4 2 2 2" xfId="146"/>
    <cellStyle name="Normal 4 2 2 2 10" xfId="7231"/>
    <cellStyle name="Normal 4 2 2 2 10 2" xfId="16871"/>
    <cellStyle name="Normal 4 2 2 2 10 2 2" xfId="47078"/>
    <cellStyle name="Normal 4 2 2 2 10 3" xfId="26511"/>
    <cellStyle name="Normal 4 2 2 2 10 3 2" xfId="56718"/>
    <cellStyle name="Normal 4 2 2 2 10 4" xfId="37438"/>
    <cellStyle name="Normal 4 2 2 2 11" xfId="8518"/>
    <cellStyle name="Normal 4 2 2 2 11 2" xfId="18158"/>
    <cellStyle name="Normal 4 2 2 2 11 2 2" xfId="48365"/>
    <cellStyle name="Normal 4 2 2 2 11 3" xfId="27798"/>
    <cellStyle name="Normal 4 2 2 2 11 3 2" xfId="58005"/>
    <cellStyle name="Normal 4 2 2 2 11 4" xfId="38725"/>
    <cellStyle name="Normal 4 2 2 2 12" xfId="9805"/>
    <cellStyle name="Normal 4 2 2 2 12 2" xfId="40012"/>
    <cellStyle name="Normal 4 2 2 2 13" xfId="19445"/>
    <cellStyle name="Normal 4 2 2 2 13 2" xfId="49652"/>
    <cellStyle name="Normal 4 2 2 2 14" xfId="29085"/>
    <cellStyle name="Normal 4 2 2 2 14 2" xfId="59292"/>
    <cellStyle name="Normal 4 2 2 2 15" xfId="30372"/>
    <cellStyle name="Normal 4 2 2 2 2" xfId="311"/>
    <cellStyle name="Normal 4 2 2 2 2 10" xfId="9969"/>
    <cellStyle name="Normal 4 2 2 2 2 10 2" xfId="40176"/>
    <cellStyle name="Normal 4 2 2 2 2 11" xfId="19609"/>
    <cellStyle name="Normal 4 2 2 2 2 11 2" xfId="49816"/>
    <cellStyle name="Normal 4 2 2 2 2 12" xfId="29413"/>
    <cellStyle name="Normal 4 2 2 2 2 12 2" xfId="59620"/>
    <cellStyle name="Normal 4 2 2 2 2 13" xfId="30536"/>
    <cellStyle name="Normal 4 2 2 2 2 2" xfId="787"/>
    <cellStyle name="Normal 4 2 2 2 2 2 10" xfId="20078"/>
    <cellStyle name="Normal 4 2 2 2 2 2 10 2" xfId="50285"/>
    <cellStyle name="Normal 4 2 2 2 2 2 11" xfId="29882"/>
    <cellStyle name="Normal 4 2 2 2 2 2 11 2" xfId="60089"/>
    <cellStyle name="Normal 4 2 2 2 2 2 12" xfId="31005"/>
    <cellStyle name="Normal 4 2 2 2 2 2 2" xfId="1916"/>
    <cellStyle name="Normal 4 2 2 2 2 2 2 2" xfId="11561"/>
    <cellStyle name="Normal 4 2 2 2 2 2 2 2 2" xfId="41768"/>
    <cellStyle name="Normal 4 2 2 2 2 2 2 3" xfId="21201"/>
    <cellStyle name="Normal 4 2 2 2 2 2 2 3 2" xfId="51408"/>
    <cellStyle name="Normal 4 2 2 2 2 2 2 4" xfId="32128"/>
    <cellStyle name="Normal 4 2 2 2 2 2 3" xfId="3042"/>
    <cellStyle name="Normal 4 2 2 2 2 2 3 2" xfId="12684"/>
    <cellStyle name="Normal 4 2 2 2 2 2 3 2 2" xfId="42891"/>
    <cellStyle name="Normal 4 2 2 2 2 2 3 3" xfId="22324"/>
    <cellStyle name="Normal 4 2 2 2 2 2 3 3 2" xfId="52531"/>
    <cellStyle name="Normal 4 2 2 2 2 2 3 4" xfId="33251"/>
    <cellStyle name="Normal 4 2 2 2 2 2 4" xfId="4165"/>
    <cellStyle name="Normal 4 2 2 2 2 2 4 2" xfId="13807"/>
    <cellStyle name="Normal 4 2 2 2 2 2 4 2 2" xfId="44014"/>
    <cellStyle name="Normal 4 2 2 2 2 2 4 3" xfId="23447"/>
    <cellStyle name="Normal 4 2 2 2 2 2 4 3 2" xfId="53654"/>
    <cellStyle name="Normal 4 2 2 2 2 2 4 4" xfId="34374"/>
    <cellStyle name="Normal 4 2 2 2 2 2 5" xfId="5454"/>
    <cellStyle name="Normal 4 2 2 2 2 2 5 2" xfId="15094"/>
    <cellStyle name="Normal 4 2 2 2 2 2 5 2 2" xfId="45301"/>
    <cellStyle name="Normal 4 2 2 2 2 2 5 3" xfId="24734"/>
    <cellStyle name="Normal 4 2 2 2 2 2 5 3 2" xfId="54941"/>
    <cellStyle name="Normal 4 2 2 2 2 2 5 4" xfId="35661"/>
    <cellStyle name="Normal 4 2 2 2 2 2 6" xfId="6741"/>
    <cellStyle name="Normal 4 2 2 2 2 2 6 2" xfId="16381"/>
    <cellStyle name="Normal 4 2 2 2 2 2 6 2 2" xfId="46588"/>
    <cellStyle name="Normal 4 2 2 2 2 2 6 3" xfId="26021"/>
    <cellStyle name="Normal 4 2 2 2 2 2 6 3 2" xfId="56228"/>
    <cellStyle name="Normal 4 2 2 2 2 2 6 4" xfId="36948"/>
    <cellStyle name="Normal 4 2 2 2 2 2 7" xfId="8028"/>
    <cellStyle name="Normal 4 2 2 2 2 2 7 2" xfId="17668"/>
    <cellStyle name="Normal 4 2 2 2 2 2 7 2 2" xfId="47875"/>
    <cellStyle name="Normal 4 2 2 2 2 2 7 3" xfId="27308"/>
    <cellStyle name="Normal 4 2 2 2 2 2 7 3 2" xfId="57515"/>
    <cellStyle name="Normal 4 2 2 2 2 2 7 4" xfId="38235"/>
    <cellStyle name="Normal 4 2 2 2 2 2 8" xfId="9315"/>
    <cellStyle name="Normal 4 2 2 2 2 2 8 2" xfId="18955"/>
    <cellStyle name="Normal 4 2 2 2 2 2 8 2 2" xfId="49162"/>
    <cellStyle name="Normal 4 2 2 2 2 2 8 3" xfId="28595"/>
    <cellStyle name="Normal 4 2 2 2 2 2 8 3 2" xfId="58802"/>
    <cellStyle name="Normal 4 2 2 2 2 2 8 4" xfId="39522"/>
    <cellStyle name="Normal 4 2 2 2 2 2 9" xfId="10438"/>
    <cellStyle name="Normal 4 2 2 2 2 2 9 2" xfId="40645"/>
    <cellStyle name="Normal 4 2 2 2 2 3" xfId="1445"/>
    <cellStyle name="Normal 4 2 2 2 2 3 2" xfId="11092"/>
    <cellStyle name="Normal 4 2 2 2 2 3 2 2" xfId="41299"/>
    <cellStyle name="Normal 4 2 2 2 2 3 3" xfId="20732"/>
    <cellStyle name="Normal 4 2 2 2 2 3 3 2" xfId="50939"/>
    <cellStyle name="Normal 4 2 2 2 2 3 4" xfId="31659"/>
    <cellStyle name="Normal 4 2 2 2 2 4" xfId="2573"/>
    <cellStyle name="Normal 4 2 2 2 2 4 2" xfId="12215"/>
    <cellStyle name="Normal 4 2 2 2 2 4 2 2" xfId="42422"/>
    <cellStyle name="Normal 4 2 2 2 2 4 3" xfId="21855"/>
    <cellStyle name="Normal 4 2 2 2 2 4 3 2" xfId="52062"/>
    <cellStyle name="Normal 4 2 2 2 2 4 4" xfId="32782"/>
    <cellStyle name="Normal 4 2 2 2 2 5" xfId="3696"/>
    <cellStyle name="Normal 4 2 2 2 2 5 2" xfId="13338"/>
    <cellStyle name="Normal 4 2 2 2 2 5 2 2" xfId="43545"/>
    <cellStyle name="Normal 4 2 2 2 2 5 3" xfId="22978"/>
    <cellStyle name="Normal 4 2 2 2 2 5 3 2" xfId="53185"/>
    <cellStyle name="Normal 4 2 2 2 2 5 4" xfId="33905"/>
    <cellStyle name="Normal 4 2 2 2 2 6" xfId="4985"/>
    <cellStyle name="Normal 4 2 2 2 2 6 2" xfId="14625"/>
    <cellStyle name="Normal 4 2 2 2 2 6 2 2" xfId="44832"/>
    <cellStyle name="Normal 4 2 2 2 2 6 3" xfId="24265"/>
    <cellStyle name="Normal 4 2 2 2 2 6 3 2" xfId="54472"/>
    <cellStyle name="Normal 4 2 2 2 2 6 4" xfId="35192"/>
    <cellStyle name="Normal 4 2 2 2 2 7" xfId="6272"/>
    <cellStyle name="Normal 4 2 2 2 2 7 2" xfId="15912"/>
    <cellStyle name="Normal 4 2 2 2 2 7 2 2" xfId="46119"/>
    <cellStyle name="Normal 4 2 2 2 2 7 3" xfId="25552"/>
    <cellStyle name="Normal 4 2 2 2 2 7 3 2" xfId="55759"/>
    <cellStyle name="Normal 4 2 2 2 2 7 4" xfId="36479"/>
    <cellStyle name="Normal 4 2 2 2 2 8" xfId="7559"/>
    <cellStyle name="Normal 4 2 2 2 2 8 2" xfId="17199"/>
    <cellStyle name="Normal 4 2 2 2 2 8 2 2" xfId="47406"/>
    <cellStyle name="Normal 4 2 2 2 2 8 3" xfId="26839"/>
    <cellStyle name="Normal 4 2 2 2 2 8 3 2" xfId="57046"/>
    <cellStyle name="Normal 4 2 2 2 2 8 4" xfId="37766"/>
    <cellStyle name="Normal 4 2 2 2 2 9" xfId="8846"/>
    <cellStyle name="Normal 4 2 2 2 2 9 2" xfId="18486"/>
    <cellStyle name="Normal 4 2 2 2 2 9 2 2" xfId="48693"/>
    <cellStyle name="Normal 4 2 2 2 2 9 3" xfId="28126"/>
    <cellStyle name="Normal 4 2 2 2 2 9 3 2" xfId="58333"/>
    <cellStyle name="Normal 4 2 2 2 2 9 4" xfId="39053"/>
    <cellStyle name="Normal 4 2 2 2 3" xfId="622"/>
    <cellStyle name="Normal 4 2 2 2 3 10" xfId="19914"/>
    <cellStyle name="Normal 4 2 2 2 3 10 2" xfId="50121"/>
    <cellStyle name="Normal 4 2 2 2 3 11" xfId="29718"/>
    <cellStyle name="Normal 4 2 2 2 3 11 2" xfId="59925"/>
    <cellStyle name="Normal 4 2 2 2 3 12" xfId="30841"/>
    <cellStyle name="Normal 4 2 2 2 3 2" xfId="1752"/>
    <cellStyle name="Normal 4 2 2 2 3 2 2" xfId="11397"/>
    <cellStyle name="Normal 4 2 2 2 3 2 2 2" xfId="41604"/>
    <cellStyle name="Normal 4 2 2 2 3 2 3" xfId="21037"/>
    <cellStyle name="Normal 4 2 2 2 3 2 3 2" xfId="51244"/>
    <cellStyle name="Normal 4 2 2 2 3 2 4" xfId="31964"/>
    <cellStyle name="Normal 4 2 2 2 3 3" xfId="2878"/>
    <cellStyle name="Normal 4 2 2 2 3 3 2" xfId="12520"/>
    <cellStyle name="Normal 4 2 2 2 3 3 2 2" xfId="42727"/>
    <cellStyle name="Normal 4 2 2 2 3 3 3" xfId="22160"/>
    <cellStyle name="Normal 4 2 2 2 3 3 3 2" xfId="52367"/>
    <cellStyle name="Normal 4 2 2 2 3 3 4" xfId="33087"/>
    <cellStyle name="Normal 4 2 2 2 3 4" xfId="4001"/>
    <cellStyle name="Normal 4 2 2 2 3 4 2" xfId="13643"/>
    <cellStyle name="Normal 4 2 2 2 3 4 2 2" xfId="43850"/>
    <cellStyle name="Normal 4 2 2 2 3 4 3" xfId="23283"/>
    <cellStyle name="Normal 4 2 2 2 3 4 3 2" xfId="53490"/>
    <cellStyle name="Normal 4 2 2 2 3 4 4" xfId="34210"/>
    <cellStyle name="Normal 4 2 2 2 3 5" xfId="5290"/>
    <cellStyle name="Normal 4 2 2 2 3 5 2" xfId="14930"/>
    <cellStyle name="Normal 4 2 2 2 3 5 2 2" xfId="45137"/>
    <cellStyle name="Normal 4 2 2 2 3 5 3" xfId="24570"/>
    <cellStyle name="Normal 4 2 2 2 3 5 3 2" xfId="54777"/>
    <cellStyle name="Normal 4 2 2 2 3 5 4" xfId="35497"/>
    <cellStyle name="Normal 4 2 2 2 3 6" xfId="6577"/>
    <cellStyle name="Normal 4 2 2 2 3 6 2" xfId="16217"/>
    <cellStyle name="Normal 4 2 2 2 3 6 2 2" xfId="46424"/>
    <cellStyle name="Normal 4 2 2 2 3 6 3" xfId="25857"/>
    <cellStyle name="Normal 4 2 2 2 3 6 3 2" xfId="56064"/>
    <cellStyle name="Normal 4 2 2 2 3 6 4" xfId="36784"/>
    <cellStyle name="Normal 4 2 2 2 3 7" xfId="7864"/>
    <cellStyle name="Normal 4 2 2 2 3 7 2" xfId="17504"/>
    <cellStyle name="Normal 4 2 2 2 3 7 2 2" xfId="47711"/>
    <cellStyle name="Normal 4 2 2 2 3 7 3" xfId="27144"/>
    <cellStyle name="Normal 4 2 2 2 3 7 3 2" xfId="57351"/>
    <cellStyle name="Normal 4 2 2 2 3 7 4" xfId="38071"/>
    <cellStyle name="Normal 4 2 2 2 3 8" xfId="9151"/>
    <cellStyle name="Normal 4 2 2 2 3 8 2" xfId="18791"/>
    <cellStyle name="Normal 4 2 2 2 3 8 2 2" xfId="48998"/>
    <cellStyle name="Normal 4 2 2 2 3 8 3" xfId="28431"/>
    <cellStyle name="Normal 4 2 2 2 3 8 3 2" xfId="58638"/>
    <cellStyle name="Normal 4 2 2 2 3 8 4" xfId="39358"/>
    <cellStyle name="Normal 4 2 2 2 3 9" xfId="10274"/>
    <cellStyle name="Normal 4 2 2 2 3 9 2" xfId="40481"/>
    <cellStyle name="Normal 4 2 2 2 4" xfId="1092"/>
    <cellStyle name="Normal 4 2 2 2 4 10" xfId="20381"/>
    <cellStyle name="Normal 4 2 2 2 4 10 2" xfId="50588"/>
    <cellStyle name="Normal 4 2 2 2 4 11" xfId="30185"/>
    <cellStyle name="Normal 4 2 2 2 4 11 2" xfId="60392"/>
    <cellStyle name="Normal 4 2 2 2 4 12" xfId="31308"/>
    <cellStyle name="Normal 4 2 2 2 4 2" xfId="2220"/>
    <cellStyle name="Normal 4 2 2 2 4 2 2" xfId="11864"/>
    <cellStyle name="Normal 4 2 2 2 4 2 2 2" xfId="42071"/>
    <cellStyle name="Normal 4 2 2 2 4 2 3" xfId="21504"/>
    <cellStyle name="Normal 4 2 2 2 4 2 3 2" xfId="51711"/>
    <cellStyle name="Normal 4 2 2 2 4 2 4" xfId="32431"/>
    <cellStyle name="Normal 4 2 2 2 4 3" xfId="3345"/>
    <cellStyle name="Normal 4 2 2 2 4 3 2" xfId="12987"/>
    <cellStyle name="Normal 4 2 2 2 4 3 2 2" xfId="43194"/>
    <cellStyle name="Normal 4 2 2 2 4 3 3" xfId="22627"/>
    <cellStyle name="Normal 4 2 2 2 4 3 3 2" xfId="52834"/>
    <cellStyle name="Normal 4 2 2 2 4 3 4" xfId="33554"/>
    <cellStyle name="Normal 4 2 2 2 4 4" xfId="4468"/>
    <cellStyle name="Normal 4 2 2 2 4 4 2" xfId="14110"/>
    <cellStyle name="Normal 4 2 2 2 4 4 2 2" xfId="44317"/>
    <cellStyle name="Normal 4 2 2 2 4 4 3" xfId="23750"/>
    <cellStyle name="Normal 4 2 2 2 4 4 3 2" xfId="53957"/>
    <cellStyle name="Normal 4 2 2 2 4 4 4" xfId="34677"/>
    <cellStyle name="Normal 4 2 2 2 4 5" xfId="5757"/>
    <cellStyle name="Normal 4 2 2 2 4 5 2" xfId="15397"/>
    <cellStyle name="Normal 4 2 2 2 4 5 2 2" xfId="45604"/>
    <cellStyle name="Normal 4 2 2 2 4 5 3" xfId="25037"/>
    <cellStyle name="Normal 4 2 2 2 4 5 3 2" xfId="55244"/>
    <cellStyle name="Normal 4 2 2 2 4 5 4" xfId="35964"/>
    <cellStyle name="Normal 4 2 2 2 4 6" xfId="7044"/>
    <cellStyle name="Normal 4 2 2 2 4 6 2" xfId="16684"/>
    <cellStyle name="Normal 4 2 2 2 4 6 2 2" xfId="46891"/>
    <cellStyle name="Normal 4 2 2 2 4 6 3" xfId="26324"/>
    <cellStyle name="Normal 4 2 2 2 4 6 3 2" xfId="56531"/>
    <cellStyle name="Normal 4 2 2 2 4 6 4" xfId="37251"/>
    <cellStyle name="Normal 4 2 2 2 4 7" xfId="8331"/>
    <cellStyle name="Normal 4 2 2 2 4 7 2" xfId="17971"/>
    <cellStyle name="Normal 4 2 2 2 4 7 2 2" xfId="48178"/>
    <cellStyle name="Normal 4 2 2 2 4 7 3" xfId="27611"/>
    <cellStyle name="Normal 4 2 2 2 4 7 3 2" xfId="57818"/>
    <cellStyle name="Normal 4 2 2 2 4 7 4" xfId="38538"/>
    <cellStyle name="Normal 4 2 2 2 4 8" xfId="9618"/>
    <cellStyle name="Normal 4 2 2 2 4 8 2" xfId="19258"/>
    <cellStyle name="Normal 4 2 2 2 4 8 2 2" xfId="49465"/>
    <cellStyle name="Normal 4 2 2 2 4 8 3" xfId="28898"/>
    <cellStyle name="Normal 4 2 2 2 4 8 3 2" xfId="59105"/>
    <cellStyle name="Normal 4 2 2 2 4 8 4" xfId="39825"/>
    <cellStyle name="Normal 4 2 2 2 4 9" xfId="10741"/>
    <cellStyle name="Normal 4 2 2 2 4 9 2" xfId="40948"/>
    <cellStyle name="Normal 4 2 2 2 5" xfId="1281"/>
    <cellStyle name="Normal 4 2 2 2 5 2" xfId="4820"/>
    <cellStyle name="Normal 4 2 2 2 5 2 2" xfId="14461"/>
    <cellStyle name="Normal 4 2 2 2 5 2 2 2" xfId="44668"/>
    <cellStyle name="Normal 4 2 2 2 5 2 3" xfId="24101"/>
    <cellStyle name="Normal 4 2 2 2 5 2 3 2" xfId="54308"/>
    <cellStyle name="Normal 4 2 2 2 5 2 4" xfId="35028"/>
    <cellStyle name="Normal 4 2 2 2 5 3" xfId="6108"/>
    <cellStyle name="Normal 4 2 2 2 5 3 2" xfId="15748"/>
    <cellStyle name="Normal 4 2 2 2 5 3 2 2" xfId="45955"/>
    <cellStyle name="Normal 4 2 2 2 5 3 3" xfId="25388"/>
    <cellStyle name="Normal 4 2 2 2 5 3 3 2" xfId="55595"/>
    <cellStyle name="Normal 4 2 2 2 5 3 4" xfId="36315"/>
    <cellStyle name="Normal 4 2 2 2 5 4" xfId="7395"/>
    <cellStyle name="Normal 4 2 2 2 5 4 2" xfId="17035"/>
    <cellStyle name="Normal 4 2 2 2 5 4 2 2" xfId="47242"/>
    <cellStyle name="Normal 4 2 2 2 5 4 3" xfId="26675"/>
    <cellStyle name="Normal 4 2 2 2 5 4 3 2" xfId="56882"/>
    <cellStyle name="Normal 4 2 2 2 5 4 4" xfId="37602"/>
    <cellStyle name="Normal 4 2 2 2 5 5" xfId="8682"/>
    <cellStyle name="Normal 4 2 2 2 5 5 2" xfId="18322"/>
    <cellStyle name="Normal 4 2 2 2 5 5 2 2" xfId="48529"/>
    <cellStyle name="Normal 4 2 2 2 5 5 3" xfId="27962"/>
    <cellStyle name="Normal 4 2 2 2 5 5 3 2" xfId="58169"/>
    <cellStyle name="Normal 4 2 2 2 5 5 4" xfId="38889"/>
    <cellStyle name="Normal 4 2 2 2 5 6" xfId="10928"/>
    <cellStyle name="Normal 4 2 2 2 5 6 2" xfId="41135"/>
    <cellStyle name="Normal 4 2 2 2 5 7" xfId="20568"/>
    <cellStyle name="Normal 4 2 2 2 5 7 2" xfId="50775"/>
    <cellStyle name="Normal 4 2 2 2 5 8" xfId="29249"/>
    <cellStyle name="Normal 4 2 2 2 5 8 2" xfId="59456"/>
    <cellStyle name="Normal 4 2 2 2 5 9" xfId="31495"/>
    <cellStyle name="Normal 4 2 2 2 6" xfId="2409"/>
    <cellStyle name="Normal 4 2 2 2 6 2" xfId="12051"/>
    <cellStyle name="Normal 4 2 2 2 6 2 2" xfId="42258"/>
    <cellStyle name="Normal 4 2 2 2 6 3" xfId="21691"/>
    <cellStyle name="Normal 4 2 2 2 6 3 2" xfId="51898"/>
    <cellStyle name="Normal 4 2 2 2 6 4" xfId="32618"/>
    <cellStyle name="Normal 4 2 2 2 7" xfId="3532"/>
    <cellStyle name="Normal 4 2 2 2 7 2" xfId="13174"/>
    <cellStyle name="Normal 4 2 2 2 7 2 2" xfId="43381"/>
    <cellStyle name="Normal 4 2 2 2 7 3" xfId="22814"/>
    <cellStyle name="Normal 4 2 2 2 7 3 2" xfId="53021"/>
    <cellStyle name="Normal 4 2 2 2 7 4" xfId="33741"/>
    <cellStyle name="Normal 4 2 2 2 8" xfId="4655"/>
    <cellStyle name="Normal 4 2 2 2 8 2" xfId="14297"/>
    <cellStyle name="Normal 4 2 2 2 8 2 2" xfId="44504"/>
    <cellStyle name="Normal 4 2 2 2 8 3" xfId="23937"/>
    <cellStyle name="Normal 4 2 2 2 8 3 2" xfId="54144"/>
    <cellStyle name="Normal 4 2 2 2 8 4" xfId="34864"/>
    <cellStyle name="Normal 4 2 2 2 9" xfId="5944"/>
    <cellStyle name="Normal 4 2 2 2 9 2" xfId="15584"/>
    <cellStyle name="Normal 4 2 2 2 9 2 2" xfId="45791"/>
    <cellStyle name="Normal 4 2 2 2 9 3" xfId="25224"/>
    <cellStyle name="Normal 4 2 2 2 9 3 2" xfId="55431"/>
    <cellStyle name="Normal 4 2 2 2 9 4" xfId="36151"/>
    <cellStyle name="Normal 4 2 2 20" xfId="3509"/>
    <cellStyle name="Normal 4 2 2 20 2" xfId="13151"/>
    <cellStyle name="Normal 4 2 2 20 2 2" xfId="43358"/>
    <cellStyle name="Normal 4 2 2 20 3" xfId="22791"/>
    <cellStyle name="Normal 4 2 2 20 3 2" xfId="52998"/>
    <cellStyle name="Normal 4 2 2 20 4" xfId="33718"/>
    <cellStyle name="Normal 4 2 2 21" xfId="4632"/>
    <cellStyle name="Normal 4 2 2 21 2" xfId="14274"/>
    <cellStyle name="Normal 4 2 2 21 2 2" xfId="44481"/>
    <cellStyle name="Normal 4 2 2 21 3" xfId="23914"/>
    <cellStyle name="Normal 4 2 2 21 3 2" xfId="54121"/>
    <cellStyle name="Normal 4 2 2 21 4" xfId="34841"/>
    <cellStyle name="Normal 4 2 2 22" xfId="5921"/>
    <cellStyle name="Normal 4 2 2 22 2" xfId="15561"/>
    <cellStyle name="Normal 4 2 2 22 2 2" xfId="45768"/>
    <cellStyle name="Normal 4 2 2 22 3" xfId="25201"/>
    <cellStyle name="Normal 4 2 2 22 3 2" xfId="55408"/>
    <cellStyle name="Normal 4 2 2 22 4" xfId="36128"/>
    <cellStyle name="Normal 4 2 2 23" xfId="7208"/>
    <cellStyle name="Normal 4 2 2 23 2" xfId="16848"/>
    <cellStyle name="Normal 4 2 2 23 2 2" xfId="47055"/>
    <cellStyle name="Normal 4 2 2 23 3" xfId="26488"/>
    <cellStyle name="Normal 4 2 2 23 3 2" xfId="56695"/>
    <cellStyle name="Normal 4 2 2 23 4" xfId="37415"/>
    <cellStyle name="Normal 4 2 2 24" xfId="8495"/>
    <cellStyle name="Normal 4 2 2 24 2" xfId="18135"/>
    <cellStyle name="Normal 4 2 2 24 2 2" xfId="48342"/>
    <cellStyle name="Normal 4 2 2 24 3" xfId="27775"/>
    <cellStyle name="Normal 4 2 2 24 3 2" xfId="57982"/>
    <cellStyle name="Normal 4 2 2 24 4" xfId="38702"/>
    <cellStyle name="Normal 4 2 2 25" xfId="9782"/>
    <cellStyle name="Normal 4 2 2 25 2" xfId="39989"/>
    <cellStyle name="Normal 4 2 2 26" xfId="19422"/>
    <cellStyle name="Normal 4 2 2 26 2" xfId="49629"/>
    <cellStyle name="Normal 4 2 2 27" xfId="29062"/>
    <cellStyle name="Normal 4 2 2 27 2" xfId="59269"/>
    <cellStyle name="Normal 4 2 2 28" xfId="30349"/>
    <cellStyle name="Normal 4 2 2 3" xfId="170"/>
    <cellStyle name="Normal 4 2 2 3 10" xfId="7254"/>
    <cellStyle name="Normal 4 2 2 3 10 2" xfId="16894"/>
    <cellStyle name="Normal 4 2 2 3 10 2 2" xfId="47101"/>
    <cellStyle name="Normal 4 2 2 3 10 3" xfId="26534"/>
    <cellStyle name="Normal 4 2 2 3 10 3 2" xfId="56741"/>
    <cellStyle name="Normal 4 2 2 3 10 4" xfId="37461"/>
    <cellStyle name="Normal 4 2 2 3 11" xfId="8541"/>
    <cellStyle name="Normal 4 2 2 3 11 2" xfId="18181"/>
    <cellStyle name="Normal 4 2 2 3 11 2 2" xfId="48388"/>
    <cellStyle name="Normal 4 2 2 3 11 3" xfId="27821"/>
    <cellStyle name="Normal 4 2 2 3 11 3 2" xfId="58028"/>
    <cellStyle name="Normal 4 2 2 3 11 4" xfId="38748"/>
    <cellStyle name="Normal 4 2 2 3 12" xfId="9828"/>
    <cellStyle name="Normal 4 2 2 3 12 2" xfId="40035"/>
    <cellStyle name="Normal 4 2 2 3 13" xfId="19468"/>
    <cellStyle name="Normal 4 2 2 3 13 2" xfId="49675"/>
    <cellStyle name="Normal 4 2 2 3 14" xfId="29108"/>
    <cellStyle name="Normal 4 2 2 3 14 2" xfId="59315"/>
    <cellStyle name="Normal 4 2 2 3 15" xfId="30395"/>
    <cellStyle name="Normal 4 2 2 3 2" xfId="334"/>
    <cellStyle name="Normal 4 2 2 3 2 10" xfId="9992"/>
    <cellStyle name="Normal 4 2 2 3 2 10 2" xfId="40199"/>
    <cellStyle name="Normal 4 2 2 3 2 11" xfId="19632"/>
    <cellStyle name="Normal 4 2 2 3 2 11 2" xfId="49839"/>
    <cellStyle name="Normal 4 2 2 3 2 12" xfId="29436"/>
    <cellStyle name="Normal 4 2 2 3 2 12 2" xfId="59643"/>
    <cellStyle name="Normal 4 2 2 3 2 13" xfId="30559"/>
    <cellStyle name="Normal 4 2 2 3 2 2" xfId="810"/>
    <cellStyle name="Normal 4 2 2 3 2 2 10" xfId="20101"/>
    <cellStyle name="Normal 4 2 2 3 2 2 10 2" xfId="50308"/>
    <cellStyle name="Normal 4 2 2 3 2 2 11" xfId="29905"/>
    <cellStyle name="Normal 4 2 2 3 2 2 11 2" xfId="60112"/>
    <cellStyle name="Normal 4 2 2 3 2 2 12" xfId="31028"/>
    <cellStyle name="Normal 4 2 2 3 2 2 2" xfId="1939"/>
    <cellStyle name="Normal 4 2 2 3 2 2 2 2" xfId="11584"/>
    <cellStyle name="Normal 4 2 2 3 2 2 2 2 2" xfId="41791"/>
    <cellStyle name="Normal 4 2 2 3 2 2 2 3" xfId="21224"/>
    <cellStyle name="Normal 4 2 2 3 2 2 2 3 2" xfId="51431"/>
    <cellStyle name="Normal 4 2 2 3 2 2 2 4" xfId="32151"/>
    <cellStyle name="Normal 4 2 2 3 2 2 3" xfId="3065"/>
    <cellStyle name="Normal 4 2 2 3 2 2 3 2" xfId="12707"/>
    <cellStyle name="Normal 4 2 2 3 2 2 3 2 2" xfId="42914"/>
    <cellStyle name="Normal 4 2 2 3 2 2 3 3" xfId="22347"/>
    <cellStyle name="Normal 4 2 2 3 2 2 3 3 2" xfId="52554"/>
    <cellStyle name="Normal 4 2 2 3 2 2 3 4" xfId="33274"/>
    <cellStyle name="Normal 4 2 2 3 2 2 4" xfId="4188"/>
    <cellStyle name="Normal 4 2 2 3 2 2 4 2" xfId="13830"/>
    <cellStyle name="Normal 4 2 2 3 2 2 4 2 2" xfId="44037"/>
    <cellStyle name="Normal 4 2 2 3 2 2 4 3" xfId="23470"/>
    <cellStyle name="Normal 4 2 2 3 2 2 4 3 2" xfId="53677"/>
    <cellStyle name="Normal 4 2 2 3 2 2 4 4" xfId="34397"/>
    <cellStyle name="Normal 4 2 2 3 2 2 5" xfId="5477"/>
    <cellStyle name="Normal 4 2 2 3 2 2 5 2" xfId="15117"/>
    <cellStyle name="Normal 4 2 2 3 2 2 5 2 2" xfId="45324"/>
    <cellStyle name="Normal 4 2 2 3 2 2 5 3" xfId="24757"/>
    <cellStyle name="Normal 4 2 2 3 2 2 5 3 2" xfId="54964"/>
    <cellStyle name="Normal 4 2 2 3 2 2 5 4" xfId="35684"/>
    <cellStyle name="Normal 4 2 2 3 2 2 6" xfId="6764"/>
    <cellStyle name="Normal 4 2 2 3 2 2 6 2" xfId="16404"/>
    <cellStyle name="Normal 4 2 2 3 2 2 6 2 2" xfId="46611"/>
    <cellStyle name="Normal 4 2 2 3 2 2 6 3" xfId="26044"/>
    <cellStyle name="Normal 4 2 2 3 2 2 6 3 2" xfId="56251"/>
    <cellStyle name="Normal 4 2 2 3 2 2 6 4" xfId="36971"/>
    <cellStyle name="Normal 4 2 2 3 2 2 7" xfId="8051"/>
    <cellStyle name="Normal 4 2 2 3 2 2 7 2" xfId="17691"/>
    <cellStyle name="Normal 4 2 2 3 2 2 7 2 2" xfId="47898"/>
    <cellStyle name="Normal 4 2 2 3 2 2 7 3" xfId="27331"/>
    <cellStyle name="Normal 4 2 2 3 2 2 7 3 2" xfId="57538"/>
    <cellStyle name="Normal 4 2 2 3 2 2 7 4" xfId="38258"/>
    <cellStyle name="Normal 4 2 2 3 2 2 8" xfId="9338"/>
    <cellStyle name="Normal 4 2 2 3 2 2 8 2" xfId="18978"/>
    <cellStyle name="Normal 4 2 2 3 2 2 8 2 2" xfId="49185"/>
    <cellStyle name="Normal 4 2 2 3 2 2 8 3" xfId="28618"/>
    <cellStyle name="Normal 4 2 2 3 2 2 8 3 2" xfId="58825"/>
    <cellStyle name="Normal 4 2 2 3 2 2 8 4" xfId="39545"/>
    <cellStyle name="Normal 4 2 2 3 2 2 9" xfId="10461"/>
    <cellStyle name="Normal 4 2 2 3 2 2 9 2" xfId="40668"/>
    <cellStyle name="Normal 4 2 2 3 2 3" xfId="1468"/>
    <cellStyle name="Normal 4 2 2 3 2 3 2" xfId="11115"/>
    <cellStyle name="Normal 4 2 2 3 2 3 2 2" xfId="41322"/>
    <cellStyle name="Normal 4 2 2 3 2 3 3" xfId="20755"/>
    <cellStyle name="Normal 4 2 2 3 2 3 3 2" xfId="50962"/>
    <cellStyle name="Normal 4 2 2 3 2 3 4" xfId="31682"/>
    <cellStyle name="Normal 4 2 2 3 2 4" xfId="2596"/>
    <cellStyle name="Normal 4 2 2 3 2 4 2" xfId="12238"/>
    <cellStyle name="Normal 4 2 2 3 2 4 2 2" xfId="42445"/>
    <cellStyle name="Normal 4 2 2 3 2 4 3" xfId="21878"/>
    <cellStyle name="Normal 4 2 2 3 2 4 3 2" xfId="52085"/>
    <cellStyle name="Normal 4 2 2 3 2 4 4" xfId="32805"/>
    <cellStyle name="Normal 4 2 2 3 2 5" xfId="3719"/>
    <cellStyle name="Normal 4 2 2 3 2 5 2" xfId="13361"/>
    <cellStyle name="Normal 4 2 2 3 2 5 2 2" xfId="43568"/>
    <cellStyle name="Normal 4 2 2 3 2 5 3" xfId="23001"/>
    <cellStyle name="Normal 4 2 2 3 2 5 3 2" xfId="53208"/>
    <cellStyle name="Normal 4 2 2 3 2 5 4" xfId="33928"/>
    <cellStyle name="Normal 4 2 2 3 2 6" xfId="5008"/>
    <cellStyle name="Normal 4 2 2 3 2 6 2" xfId="14648"/>
    <cellStyle name="Normal 4 2 2 3 2 6 2 2" xfId="44855"/>
    <cellStyle name="Normal 4 2 2 3 2 6 3" xfId="24288"/>
    <cellStyle name="Normal 4 2 2 3 2 6 3 2" xfId="54495"/>
    <cellStyle name="Normal 4 2 2 3 2 6 4" xfId="35215"/>
    <cellStyle name="Normal 4 2 2 3 2 7" xfId="6295"/>
    <cellStyle name="Normal 4 2 2 3 2 7 2" xfId="15935"/>
    <cellStyle name="Normal 4 2 2 3 2 7 2 2" xfId="46142"/>
    <cellStyle name="Normal 4 2 2 3 2 7 3" xfId="25575"/>
    <cellStyle name="Normal 4 2 2 3 2 7 3 2" xfId="55782"/>
    <cellStyle name="Normal 4 2 2 3 2 7 4" xfId="36502"/>
    <cellStyle name="Normal 4 2 2 3 2 8" xfId="7582"/>
    <cellStyle name="Normal 4 2 2 3 2 8 2" xfId="17222"/>
    <cellStyle name="Normal 4 2 2 3 2 8 2 2" xfId="47429"/>
    <cellStyle name="Normal 4 2 2 3 2 8 3" xfId="26862"/>
    <cellStyle name="Normal 4 2 2 3 2 8 3 2" xfId="57069"/>
    <cellStyle name="Normal 4 2 2 3 2 8 4" xfId="37789"/>
    <cellStyle name="Normal 4 2 2 3 2 9" xfId="8869"/>
    <cellStyle name="Normal 4 2 2 3 2 9 2" xfId="18509"/>
    <cellStyle name="Normal 4 2 2 3 2 9 2 2" xfId="48716"/>
    <cellStyle name="Normal 4 2 2 3 2 9 3" xfId="28149"/>
    <cellStyle name="Normal 4 2 2 3 2 9 3 2" xfId="58356"/>
    <cellStyle name="Normal 4 2 2 3 2 9 4" xfId="39076"/>
    <cellStyle name="Normal 4 2 2 3 3" xfId="646"/>
    <cellStyle name="Normal 4 2 2 3 3 10" xfId="19937"/>
    <cellStyle name="Normal 4 2 2 3 3 10 2" xfId="50144"/>
    <cellStyle name="Normal 4 2 2 3 3 11" xfId="29741"/>
    <cellStyle name="Normal 4 2 2 3 3 11 2" xfId="59948"/>
    <cellStyle name="Normal 4 2 2 3 3 12" xfId="30864"/>
    <cellStyle name="Normal 4 2 2 3 3 2" xfId="1775"/>
    <cellStyle name="Normal 4 2 2 3 3 2 2" xfId="11420"/>
    <cellStyle name="Normal 4 2 2 3 3 2 2 2" xfId="41627"/>
    <cellStyle name="Normal 4 2 2 3 3 2 3" xfId="21060"/>
    <cellStyle name="Normal 4 2 2 3 3 2 3 2" xfId="51267"/>
    <cellStyle name="Normal 4 2 2 3 3 2 4" xfId="31987"/>
    <cellStyle name="Normal 4 2 2 3 3 3" xfId="2901"/>
    <cellStyle name="Normal 4 2 2 3 3 3 2" xfId="12543"/>
    <cellStyle name="Normal 4 2 2 3 3 3 2 2" xfId="42750"/>
    <cellStyle name="Normal 4 2 2 3 3 3 3" xfId="22183"/>
    <cellStyle name="Normal 4 2 2 3 3 3 3 2" xfId="52390"/>
    <cellStyle name="Normal 4 2 2 3 3 3 4" xfId="33110"/>
    <cellStyle name="Normal 4 2 2 3 3 4" xfId="4024"/>
    <cellStyle name="Normal 4 2 2 3 3 4 2" xfId="13666"/>
    <cellStyle name="Normal 4 2 2 3 3 4 2 2" xfId="43873"/>
    <cellStyle name="Normal 4 2 2 3 3 4 3" xfId="23306"/>
    <cellStyle name="Normal 4 2 2 3 3 4 3 2" xfId="53513"/>
    <cellStyle name="Normal 4 2 2 3 3 4 4" xfId="34233"/>
    <cellStyle name="Normal 4 2 2 3 3 5" xfId="5313"/>
    <cellStyle name="Normal 4 2 2 3 3 5 2" xfId="14953"/>
    <cellStyle name="Normal 4 2 2 3 3 5 2 2" xfId="45160"/>
    <cellStyle name="Normal 4 2 2 3 3 5 3" xfId="24593"/>
    <cellStyle name="Normal 4 2 2 3 3 5 3 2" xfId="54800"/>
    <cellStyle name="Normal 4 2 2 3 3 5 4" xfId="35520"/>
    <cellStyle name="Normal 4 2 2 3 3 6" xfId="6600"/>
    <cellStyle name="Normal 4 2 2 3 3 6 2" xfId="16240"/>
    <cellStyle name="Normal 4 2 2 3 3 6 2 2" xfId="46447"/>
    <cellStyle name="Normal 4 2 2 3 3 6 3" xfId="25880"/>
    <cellStyle name="Normal 4 2 2 3 3 6 3 2" xfId="56087"/>
    <cellStyle name="Normal 4 2 2 3 3 6 4" xfId="36807"/>
    <cellStyle name="Normal 4 2 2 3 3 7" xfId="7887"/>
    <cellStyle name="Normal 4 2 2 3 3 7 2" xfId="17527"/>
    <cellStyle name="Normal 4 2 2 3 3 7 2 2" xfId="47734"/>
    <cellStyle name="Normal 4 2 2 3 3 7 3" xfId="27167"/>
    <cellStyle name="Normal 4 2 2 3 3 7 3 2" xfId="57374"/>
    <cellStyle name="Normal 4 2 2 3 3 7 4" xfId="38094"/>
    <cellStyle name="Normal 4 2 2 3 3 8" xfId="9174"/>
    <cellStyle name="Normal 4 2 2 3 3 8 2" xfId="18814"/>
    <cellStyle name="Normal 4 2 2 3 3 8 2 2" xfId="49021"/>
    <cellStyle name="Normal 4 2 2 3 3 8 3" xfId="28454"/>
    <cellStyle name="Normal 4 2 2 3 3 8 3 2" xfId="58661"/>
    <cellStyle name="Normal 4 2 2 3 3 8 4" xfId="39381"/>
    <cellStyle name="Normal 4 2 2 3 3 9" xfId="10297"/>
    <cellStyle name="Normal 4 2 2 3 3 9 2" xfId="40504"/>
    <cellStyle name="Normal 4 2 2 3 4" xfId="1116"/>
    <cellStyle name="Normal 4 2 2 3 4 10" xfId="20404"/>
    <cellStyle name="Normal 4 2 2 3 4 10 2" xfId="50611"/>
    <cellStyle name="Normal 4 2 2 3 4 11" xfId="30208"/>
    <cellStyle name="Normal 4 2 2 3 4 11 2" xfId="60415"/>
    <cellStyle name="Normal 4 2 2 3 4 12" xfId="31331"/>
    <cellStyle name="Normal 4 2 2 3 4 2" xfId="2244"/>
    <cellStyle name="Normal 4 2 2 3 4 2 2" xfId="11887"/>
    <cellStyle name="Normal 4 2 2 3 4 2 2 2" xfId="42094"/>
    <cellStyle name="Normal 4 2 2 3 4 2 3" xfId="21527"/>
    <cellStyle name="Normal 4 2 2 3 4 2 3 2" xfId="51734"/>
    <cellStyle name="Normal 4 2 2 3 4 2 4" xfId="32454"/>
    <cellStyle name="Normal 4 2 2 3 4 3" xfId="3368"/>
    <cellStyle name="Normal 4 2 2 3 4 3 2" xfId="13010"/>
    <cellStyle name="Normal 4 2 2 3 4 3 2 2" xfId="43217"/>
    <cellStyle name="Normal 4 2 2 3 4 3 3" xfId="22650"/>
    <cellStyle name="Normal 4 2 2 3 4 3 3 2" xfId="52857"/>
    <cellStyle name="Normal 4 2 2 3 4 3 4" xfId="33577"/>
    <cellStyle name="Normal 4 2 2 3 4 4" xfId="4491"/>
    <cellStyle name="Normal 4 2 2 3 4 4 2" xfId="14133"/>
    <cellStyle name="Normal 4 2 2 3 4 4 2 2" xfId="44340"/>
    <cellStyle name="Normal 4 2 2 3 4 4 3" xfId="23773"/>
    <cellStyle name="Normal 4 2 2 3 4 4 3 2" xfId="53980"/>
    <cellStyle name="Normal 4 2 2 3 4 4 4" xfId="34700"/>
    <cellStyle name="Normal 4 2 2 3 4 5" xfId="5780"/>
    <cellStyle name="Normal 4 2 2 3 4 5 2" xfId="15420"/>
    <cellStyle name="Normal 4 2 2 3 4 5 2 2" xfId="45627"/>
    <cellStyle name="Normal 4 2 2 3 4 5 3" xfId="25060"/>
    <cellStyle name="Normal 4 2 2 3 4 5 3 2" xfId="55267"/>
    <cellStyle name="Normal 4 2 2 3 4 5 4" xfId="35987"/>
    <cellStyle name="Normal 4 2 2 3 4 6" xfId="7067"/>
    <cellStyle name="Normal 4 2 2 3 4 6 2" xfId="16707"/>
    <cellStyle name="Normal 4 2 2 3 4 6 2 2" xfId="46914"/>
    <cellStyle name="Normal 4 2 2 3 4 6 3" xfId="26347"/>
    <cellStyle name="Normal 4 2 2 3 4 6 3 2" xfId="56554"/>
    <cellStyle name="Normal 4 2 2 3 4 6 4" xfId="37274"/>
    <cellStyle name="Normal 4 2 2 3 4 7" xfId="8354"/>
    <cellStyle name="Normal 4 2 2 3 4 7 2" xfId="17994"/>
    <cellStyle name="Normal 4 2 2 3 4 7 2 2" xfId="48201"/>
    <cellStyle name="Normal 4 2 2 3 4 7 3" xfId="27634"/>
    <cellStyle name="Normal 4 2 2 3 4 7 3 2" xfId="57841"/>
    <cellStyle name="Normal 4 2 2 3 4 7 4" xfId="38561"/>
    <cellStyle name="Normal 4 2 2 3 4 8" xfId="9641"/>
    <cellStyle name="Normal 4 2 2 3 4 8 2" xfId="19281"/>
    <cellStyle name="Normal 4 2 2 3 4 8 2 2" xfId="49488"/>
    <cellStyle name="Normal 4 2 2 3 4 8 3" xfId="28921"/>
    <cellStyle name="Normal 4 2 2 3 4 8 3 2" xfId="59128"/>
    <cellStyle name="Normal 4 2 2 3 4 8 4" xfId="39848"/>
    <cellStyle name="Normal 4 2 2 3 4 9" xfId="10764"/>
    <cellStyle name="Normal 4 2 2 3 4 9 2" xfId="40971"/>
    <cellStyle name="Normal 4 2 2 3 5" xfId="1304"/>
    <cellStyle name="Normal 4 2 2 3 5 2" xfId="4844"/>
    <cellStyle name="Normal 4 2 2 3 5 2 2" xfId="14484"/>
    <cellStyle name="Normal 4 2 2 3 5 2 2 2" xfId="44691"/>
    <cellStyle name="Normal 4 2 2 3 5 2 3" xfId="24124"/>
    <cellStyle name="Normal 4 2 2 3 5 2 3 2" xfId="54331"/>
    <cellStyle name="Normal 4 2 2 3 5 2 4" xfId="35051"/>
    <cellStyle name="Normal 4 2 2 3 5 3" xfId="6131"/>
    <cellStyle name="Normal 4 2 2 3 5 3 2" xfId="15771"/>
    <cellStyle name="Normal 4 2 2 3 5 3 2 2" xfId="45978"/>
    <cellStyle name="Normal 4 2 2 3 5 3 3" xfId="25411"/>
    <cellStyle name="Normal 4 2 2 3 5 3 3 2" xfId="55618"/>
    <cellStyle name="Normal 4 2 2 3 5 3 4" xfId="36338"/>
    <cellStyle name="Normal 4 2 2 3 5 4" xfId="7418"/>
    <cellStyle name="Normal 4 2 2 3 5 4 2" xfId="17058"/>
    <cellStyle name="Normal 4 2 2 3 5 4 2 2" xfId="47265"/>
    <cellStyle name="Normal 4 2 2 3 5 4 3" xfId="26698"/>
    <cellStyle name="Normal 4 2 2 3 5 4 3 2" xfId="56905"/>
    <cellStyle name="Normal 4 2 2 3 5 4 4" xfId="37625"/>
    <cellStyle name="Normal 4 2 2 3 5 5" xfId="8705"/>
    <cellStyle name="Normal 4 2 2 3 5 5 2" xfId="18345"/>
    <cellStyle name="Normal 4 2 2 3 5 5 2 2" xfId="48552"/>
    <cellStyle name="Normal 4 2 2 3 5 5 3" xfId="27985"/>
    <cellStyle name="Normal 4 2 2 3 5 5 3 2" xfId="58192"/>
    <cellStyle name="Normal 4 2 2 3 5 5 4" xfId="38912"/>
    <cellStyle name="Normal 4 2 2 3 5 6" xfId="10951"/>
    <cellStyle name="Normal 4 2 2 3 5 6 2" xfId="41158"/>
    <cellStyle name="Normal 4 2 2 3 5 7" xfId="20591"/>
    <cellStyle name="Normal 4 2 2 3 5 7 2" xfId="50798"/>
    <cellStyle name="Normal 4 2 2 3 5 8" xfId="29272"/>
    <cellStyle name="Normal 4 2 2 3 5 8 2" xfId="59479"/>
    <cellStyle name="Normal 4 2 2 3 5 9" xfId="31518"/>
    <cellStyle name="Normal 4 2 2 3 6" xfId="2432"/>
    <cellStyle name="Normal 4 2 2 3 6 2" xfId="12074"/>
    <cellStyle name="Normal 4 2 2 3 6 2 2" xfId="42281"/>
    <cellStyle name="Normal 4 2 2 3 6 3" xfId="21714"/>
    <cellStyle name="Normal 4 2 2 3 6 3 2" xfId="51921"/>
    <cellStyle name="Normal 4 2 2 3 6 4" xfId="32641"/>
    <cellStyle name="Normal 4 2 2 3 7" xfId="3555"/>
    <cellStyle name="Normal 4 2 2 3 7 2" xfId="13197"/>
    <cellStyle name="Normal 4 2 2 3 7 2 2" xfId="43404"/>
    <cellStyle name="Normal 4 2 2 3 7 3" xfId="22837"/>
    <cellStyle name="Normal 4 2 2 3 7 3 2" xfId="53044"/>
    <cellStyle name="Normal 4 2 2 3 7 4" xfId="33764"/>
    <cellStyle name="Normal 4 2 2 3 8" xfId="4678"/>
    <cellStyle name="Normal 4 2 2 3 8 2" xfId="14320"/>
    <cellStyle name="Normal 4 2 2 3 8 2 2" xfId="44527"/>
    <cellStyle name="Normal 4 2 2 3 8 3" xfId="23960"/>
    <cellStyle name="Normal 4 2 2 3 8 3 2" xfId="54167"/>
    <cellStyle name="Normal 4 2 2 3 8 4" xfId="34887"/>
    <cellStyle name="Normal 4 2 2 3 9" xfId="5967"/>
    <cellStyle name="Normal 4 2 2 3 9 2" xfId="15607"/>
    <cellStyle name="Normal 4 2 2 3 9 2 2" xfId="45814"/>
    <cellStyle name="Normal 4 2 2 3 9 3" xfId="25247"/>
    <cellStyle name="Normal 4 2 2 3 9 3 2" xfId="55454"/>
    <cellStyle name="Normal 4 2 2 3 9 4" xfId="36174"/>
    <cellStyle name="Normal 4 2 2 4" xfId="193"/>
    <cellStyle name="Normal 4 2 2 4 10" xfId="7277"/>
    <cellStyle name="Normal 4 2 2 4 10 2" xfId="16917"/>
    <cellStyle name="Normal 4 2 2 4 10 2 2" xfId="47124"/>
    <cellStyle name="Normal 4 2 2 4 10 3" xfId="26557"/>
    <cellStyle name="Normal 4 2 2 4 10 3 2" xfId="56764"/>
    <cellStyle name="Normal 4 2 2 4 10 4" xfId="37484"/>
    <cellStyle name="Normal 4 2 2 4 11" xfId="8564"/>
    <cellStyle name="Normal 4 2 2 4 11 2" xfId="18204"/>
    <cellStyle name="Normal 4 2 2 4 11 2 2" xfId="48411"/>
    <cellStyle name="Normal 4 2 2 4 11 3" xfId="27844"/>
    <cellStyle name="Normal 4 2 2 4 11 3 2" xfId="58051"/>
    <cellStyle name="Normal 4 2 2 4 11 4" xfId="38771"/>
    <cellStyle name="Normal 4 2 2 4 12" xfId="9851"/>
    <cellStyle name="Normal 4 2 2 4 12 2" xfId="40058"/>
    <cellStyle name="Normal 4 2 2 4 13" xfId="19491"/>
    <cellStyle name="Normal 4 2 2 4 13 2" xfId="49698"/>
    <cellStyle name="Normal 4 2 2 4 14" xfId="29131"/>
    <cellStyle name="Normal 4 2 2 4 14 2" xfId="59338"/>
    <cellStyle name="Normal 4 2 2 4 15" xfId="30418"/>
    <cellStyle name="Normal 4 2 2 4 2" xfId="357"/>
    <cellStyle name="Normal 4 2 2 4 2 10" xfId="10015"/>
    <cellStyle name="Normal 4 2 2 4 2 10 2" xfId="40222"/>
    <cellStyle name="Normal 4 2 2 4 2 11" xfId="19655"/>
    <cellStyle name="Normal 4 2 2 4 2 11 2" xfId="49862"/>
    <cellStyle name="Normal 4 2 2 4 2 12" xfId="29459"/>
    <cellStyle name="Normal 4 2 2 4 2 12 2" xfId="59666"/>
    <cellStyle name="Normal 4 2 2 4 2 13" xfId="30582"/>
    <cellStyle name="Normal 4 2 2 4 2 2" xfId="833"/>
    <cellStyle name="Normal 4 2 2 4 2 2 10" xfId="20124"/>
    <cellStyle name="Normal 4 2 2 4 2 2 10 2" xfId="50331"/>
    <cellStyle name="Normal 4 2 2 4 2 2 11" xfId="29928"/>
    <cellStyle name="Normal 4 2 2 4 2 2 11 2" xfId="60135"/>
    <cellStyle name="Normal 4 2 2 4 2 2 12" xfId="31051"/>
    <cellStyle name="Normal 4 2 2 4 2 2 2" xfId="1962"/>
    <cellStyle name="Normal 4 2 2 4 2 2 2 2" xfId="11607"/>
    <cellStyle name="Normal 4 2 2 4 2 2 2 2 2" xfId="41814"/>
    <cellStyle name="Normal 4 2 2 4 2 2 2 3" xfId="21247"/>
    <cellStyle name="Normal 4 2 2 4 2 2 2 3 2" xfId="51454"/>
    <cellStyle name="Normal 4 2 2 4 2 2 2 4" xfId="32174"/>
    <cellStyle name="Normal 4 2 2 4 2 2 3" xfId="3088"/>
    <cellStyle name="Normal 4 2 2 4 2 2 3 2" xfId="12730"/>
    <cellStyle name="Normal 4 2 2 4 2 2 3 2 2" xfId="42937"/>
    <cellStyle name="Normal 4 2 2 4 2 2 3 3" xfId="22370"/>
    <cellStyle name="Normal 4 2 2 4 2 2 3 3 2" xfId="52577"/>
    <cellStyle name="Normal 4 2 2 4 2 2 3 4" xfId="33297"/>
    <cellStyle name="Normal 4 2 2 4 2 2 4" xfId="4211"/>
    <cellStyle name="Normal 4 2 2 4 2 2 4 2" xfId="13853"/>
    <cellStyle name="Normal 4 2 2 4 2 2 4 2 2" xfId="44060"/>
    <cellStyle name="Normal 4 2 2 4 2 2 4 3" xfId="23493"/>
    <cellStyle name="Normal 4 2 2 4 2 2 4 3 2" xfId="53700"/>
    <cellStyle name="Normal 4 2 2 4 2 2 4 4" xfId="34420"/>
    <cellStyle name="Normal 4 2 2 4 2 2 5" xfId="5500"/>
    <cellStyle name="Normal 4 2 2 4 2 2 5 2" xfId="15140"/>
    <cellStyle name="Normal 4 2 2 4 2 2 5 2 2" xfId="45347"/>
    <cellStyle name="Normal 4 2 2 4 2 2 5 3" xfId="24780"/>
    <cellStyle name="Normal 4 2 2 4 2 2 5 3 2" xfId="54987"/>
    <cellStyle name="Normal 4 2 2 4 2 2 5 4" xfId="35707"/>
    <cellStyle name="Normal 4 2 2 4 2 2 6" xfId="6787"/>
    <cellStyle name="Normal 4 2 2 4 2 2 6 2" xfId="16427"/>
    <cellStyle name="Normal 4 2 2 4 2 2 6 2 2" xfId="46634"/>
    <cellStyle name="Normal 4 2 2 4 2 2 6 3" xfId="26067"/>
    <cellStyle name="Normal 4 2 2 4 2 2 6 3 2" xfId="56274"/>
    <cellStyle name="Normal 4 2 2 4 2 2 6 4" xfId="36994"/>
    <cellStyle name="Normal 4 2 2 4 2 2 7" xfId="8074"/>
    <cellStyle name="Normal 4 2 2 4 2 2 7 2" xfId="17714"/>
    <cellStyle name="Normal 4 2 2 4 2 2 7 2 2" xfId="47921"/>
    <cellStyle name="Normal 4 2 2 4 2 2 7 3" xfId="27354"/>
    <cellStyle name="Normal 4 2 2 4 2 2 7 3 2" xfId="57561"/>
    <cellStyle name="Normal 4 2 2 4 2 2 7 4" xfId="38281"/>
    <cellStyle name="Normal 4 2 2 4 2 2 8" xfId="9361"/>
    <cellStyle name="Normal 4 2 2 4 2 2 8 2" xfId="19001"/>
    <cellStyle name="Normal 4 2 2 4 2 2 8 2 2" xfId="49208"/>
    <cellStyle name="Normal 4 2 2 4 2 2 8 3" xfId="28641"/>
    <cellStyle name="Normal 4 2 2 4 2 2 8 3 2" xfId="58848"/>
    <cellStyle name="Normal 4 2 2 4 2 2 8 4" xfId="39568"/>
    <cellStyle name="Normal 4 2 2 4 2 2 9" xfId="10484"/>
    <cellStyle name="Normal 4 2 2 4 2 2 9 2" xfId="40691"/>
    <cellStyle name="Normal 4 2 2 4 2 3" xfId="1491"/>
    <cellStyle name="Normal 4 2 2 4 2 3 2" xfId="11138"/>
    <cellStyle name="Normal 4 2 2 4 2 3 2 2" xfId="41345"/>
    <cellStyle name="Normal 4 2 2 4 2 3 3" xfId="20778"/>
    <cellStyle name="Normal 4 2 2 4 2 3 3 2" xfId="50985"/>
    <cellStyle name="Normal 4 2 2 4 2 3 4" xfId="31705"/>
    <cellStyle name="Normal 4 2 2 4 2 4" xfId="2619"/>
    <cellStyle name="Normal 4 2 2 4 2 4 2" xfId="12261"/>
    <cellStyle name="Normal 4 2 2 4 2 4 2 2" xfId="42468"/>
    <cellStyle name="Normal 4 2 2 4 2 4 3" xfId="21901"/>
    <cellStyle name="Normal 4 2 2 4 2 4 3 2" xfId="52108"/>
    <cellStyle name="Normal 4 2 2 4 2 4 4" xfId="32828"/>
    <cellStyle name="Normal 4 2 2 4 2 5" xfId="3742"/>
    <cellStyle name="Normal 4 2 2 4 2 5 2" xfId="13384"/>
    <cellStyle name="Normal 4 2 2 4 2 5 2 2" xfId="43591"/>
    <cellStyle name="Normal 4 2 2 4 2 5 3" xfId="23024"/>
    <cellStyle name="Normal 4 2 2 4 2 5 3 2" xfId="53231"/>
    <cellStyle name="Normal 4 2 2 4 2 5 4" xfId="33951"/>
    <cellStyle name="Normal 4 2 2 4 2 6" xfId="5031"/>
    <cellStyle name="Normal 4 2 2 4 2 6 2" xfId="14671"/>
    <cellStyle name="Normal 4 2 2 4 2 6 2 2" xfId="44878"/>
    <cellStyle name="Normal 4 2 2 4 2 6 3" xfId="24311"/>
    <cellStyle name="Normal 4 2 2 4 2 6 3 2" xfId="54518"/>
    <cellStyle name="Normal 4 2 2 4 2 6 4" xfId="35238"/>
    <cellStyle name="Normal 4 2 2 4 2 7" xfId="6318"/>
    <cellStyle name="Normal 4 2 2 4 2 7 2" xfId="15958"/>
    <cellStyle name="Normal 4 2 2 4 2 7 2 2" xfId="46165"/>
    <cellStyle name="Normal 4 2 2 4 2 7 3" xfId="25598"/>
    <cellStyle name="Normal 4 2 2 4 2 7 3 2" xfId="55805"/>
    <cellStyle name="Normal 4 2 2 4 2 7 4" xfId="36525"/>
    <cellStyle name="Normal 4 2 2 4 2 8" xfId="7605"/>
    <cellStyle name="Normal 4 2 2 4 2 8 2" xfId="17245"/>
    <cellStyle name="Normal 4 2 2 4 2 8 2 2" xfId="47452"/>
    <cellStyle name="Normal 4 2 2 4 2 8 3" xfId="26885"/>
    <cellStyle name="Normal 4 2 2 4 2 8 3 2" xfId="57092"/>
    <cellStyle name="Normal 4 2 2 4 2 8 4" xfId="37812"/>
    <cellStyle name="Normal 4 2 2 4 2 9" xfId="8892"/>
    <cellStyle name="Normal 4 2 2 4 2 9 2" xfId="18532"/>
    <cellStyle name="Normal 4 2 2 4 2 9 2 2" xfId="48739"/>
    <cellStyle name="Normal 4 2 2 4 2 9 3" xfId="28172"/>
    <cellStyle name="Normal 4 2 2 4 2 9 3 2" xfId="58379"/>
    <cellStyle name="Normal 4 2 2 4 2 9 4" xfId="39099"/>
    <cellStyle name="Normal 4 2 2 4 3" xfId="669"/>
    <cellStyle name="Normal 4 2 2 4 3 10" xfId="19960"/>
    <cellStyle name="Normal 4 2 2 4 3 10 2" xfId="50167"/>
    <cellStyle name="Normal 4 2 2 4 3 11" xfId="29764"/>
    <cellStyle name="Normal 4 2 2 4 3 11 2" xfId="59971"/>
    <cellStyle name="Normal 4 2 2 4 3 12" xfId="30887"/>
    <cellStyle name="Normal 4 2 2 4 3 2" xfId="1798"/>
    <cellStyle name="Normal 4 2 2 4 3 2 2" xfId="11443"/>
    <cellStyle name="Normal 4 2 2 4 3 2 2 2" xfId="41650"/>
    <cellStyle name="Normal 4 2 2 4 3 2 3" xfId="21083"/>
    <cellStyle name="Normal 4 2 2 4 3 2 3 2" xfId="51290"/>
    <cellStyle name="Normal 4 2 2 4 3 2 4" xfId="32010"/>
    <cellStyle name="Normal 4 2 2 4 3 3" xfId="2924"/>
    <cellStyle name="Normal 4 2 2 4 3 3 2" xfId="12566"/>
    <cellStyle name="Normal 4 2 2 4 3 3 2 2" xfId="42773"/>
    <cellStyle name="Normal 4 2 2 4 3 3 3" xfId="22206"/>
    <cellStyle name="Normal 4 2 2 4 3 3 3 2" xfId="52413"/>
    <cellStyle name="Normal 4 2 2 4 3 3 4" xfId="33133"/>
    <cellStyle name="Normal 4 2 2 4 3 4" xfId="4047"/>
    <cellStyle name="Normal 4 2 2 4 3 4 2" xfId="13689"/>
    <cellStyle name="Normal 4 2 2 4 3 4 2 2" xfId="43896"/>
    <cellStyle name="Normal 4 2 2 4 3 4 3" xfId="23329"/>
    <cellStyle name="Normal 4 2 2 4 3 4 3 2" xfId="53536"/>
    <cellStyle name="Normal 4 2 2 4 3 4 4" xfId="34256"/>
    <cellStyle name="Normal 4 2 2 4 3 5" xfId="5336"/>
    <cellStyle name="Normal 4 2 2 4 3 5 2" xfId="14976"/>
    <cellStyle name="Normal 4 2 2 4 3 5 2 2" xfId="45183"/>
    <cellStyle name="Normal 4 2 2 4 3 5 3" xfId="24616"/>
    <cellStyle name="Normal 4 2 2 4 3 5 3 2" xfId="54823"/>
    <cellStyle name="Normal 4 2 2 4 3 5 4" xfId="35543"/>
    <cellStyle name="Normal 4 2 2 4 3 6" xfId="6623"/>
    <cellStyle name="Normal 4 2 2 4 3 6 2" xfId="16263"/>
    <cellStyle name="Normal 4 2 2 4 3 6 2 2" xfId="46470"/>
    <cellStyle name="Normal 4 2 2 4 3 6 3" xfId="25903"/>
    <cellStyle name="Normal 4 2 2 4 3 6 3 2" xfId="56110"/>
    <cellStyle name="Normal 4 2 2 4 3 6 4" xfId="36830"/>
    <cellStyle name="Normal 4 2 2 4 3 7" xfId="7910"/>
    <cellStyle name="Normal 4 2 2 4 3 7 2" xfId="17550"/>
    <cellStyle name="Normal 4 2 2 4 3 7 2 2" xfId="47757"/>
    <cellStyle name="Normal 4 2 2 4 3 7 3" xfId="27190"/>
    <cellStyle name="Normal 4 2 2 4 3 7 3 2" xfId="57397"/>
    <cellStyle name="Normal 4 2 2 4 3 7 4" xfId="38117"/>
    <cellStyle name="Normal 4 2 2 4 3 8" xfId="9197"/>
    <cellStyle name="Normal 4 2 2 4 3 8 2" xfId="18837"/>
    <cellStyle name="Normal 4 2 2 4 3 8 2 2" xfId="49044"/>
    <cellStyle name="Normal 4 2 2 4 3 8 3" xfId="28477"/>
    <cellStyle name="Normal 4 2 2 4 3 8 3 2" xfId="58684"/>
    <cellStyle name="Normal 4 2 2 4 3 8 4" xfId="39404"/>
    <cellStyle name="Normal 4 2 2 4 3 9" xfId="10320"/>
    <cellStyle name="Normal 4 2 2 4 3 9 2" xfId="40527"/>
    <cellStyle name="Normal 4 2 2 4 4" xfId="1139"/>
    <cellStyle name="Normal 4 2 2 4 4 10" xfId="20427"/>
    <cellStyle name="Normal 4 2 2 4 4 10 2" xfId="50634"/>
    <cellStyle name="Normal 4 2 2 4 4 11" xfId="30231"/>
    <cellStyle name="Normal 4 2 2 4 4 11 2" xfId="60438"/>
    <cellStyle name="Normal 4 2 2 4 4 12" xfId="31354"/>
    <cellStyle name="Normal 4 2 2 4 4 2" xfId="2267"/>
    <cellStyle name="Normal 4 2 2 4 4 2 2" xfId="11910"/>
    <cellStyle name="Normal 4 2 2 4 4 2 2 2" xfId="42117"/>
    <cellStyle name="Normal 4 2 2 4 4 2 3" xfId="21550"/>
    <cellStyle name="Normal 4 2 2 4 4 2 3 2" xfId="51757"/>
    <cellStyle name="Normal 4 2 2 4 4 2 4" xfId="32477"/>
    <cellStyle name="Normal 4 2 2 4 4 3" xfId="3391"/>
    <cellStyle name="Normal 4 2 2 4 4 3 2" xfId="13033"/>
    <cellStyle name="Normal 4 2 2 4 4 3 2 2" xfId="43240"/>
    <cellStyle name="Normal 4 2 2 4 4 3 3" xfId="22673"/>
    <cellStyle name="Normal 4 2 2 4 4 3 3 2" xfId="52880"/>
    <cellStyle name="Normal 4 2 2 4 4 3 4" xfId="33600"/>
    <cellStyle name="Normal 4 2 2 4 4 4" xfId="4514"/>
    <cellStyle name="Normal 4 2 2 4 4 4 2" xfId="14156"/>
    <cellStyle name="Normal 4 2 2 4 4 4 2 2" xfId="44363"/>
    <cellStyle name="Normal 4 2 2 4 4 4 3" xfId="23796"/>
    <cellStyle name="Normal 4 2 2 4 4 4 3 2" xfId="54003"/>
    <cellStyle name="Normal 4 2 2 4 4 4 4" xfId="34723"/>
    <cellStyle name="Normal 4 2 2 4 4 5" xfId="5803"/>
    <cellStyle name="Normal 4 2 2 4 4 5 2" xfId="15443"/>
    <cellStyle name="Normal 4 2 2 4 4 5 2 2" xfId="45650"/>
    <cellStyle name="Normal 4 2 2 4 4 5 3" xfId="25083"/>
    <cellStyle name="Normal 4 2 2 4 4 5 3 2" xfId="55290"/>
    <cellStyle name="Normal 4 2 2 4 4 5 4" xfId="36010"/>
    <cellStyle name="Normal 4 2 2 4 4 6" xfId="7090"/>
    <cellStyle name="Normal 4 2 2 4 4 6 2" xfId="16730"/>
    <cellStyle name="Normal 4 2 2 4 4 6 2 2" xfId="46937"/>
    <cellStyle name="Normal 4 2 2 4 4 6 3" xfId="26370"/>
    <cellStyle name="Normal 4 2 2 4 4 6 3 2" xfId="56577"/>
    <cellStyle name="Normal 4 2 2 4 4 6 4" xfId="37297"/>
    <cellStyle name="Normal 4 2 2 4 4 7" xfId="8377"/>
    <cellStyle name="Normal 4 2 2 4 4 7 2" xfId="18017"/>
    <cellStyle name="Normal 4 2 2 4 4 7 2 2" xfId="48224"/>
    <cellStyle name="Normal 4 2 2 4 4 7 3" xfId="27657"/>
    <cellStyle name="Normal 4 2 2 4 4 7 3 2" xfId="57864"/>
    <cellStyle name="Normal 4 2 2 4 4 7 4" xfId="38584"/>
    <cellStyle name="Normal 4 2 2 4 4 8" xfId="9664"/>
    <cellStyle name="Normal 4 2 2 4 4 8 2" xfId="19304"/>
    <cellStyle name="Normal 4 2 2 4 4 8 2 2" xfId="49511"/>
    <cellStyle name="Normal 4 2 2 4 4 8 3" xfId="28944"/>
    <cellStyle name="Normal 4 2 2 4 4 8 3 2" xfId="59151"/>
    <cellStyle name="Normal 4 2 2 4 4 8 4" xfId="39871"/>
    <cellStyle name="Normal 4 2 2 4 4 9" xfId="10787"/>
    <cellStyle name="Normal 4 2 2 4 4 9 2" xfId="40994"/>
    <cellStyle name="Normal 4 2 2 4 5" xfId="1327"/>
    <cellStyle name="Normal 4 2 2 4 5 2" xfId="4867"/>
    <cellStyle name="Normal 4 2 2 4 5 2 2" xfId="14507"/>
    <cellStyle name="Normal 4 2 2 4 5 2 2 2" xfId="44714"/>
    <cellStyle name="Normal 4 2 2 4 5 2 3" xfId="24147"/>
    <cellStyle name="Normal 4 2 2 4 5 2 3 2" xfId="54354"/>
    <cellStyle name="Normal 4 2 2 4 5 2 4" xfId="35074"/>
    <cellStyle name="Normal 4 2 2 4 5 3" xfId="6154"/>
    <cellStyle name="Normal 4 2 2 4 5 3 2" xfId="15794"/>
    <cellStyle name="Normal 4 2 2 4 5 3 2 2" xfId="46001"/>
    <cellStyle name="Normal 4 2 2 4 5 3 3" xfId="25434"/>
    <cellStyle name="Normal 4 2 2 4 5 3 3 2" xfId="55641"/>
    <cellStyle name="Normal 4 2 2 4 5 3 4" xfId="36361"/>
    <cellStyle name="Normal 4 2 2 4 5 4" xfId="7441"/>
    <cellStyle name="Normal 4 2 2 4 5 4 2" xfId="17081"/>
    <cellStyle name="Normal 4 2 2 4 5 4 2 2" xfId="47288"/>
    <cellStyle name="Normal 4 2 2 4 5 4 3" xfId="26721"/>
    <cellStyle name="Normal 4 2 2 4 5 4 3 2" xfId="56928"/>
    <cellStyle name="Normal 4 2 2 4 5 4 4" xfId="37648"/>
    <cellStyle name="Normal 4 2 2 4 5 5" xfId="8728"/>
    <cellStyle name="Normal 4 2 2 4 5 5 2" xfId="18368"/>
    <cellStyle name="Normal 4 2 2 4 5 5 2 2" xfId="48575"/>
    <cellStyle name="Normal 4 2 2 4 5 5 3" xfId="28008"/>
    <cellStyle name="Normal 4 2 2 4 5 5 3 2" xfId="58215"/>
    <cellStyle name="Normal 4 2 2 4 5 5 4" xfId="38935"/>
    <cellStyle name="Normal 4 2 2 4 5 6" xfId="10974"/>
    <cellStyle name="Normal 4 2 2 4 5 6 2" xfId="41181"/>
    <cellStyle name="Normal 4 2 2 4 5 7" xfId="20614"/>
    <cellStyle name="Normal 4 2 2 4 5 7 2" xfId="50821"/>
    <cellStyle name="Normal 4 2 2 4 5 8" xfId="29295"/>
    <cellStyle name="Normal 4 2 2 4 5 8 2" xfId="59502"/>
    <cellStyle name="Normal 4 2 2 4 5 9" xfId="31541"/>
    <cellStyle name="Normal 4 2 2 4 6" xfId="2455"/>
    <cellStyle name="Normal 4 2 2 4 6 2" xfId="12097"/>
    <cellStyle name="Normal 4 2 2 4 6 2 2" xfId="42304"/>
    <cellStyle name="Normal 4 2 2 4 6 3" xfId="21737"/>
    <cellStyle name="Normal 4 2 2 4 6 3 2" xfId="51944"/>
    <cellStyle name="Normal 4 2 2 4 6 4" xfId="32664"/>
    <cellStyle name="Normal 4 2 2 4 7" xfId="3578"/>
    <cellStyle name="Normal 4 2 2 4 7 2" xfId="13220"/>
    <cellStyle name="Normal 4 2 2 4 7 2 2" xfId="43427"/>
    <cellStyle name="Normal 4 2 2 4 7 3" xfId="22860"/>
    <cellStyle name="Normal 4 2 2 4 7 3 2" xfId="53067"/>
    <cellStyle name="Normal 4 2 2 4 7 4" xfId="33787"/>
    <cellStyle name="Normal 4 2 2 4 8" xfId="4701"/>
    <cellStyle name="Normal 4 2 2 4 8 2" xfId="14343"/>
    <cellStyle name="Normal 4 2 2 4 8 2 2" xfId="44550"/>
    <cellStyle name="Normal 4 2 2 4 8 3" xfId="23983"/>
    <cellStyle name="Normal 4 2 2 4 8 3 2" xfId="54190"/>
    <cellStyle name="Normal 4 2 2 4 8 4" xfId="34910"/>
    <cellStyle name="Normal 4 2 2 4 9" xfId="5990"/>
    <cellStyle name="Normal 4 2 2 4 9 2" xfId="15630"/>
    <cellStyle name="Normal 4 2 2 4 9 2 2" xfId="45837"/>
    <cellStyle name="Normal 4 2 2 4 9 3" xfId="25270"/>
    <cellStyle name="Normal 4 2 2 4 9 3 2" xfId="55477"/>
    <cellStyle name="Normal 4 2 2 4 9 4" xfId="36197"/>
    <cellStyle name="Normal 4 2 2 5" xfId="216"/>
    <cellStyle name="Normal 4 2 2 5 10" xfId="7300"/>
    <cellStyle name="Normal 4 2 2 5 10 2" xfId="16940"/>
    <cellStyle name="Normal 4 2 2 5 10 2 2" xfId="47147"/>
    <cellStyle name="Normal 4 2 2 5 10 3" xfId="26580"/>
    <cellStyle name="Normal 4 2 2 5 10 3 2" xfId="56787"/>
    <cellStyle name="Normal 4 2 2 5 10 4" xfId="37507"/>
    <cellStyle name="Normal 4 2 2 5 11" xfId="8587"/>
    <cellStyle name="Normal 4 2 2 5 11 2" xfId="18227"/>
    <cellStyle name="Normal 4 2 2 5 11 2 2" xfId="48434"/>
    <cellStyle name="Normal 4 2 2 5 11 3" xfId="27867"/>
    <cellStyle name="Normal 4 2 2 5 11 3 2" xfId="58074"/>
    <cellStyle name="Normal 4 2 2 5 11 4" xfId="38794"/>
    <cellStyle name="Normal 4 2 2 5 12" xfId="9874"/>
    <cellStyle name="Normal 4 2 2 5 12 2" xfId="40081"/>
    <cellStyle name="Normal 4 2 2 5 13" xfId="19514"/>
    <cellStyle name="Normal 4 2 2 5 13 2" xfId="49721"/>
    <cellStyle name="Normal 4 2 2 5 14" xfId="29154"/>
    <cellStyle name="Normal 4 2 2 5 14 2" xfId="59361"/>
    <cellStyle name="Normal 4 2 2 5 15" xfId="30441"/>
    <cellStyle name="Normal 4 2 2 5 2" xfId="380"/>
    <cellStyle name="Normal 4 2 2 5 2 10" xfId="10038"/>
    <cellStyle name="Normal 4 2 2 5 2 10 2" xfId="40245"/>
    <cellStyle name="Normal 4 2 2 5 2 11" xfId="19678"/>
    <cellStyle name="Normal 4 2 2 5 2 11 2" xfId="49885"/>
    <cellStyle name="Normal 4 2 2 5 2 12" xfId="29482"/>
    <cellStyle name="Normal 4 2 2 5 2 12 2" xfId="59689"/>
    <cellStyle name="Normal 4 2 2 5 2 13" xfId="30605"/>
    <cellStyle name="Normal 4 2 2 5 2 2" xfId="856"/>
    <cellStyle name="Normal 4 2 2 5 2 2 10" xfId="20147"/>
    <cellStyle name="Normal 4 2 2 5 2 2 10 2" xfId="50354"/>
    <cellStyle name="Normal 4 2 2 5 2 2 11" xfId="29951"/>
    <cellStyle name="Normal 4 2 2 5 2 2 11 2" xfId="60158"/>
    <cellStyle name="Normal 4 2 2 5 2 2 12" xfId="31074"/>
    <cellStyle name="Normal 4 2 2 5 2 2 2" xfId="1985"/>
    <cellStyle name="Normal 4 2 2 5 2 2 2 2" xfId="11630"/>
    <cellStyle name="Normal 4 2 2 5 2 2 2 2 2" xfId="41837"/>
    <cellStyle name="Normal 4 2 2 5 2 2 2 3" xfId="21270"/>
    <cellStyle name="Normal 4 2 2 5 2 2 2 3 2" xfId="51477"/>
    <cellStyle name="Normal 4 2 2 5 2 2 2 4" xfId="32197"/>
    <cellStyle name="Normal 4 2 2 5 2 2 3" xfId="3111"/>
    <cellStyle name="Normal 4 2 2 5 2 2 3 2" xfId="12753"/>
    <cellStyle name="Normal 4 2 2 5 2 2 3 2 2" xfId="42960"/>
    <cellStyle name="Normal 4 2 2 5 2 2 3 3" xfId="22393"/>
    <cellStyle name="Normal 4 2 2 5 2 2 3 3 2" xfId="52600"/>
    <cellStyle name="Normal 4 2 2 5 2 2 3 4" xfId="33320"/>
    <cellStyle name="Normal 4 2 2 5 2 2 4" xfId="4234"/>
    <cellStyle name="Normal 4 2 2 5 2 2 4 2" xfId="13876"/>
    <cellStyle name="Normal 4 2 2 5 2 2 4 2 2" xfId="44083"/>
    <cellStyle name="Normal 4 2 2 5 2 2 4 3" xfId="23516"/>
    <cellStyle name="Normal 4 2 2 5 2 2 4 3 2" xfId="53723"/>
    <cellStyle name="Normal 4 2 2 5 2 2 4 4" xfId="34443"/>
    <cellStyle name="Normal 4 2 2 5 2 2 5" xfId="5523"/>
    <cellStyle name="Normal 4 2 2 5 2 2 5 2" xfId="15163"/>
    <cellStyle name="Normal 4 2 2 5 2 2 5 2 2" xfId="45370"/>
    <cellStyle name="Normal 4 2 2 5 2 2 5 3" xfId="24803"/>
    <cellStyle name="Normal 4 2 2 5 2 2 5 3 2" xfId="55010"/>
    <cellStyle name="Normal 4 2 2 5 2 2 5 4" xfId="35730"/>
    <cellStyle name="Normal 4 2 2 5 2 2 6" xfId="6810"/>
    <cellStyle name="Normal 4 2 2 5 2 2 6 2" xfId="16450"/>
    <cellStyle name="Normal 4 2 2 5 2 2 6 2 2" xfId="46657"/>
    <cellStyle name="Normal 4 2 2 5 2 2 6 3" xfId="26090"/>
    <cellStyle name="Normal 4 2 2 5 2 2 6 3 2" xfId="56297"/>
    <cellStyle name="Normal 4 2 2 5 2 2 6 4" xfId="37017"/>
    <cellStyle name="Normal 4 2 2 5 2 2 7" xfId="8097"/>
    <cellStyle name="Normal 4 2 2 5 2 2 7 2" xfId="17737"/>
    <cellStyle name="Normal 4 2 2 5 2 2 7 2 2" xfId="47944"/>
    <cellStyle name="Normal 4 2 2 5 2 2 7 3" xfId="27377"/>
    <cellStyle name="Normal 4 2 2 5 2 2 7 3 2" xfId="57584"/>
    <cellStyle name="Normal 4 2 2 5 2 2 7 4" xfId="38304"/>
    <cellStyle name="Normal 4 2 2 5 2 2 8" xfId="9384"/>
    <cellStyle name="Normal 4 2 2 5 2 2 8 2" xfId="19024"/>
    <cellStyle name="Normal 4 2 2 5 2 2 8 2 2" xfId="49231"/>
    <cellStyle name="Normal 4 2 2 5 2 2 8 3" xfId="28664"/>
    <cellStyle name="Normal 4 2 2 5 2 2 8 3 2" xfId="58871"/>
    <cellStyle name="Normal 4 2 2 5 2 2 8 4" xfId="39591"/>
    <cellStyle name="Normal 4 2 2 5 2 2 9" xfId="10507"/>
    <cellStyle name="Normal 4 2 2 5 2 2 9 2" xfId="40714"/>
    <cellStyle name="Normal 4 2 2 5 2 3" xfId="1514"/>
    <cellStyle name="Normal 4 2 2 5 2 3 2" xfId="11161"/>
    <cellStyle name="Normal 4 2 2 5 2 3 2 2" xfId="41368"/>
    <cellStyle name="Normal 4 2 2 5 2 3 3" xfId="20801"/>
    <cellStyle name="Normal 4 2 2 5 2 3 3 2" xfId="51008"/>
    <cellStyle name="Normal 4 2 2 5 2 3 4" xfId="31728"/>
    <cellStyle name="Normal 4 2 2 5 2 4" xfId="2642"/>
    <cellStyle name="Normal 4 2 2 5 2 4 2" xfId="12284"/>
    <cellStyle name="Normal 4 2 2 5 2 4 2 2" xfId="42491"/>
    <cellStyle name="Normal 4 2 2 5 2 4 3" xfId="21924"/>
    <cellStyle name="Normal 4 2 2 5 2 4 3 2" xfId="52131"/>
    <cellStyle name="Normal 4 2 2 5 2 4 4" xfId="32851"/>
    <cellStyle name="Normal 4 2 2 5 2 5" xfId="3765"/>
    <cellStyle name="Normal 4 2 2 5 2 5 2" xfId="13407"/>
    <cellStyle name="Normal 4 2 2 5 2 5 2 2" xfId="43614"/>
    <cellStyle name="Normal 4 2 2 5 2 5 3" xfId="23047"/>
    <cellStyle name="Normal 4 2 2 5 2 5 3 2" xfId="53254"/>
    <cellStyle name="Normal 4 2 2 5 2 5 4" xfId="33974"/>
    <cellStyle name="Normal 4 2 2 5 2 6" xfId="5054"/>
    <cellStyle name="Normal 4 2 2 5 2 6 2" xfId="14694"/>
    <cellStyle name="Normal 4 2 2 5 2 6 2 2" xfId="44901"/>
    <cellStyle name="Normal 4 2 2 5 2 6 3" xfId="24334"/>
    <cellStyle name="Normal 4 2 2 5 2 6 3 2" xfId="54541"/>
    <cellStyle name="Normal 4 2 2 5 2 6 4" xfId="35261"/>
    <cellStyle name="Normal 4 2 2 5 2 7" xfId="6341"/>
    <cellStyle name="Normal 4 2 2 5 2 7 2" xfId="15981"/>
    <cellStyle name="Normal 4 2 2 5 2 7 2 2" xfId="46188"/>
    <cellStyle name="Normal 4 2 2 5 2 7 3" xfId="25621"/>
    <cellStyle name="Normal 4 2 2 5 2 7 3 2" xfId="55828"/>
    <cellStyle name="Normal 4 2 2 5 2 7 4" xfId="36548"/>
    <cellStyle name="Normal 4 2 2 5 2 8" xfId="7628"/>
    <cellStyle name="Normal 4 2 2 5 2 8 2" xfId="17268"/>
    <cellStyle name="Normal 4 2 2 5 2 8 2 2" xfId="47475"/>
    <cellStyle name="Normal 4 2 2 5 2 8 3" xfId="26908"/>
    <cellStyle name="Normal 4 2 2 5 2 8 3 2" xfId="57115"/>
    <cellStyle name="Normal 4 2 2 5 2 8 4" xfId="37835"/>
    <cellStyle name="Normal 4 2 2 5 2 9" xfId="8915"/>
    <cellStyle name="Normal 4 2 2 5 2 9 2" xfId="18555"/>
    <cellStyle name="Normal 4 2 2 5 2 9 2 2" xfId="48762"/>
    <cellStyle name="Normal 4 2 2 5 2 9 3" xfId="28195"/>
    <cellStyle name="Normal 4 2 2 5 2 9 3 2" xfId="58402"/>
    <cellStyle name="Normal 4 2 2 5 2 9 4" xfId="39122"/>
    <cellStyle name="Normal 4 2 2 5 3" xfId="692"/>
    <cellStyle name="Normal 4 2 2 5 3 10" xfId="19983"/>
    <cellStyle name="Normal 4 2 2 5 3 10 2" xfId="50190"/>
    <cellStyle name="Normal 4 2 2 5 3 11" xfId="29787"/>
    <cellStyle name="Normal 4 2 2 5 3 11 2" xfId="59994"/>
    <cellStyle name="Normal 4 2 2 5 3 12" xfId="30910"/>
    <cellStyle name="Normal 4 2 2 5 3 2" xfId="1821"/>
    <cellStyle name="Normal 4 2 2 5 3 2 2" xfId="11466"/>
    <cellStyle name="Normal 4 2 2 5 3 2 2 2" xfId="41673"/>
    <cellStyle name="Normal 4 2 2 5 3 2 3" xfId="21106"/>
    <cellStyle name="Normal 4 2 2 5 3 2 3 2" xfId="51313"/>
    <cellStyle name="Normal 4 2 2 5 3 2 4" xfId="32033"/>
    <cellStyle name="Normal 4 2 2 5 3 3" xfId="2947"/>
    <cellStyle name="Normal 4 2 2 5 3 3 2" xfId="12589"/>
    <cellStyle name="Normal 4 2 2 5 3 3 2 2" xfId="42796"/>
    <cellStyle name="Normal 4 2 2 5 3 3 3" xfId="22229"/>
    <cellStyle name="Normal 4 2 2 5 3 3 3 2" xfId="52436"/>
    <cellStyle name="Normal 4 2 2 5 3 3 4" xfId="33156"/>
    <cellStyle name="Normal 4 2 2 5 3 4" xfId="4070"/>
    <cellStyle name="Normal 4 2 2 5 3 4 2" xfId="13712"/>
    <cellStyle name="Normal 4 2 2 5 3 4 2 2" xfId="43919"/>
    <cellStyle name="Normal 4 2 2 5 3 4 3" xfId="23352"/>
    <cellStyle name="Normal 4 2 2 5 3 4 3 2" xfId="53559"/>
    <cellStyle name="Normal 4 2 2 5 3 4 4" xfId="34279"/>
    <cellStyle name="Normal 4 2 2 5 3 5" xfId="5359"/>
    <cellStyle name="Normal 4 2 2 5 3 5 2" xfId="14999"/>
    <cellStyle name="Normal 4 2 2 5 3 5 2 2" xfId="45206"/>
    <cellStyle name="Normal 4 2 2 5 3 5 3" xfId="24639"/>
    <cellStyle name="Normal 4 2 2 5 3 5 3 2" xfId="54846"/>
    <cellStyle name="Normal 4 2 2 5 3 5 4" xfId="35566"/>
    <cellStyle name="Normal 4 2 2 5 3 6" xfId="6646"/>
    <cellStyle name="Normal 4 2 2 5 3 6 2" xfId="16286"/>
    <cellStyle name="Normal 4 2 2 5 3 6 2 2" xfId="46493"/>
    <cellStyle name="Normal 4 2 2 5 3 6 3" xfId="25926"/>
    <cellStyle name="Normal 4 2 2 5 3 6 3 2" xfId="56133"/>
    <cellStyle name="Normal 4 2 2 5 3 6 4" xfId="36853"/>
    <cellStyle name="Normal 4 2 2 5 3 7" xfId="7933"/>
    <cellStyle name="Normal 4 2 2 5 3 7 2" xfId="17573"/>
    <cellStyle name="Normal 4 2 2 5 3 7 2 2" xfId="47780"/>
    <cellStyle name="Normal 4 2 2 5 3 7 3" xfId="27213"/>
    <cellStyle name="Normal 4 2 2 5 3 7 3 2" xfId="57420"/>
    <cellStyle name="Normal 4 2 2 5 3 7 4" xfId="38140"/>
    <cellStyle name="Normal 4 2 2 5 3 8" xfId="9220"/>
    <cellStyle name="Normal 4 2 2 5 3 8 2" xfId="18860"/>
    <cellStyle name="Normal 4 2 2 5 3 8 2 2" xfId="49067"/>
    <cellStyle name="Normal 4 2 2 5 3 8 3" xfId="28500"/>
    <cellStyle name="Normal 4 2 2 5 3 8 3 2" xfId="58707"/>
    <cellStyle name="Normal 4 2 2 5 3 8 4" xfId="39427"/>
    <cellStyle name="Normal 4 2 2 5 3 9" xfId="10343"/>
    <cellStyle name="Normal 4 2 2 5 3 9 2" xfId="40550"/>
    <cellStyle name="Normal 4 2 2 5 4" xfId="1162"/>
    <cellStyle name="Normal 4 2 2 5 4 10" xfId="20450"/>
    <cellStyle name="Normal 4 2 2 5 4 10 2" xfId="50657"/>
    <cellStyle name="Normal 4 2 2 5 4 11" xfId="30254"/>
    <cellStyle name="Normal 4 2 2 5 4 11 2" xfId="60461"/>
    <cellStyle name="Normal 4 2 2 5 4 12" xfId="31377"/>
    <cellStyle name="Normal 4 2 2 5 4 2" xfId="2290"/>
    <cellStyle name="Normal 4 2 2 5 4 2 2" xfId="11933"/>
    <cellStyle name="Normal 4 2 2 5 4 2 2 2" xfId="42140"/>
    <cellStyle name="Normal 4 2 2 5 4 2 3" xfId="21573"/>
    <cellStyle name="Normal 4 2 2 5 4 2 3 2" xfId="51780"/>
    <cellStyle name="Normal 4 2 2 5 4 2 4" xfId="32500"/>
    <cellStyle name="Normal 4 2 2 5 4 3" xfId="3414"/>
    <cellStyle name="Normal 4 2 2 5 4 3 2" xfId="13056"/>
    <cellStyle name="Normal 4 2 2 5 4 3 2 2" xfId="43263"/>
    <cellStyle name="Normal 4 2 2 5 4 3 3" xfId="22696"/>
    <cellStyle name="Normal 4 2 2 5 4 3 3 2" xfId="52903"/>
    <cellStyle name="Normal 4 2 2 5 4 3 4" xfId="33623"/>
    <cellStyle name="Normal 4 2 2 5 4 4" xfId="4537"/>
    <cellStyle name="Normal 4 2 2 5 4 4 2" xfId="14179"/>
    <cellStyle name="Normal 4 2 2 5 4 4 2 2" xfId="44386"/>
    <cellStyle name="Normal 4 2 2 5 4 4 3" xfId="23819"/>
    <cellStyle name="Normal 4 2 2 5 4 4 3 2" xfId="54026"/>
    <cellStyle name="Normal 4 2 2 5 4 4 4" xfId="34746"/>
    <cellStyle name="Normal 4 2 2 5 4 5" xfId="5826"/>
    <cellStyle name="Normal 4 2 2 5 4 5 2" xfId="15466"/>
    <cellStyle name="Normal 4 2 2 5 4 5 2 2" xfId="45673"/>
    <cellStyle name="Normal 4 2 2 5 4 5 3" xfId="25106"/>
    <cellStyle name="Normal 4 2 2 5 4 5 3 2" xfId="55313"/>
    <cellStyle name="Normal 4 2 2 5 4 5 4" xfId="36033"/>
    <cellStyle name="Normal 4 2 2 5 4 6" xfId="7113"/>
    <cellStyle name="Normal 4 2 2 5 4 6 2" xfId="16753"/>
    <cellStyle name="Normal 4 2 2 5 4 6 2 2" xfId="46960"/>
    <cellStyle name="Normal 4 2 2 5 4 6 3" xfId="26393"/>
    <cellStyle name="Normal 4 2 2 5 4 6 3 2" xfId="56600"/>
    <cellStyle name="Normal 4 2 2 5 4 6 4" xfId="37320"/>
    <cellStyle name="Normal 4 2 2 5 4 7" xfId="8400"/>
    <cellStyle name="Normal 4 2 2 5 4 7 2" xfId="18040"/>
    <cellStyle name="Normal 4 2 2 5 4 7 2 2" xfId="48247"/>
    <cellStyle name="Normal 4 2 2 5 4 7 3" xfId="27680"/>
    <cellStyle name="Normal 4 2 2 5 4 7 3 2" xfId="57887"/>
    <cellStyle name="Normal 4 2 2 5 4 7 4" xfId="38607"/>
    <cellStyle name="Normal 4 2 2 5 4 8" xfId="9687"/>
    <cellStyle name="Normal 4 2 2 5 4 8 2" xfId="19327"/>
    <cellStyle name="Normal 4 2 2 5 4 8 2 2" xfId="49534"/>
    <cellStyle name="Normal 4 2 2 5 4 8 3" xfId="28967"/>
    <cellStyle name="Normal 4 2 2 5 4 8 3 2" xfId="59174"/>
    <cellStyle name="Normal 4 2 2 5 4 8 4" xfId="39894"/>
    <cellStyle name="Normal 4 2 2 5 4 9" xfId="10810"/>
    <cellStyle name="Normal 4 2 2 5 4 9 2" xfId="41017"/>
    <cellStyle name="Normal 4 2 2 5 5" xfId="1350"/>
    <cellStyle name="Normal 4 2 2 5 5 2" xfId="4890"/>
    <cellStyle name="Normal 4 2 2 5 5 2 2" xfId="14530"/>
    <cellStyle name="Normal 4 2 2 5 5 2 2 2" xfId="44737"/>
    <cellStyle name="Normal 4 2 2 5 5 2 3" xfId="24170"/>
    <cellStyle name="Normal 4 2 2 5 5 2 3 2" xfId="54377"/>
    <cellStyle name="Normal 4 2 2 5 5 2 4" xfId="35097"/>
    <cellStyle name="Normal 4 2 2 5 5 3" xfId="6177"/>
    <cellStyle name="Normal 4 2 2 5 5 3 2" xfId="15817"/>
    <cellStyle name="Normal 4 2 2 5 5 3 2 2" xfId="46024"/>
    <cellStyle name="Normal 4 2 2 5 5 3 3" xfId="25457"/>
    <cellStyle name="Normal 4 2 2 5 5 3 3 2" xfId="55664"/>
    <cellStyle name="Normal 4 2 2 5 5 3 4" xfId="36384"/>
    <cellStyle name="Normal 4 2 2 5 5 4" xfId="7464"/>
    <cellStyle name="Normal 4 2 2 5 5 4 2" xfId="17104"/>
    <cellStyle name="Normal 4 2 2 5 5 4 2 2" xfId="47311"/>
    <cellStyle name="Normal 4 2 2 5 5 4 3" xfId="26744"/>
    <cellStyle name="Normal 4 2 2 5 5 4 3 2" xfId="56951"/>
    <cellStyle name="Normal 4 2 2 5 5 4 4" xfId="37671"/>
    <cellStyle name="Normal 4 2 2 5 5 5" xfId="8751"/>
    <cellStyle name="Normal 4 2 2 5 5 5 2" xfId="18391"/>
    <cellStyle name="Normal 4 2 2 5 5 5 2 2" xfId="48598"/>
    <cellStyle name="Normal 4 2 2 5 5 5 3" xfId="28031"/>
    <cellStyle name="Normal 4 2 2 5 5 5 3 2" xfId="58238"/>
    <cellStyle name="Normal 4 2 2 5 5 5 4" xfId="38958"/>
    <cellStyle name="Normal 4 2 2 5 5 6" xfId="10997"/>
    <cellStyle name="Normal 4 2 2 5 5 6 2" xfId="41204"/>
    <cellStyle name="Normal 4 2 2 5 5 7" xfId="20637"/>
    <cellStyle name="Normal 4 2 2 5 5 7 2" xfId="50844"/>
    <cellStyle name="Normal 4 2 2 5 5 8" xfId="29318"/>
    <cellStyle name="Normal 4 2 2 5 5 8 2" xfId="59525"/>
    <cellStyle name="Normal 4 2 2 5 5 9" xfId="31564"/>
    <cellStyle name="Normal 4 2 2 5 6" xfId="2478"/>
    <cellStyle name="Normal 4 2 2 5 6 2" xfId="12120"/>
    <cellStyle name="Normal 4 2 2 5 6 2 2" xfId="42327"/>
    <cellStyle name="Normal 4 2 2 5 6 3" xfId="21760"/>
    <cellStyle name="Normal 4 2 2 5 6 3 2" xfId="51967"/>
    <cellStyle name="Normal 4 2 2 5 6 4" xfId="32687"/>
    <cellStyle name="Normal 4 2 2 5 7" xfId="3601"/>
    <cellStyle name="Normal 4 2 2 5 7 2" xfId="13243"/>
    <cellStyle name="Normal 4 2 2 5 7 2 2" xfId="43450"/>
    <cellStyle name="Normal 4 2 2 5 7 3" xfId="22883"/>
    <cellStyle name="Normal 4 2 2 5 7 3 2" xfId="53090"/>
    <cellStyle name="Normal 4 2 2 5 7 4" xfId="33810"/>
    <cellStyle name="Normal 4 2 2 5 8" xfId="4724"/>
    <cellStyle name="Normal 4 2 2 5 8 2" xfId="14366"/>
    <cellStyle name="Normal 4 2 2 5 8 2 2" xfId="44573"/>
    <cellStyle name="Normal 4 2 2 5 8 3" xfId="24006"/>
    <cellStyle name="Normal 4 2 2 5 8 3 2" xfId="54213"/>
    <cellStyle name="Normal 4 2 2 5 8 4" xfId="34933"/>
    <cellStyle name="Normal 4 2 2 5 9" xfId="6013"/>
    <cellStyle name="Normal 4 2 2 5 9 2" xfId="15653"/>
    <cellStyle name="Normal 4 2 2 5 9 2 2" xfId="45860"/>
    <cellStyle name="Normal 4 2 2 5 9 3" xfId="25293"/>
    <cellStyle name="Normal 4 2 2 5 9 3 2" xfId="55500"/>
    <cellStyle name="Normal 4 2 2 5 9 4" xfId="36220"/>
    <cellStyle name="Normal 4 2 2 6" xfId="240"/>
    <cellStyle name="Normal 4 2 2 6 10" xfId="7324"/>
    <cellStyle name="Normal 4 2 2 6 10 2" xfId="16964"/>
    <cellStyle name="Normal 4 2 2 6 10 2 2" xfId="47171"/>
    <cellStyle name="Normal 4 2 2 6 10 3" xfId="26604"/>
    <cellStyle name="Normal 4 2 2 6 10 3 2" xfId="56811"/>
    <cellStyle name="Normal 4 2 2 6 10 4" xfId="37531"/>
    <cellStyle name="Normal 4 2 2 6 11" xfId="8611"/>
    <cellStyle name="Normal 4 2 2 6 11 2" xfId="18251"/>
    <cellStyle name="Normal 4 2 2 6 11 2 2" xfId="48458"/>
    <cellStyle name="Normal 4 2 2 6 11 3" xfId="27891"/>
    <cellStyle name="Normal 4 2 2 6 11 3 2" xfId="58098"/>
    <cellStyle name="Normal 4 2 2 6 11 4" xfId="38818"/>
    <cellStyle name="Normal 4 2 2 6 12" xfId="9898"/>
    <cellStyle name="Normal 4 2 2 6 12 2" xfId="40105"/>
    <cellStyle name="Normal 4 2 2 6 13" xfId="19538"/>
    <cellStyle name="Normal 4 2 2 6 13 2" xfId="49745"/>
    <cellStyle name="Normal 4 2 2 6 14" xfId="29178"/>
    <cellStyle name="Normal 4 2 2 6 14 2" xfId="59385"/>
    <cellStyle name="Normal 4 2 2 6 15" xfId="30465"/>
    <cellStyle name="Normal 4 2 2 6 2" xfId="404"/>
    <cellStyle name="Normal 4 2 2 6 2 10" xfId="10062"/>
    <cellStyle name="Normal 4 2 2 6 2 10 2" xfId="40269"/>
    <cellStyle name="Normal 4 2 2 6 2 11" xfId="19702"/>
    <cellStyle name="Normal 4 2 2 6 2 11 2" xfId="49909"/>
    <cellStyle name="Normal 4 2 2 6 2 12" xfId="29506"/>
    <cellStyle name="Normal 4 2 2 6 2 12 2" xfId="59713"/>
    <cellStyle name="Normal 4 2 2 6 2 13" xfId="30629"/>
    <cellStyle name="Normal 4 2 2 6 2 2" xfId="880"/>
    <cellStyle name="Normal 4 2 2 6 2 2 10" xfId="20171"/>
    <cellStyle name="Normal 4 2 2 6 2 2 10 2" xfId="50378"/>
    <cellStyle name="Normal 4 2 2 6 2 2 11" xfId="29975"/>
    <cellStyle name="Normal 4 2 2 6 2 2 11 2" xfId="60182"/>
    <cellStyle name="Normal 4 2 2 6 2 2 12" xfId="31098"/>
    <cellStyle name="Normal 4 2 2 6 2 2 2" xfId="2009"/>
    <cellStyle name="Normal 4 2 2 6 2 2 2 2" xfId="11654"/>
    <cellStyle name="Normal 4 2 2 6 2 2 2 2 2" xfId="41861"/>
    <cellStyle name="Normal 4 2 2 6 2 2 2 3" xfId="21294"/>
    <cellStyle name="Normal 4 2 2 6 2 2 2 3 2" xfId="51501"/>
    <cellStyle name="Normal 4 2 2 6 2 2 2 4" xfId="32221"/>
    <cellStyle name="Normal 4 2 2 6 2 2 3" xfId="3135"/>
    <cellStyle name="Normal 4 2 2 6 2 2 3 2" xfId="12777"/>
    <cellStyle name="Normal 4 2 2 6 2 2 3 2 2" xfId="42984"/>
    <cellStyle name="Normal 4 2 2 6 2 2 3 3" xfId="22417"/>
    <cellStyle name="Normal 4 2 2 6 2 2 3 3 2" xfId="52624"/>
    <cellStyle name="Normal 4 2 2 6 2 2 3 4" xfId="33344"/>
    <cellStyle name="Normal 4 2 2 6 2 2 4" xfId="4258"/>
    <cellStyle name="Normal 4 2 2 6 2 2 4 2" xfId="13900"/>
    <cellStyle name="Normal 4 2 2 6 2 2 4 2 2" xfId="44107"/>
    <cellStyle name="Normal 4 2 2 6 2 2 4 3" xfId="23540"/>
    <cellStyle name="Normal 4 2 2 6 2 2 4 3 2" xfId="53747"/>
    <cellStyle name="Normal 4 2 2 6 2 2 4 4" xfId="34467"/>
    <cellStyle name="Normal 4 2 2 6 2 2 5" xfId="5547"/>
    <cellStyle name="Normal 4 2 2 6 2 2 5 2" xfId="15187"/>
    <cellStyle name="Normal 4 2 2 6 2 2 5 2 2" xfId="45394"/>
    <cellStyle name="Normal 4 2 2 6 2 2 5 3" xfId="24827"/>
    <cellStyle name="Normal 4 2 2 6 2 2 5 3 2" xfId="55034"/>
    <cellStyle name="Normal 4 2 2 6 2 2 5 4" xfId="35754"/>
    <cellStyle name="Normal 4 2 2 6 2 2 6" xfId="6834"/>
    <cellStyle name="Normal 4 2 2 6 2 2 6 2" xfId="16474"/>
    <cellStyle name="Normal 4 2 2 6 2 2 6 2 2" xfId="46681"/>
    <cellStyle name="Normal 4 2 2 6 2 2 6 3" xfId="26114"/>
    <cellStyle name="Normal 4 2 2 6 2 2 6 3 2" xfId="56321"/>
    <cellStyle name="Normal 4 2 2 6 2 2 6 4" xfId="37041"/>
    <cellStyle name="Normal 4 2 2 6 2 2 7" xfId="8121"/>
    <cellStyle name="Normal 4 2 2 6 2 2 7 2" xfId="17761"/>
    <cellStyle name="Normal 4 2 2 6 2 2 7 2 2" xfId="47968"/>
    <cellStyle name="Normal 4 2 2 6 2 2 7 3" xfId="27401"/>
    <cellStyle name="Normal 4 2 2 6 2 2 7 3 2" xfId="57608"/>
    <cellStyle name="Normal 4 2 2 6 2 2 7 4" xfId="38328"/>
    <cellStyle name="Normal 4 2 2 6 2 2 8" xfId="9408"/>
    <cellStyle name="Normal 4 2 2 6 2 2 8 2" xfId="19048"/>
    <cellStyle name="Normal 4 2 2 6 2 2 8 2 2" xfId="49255"/>
    <cellStyle name="Normal 4 2 2 6 2 2 8 3" xfId="28688"/>
    <cellStyle name="Normal 4 2 2 6 2 2 8 3 2" xfId="58895"/>
    <cellStyle name="Normal 4 2 2 6 2 2 8 4" xfId="39615"/>
    <cellStyle name="Normal 4 2 2 6 2 2 9" xfId="10531"/>
    <cellStyle name="Normal 4 2 2 6 2 2 9 2" xfId="40738"/>
    <cellStyle name="Normal 4 2 2 6 2 3" xfId="1538"/>
    <cellStyle name="Normal 4 2 2 6 2 3 2" xfId="11185"/>
    <cellStyle name="Normal 4 2 2 6 2 3 2 2" xfId="41392"/>
    <cellStyle name="Normal 4 2 2 6 2 3 3" xfId="20825"/>
    <cellStyle name="Normal 4 2 2 6 2 3 3 2" xfId="51032"/>
    <cellStyle name="Normal 4 2 2 6 2 3 4" xfId="31752"/>
    <cellStyle name="Normal 4 2 2 6 2 4" xfId="2666"/>
    <cellStyle name="Normal 4 2 2 6 2 4 2" xfId="12308"/>
    <cellStyle name="Normal 4 2 2 6 2 4 2 2" xfId="42515"/>
    <cellStyle name="Normal 4 2 2 6 2 4 3" xfId="21948"/>
    <cellStyle name="Normal 4 2 2 6 2 4 3 2" xfId="52155"/>
    <cellStyle name="Normal 4 2 2 6 2 4 4" xfId="32875"/>
    <cellStyle name="Normal 4 2 2 6 2 5" xfId="3789"/>
    <cellStyle name="Normal 4 2 2 6 2 5 2" xfId="13431"/>
    <cellStyle name="Normal 4 2 2 6 2 5 2 2" xfId="43638"/>
    <cellStyle name="Normal 4 2 2 6 2 5 3" xfId="23071"/>
    <cellStyle name="Normal 4 2 2 6 2 5 3 2" xfId="53278"/>
    <cellStyle name="Normal 4 2 2 6 2 5 4" xfId="33998"/>
    <cellStyle name="Normal 4 2 2 6 2 6" xfId="5078"/>
    <cellStyle name="Normal 4 2 2 6 2 6 2" xfId="14718"/>
    <cellStyle name="Normal 4 2 2 6 2 6 2 2" xfId="44925"/>
    <cellStyle name="Normal 4 2 2 6 2 6 3" xfId="24358"/>
    <cellStyle name="Normal 4 2 2 6 2 6 3 2" xfId="54565"/>
    <cellStyle name="Normal 4 2 2 6 2 6 4" xfId="35285"/>
    <cellStyle name="Normal 4 2 2 6 2 7" xfId="6365"/>
    <cellStyle name="Normal 4 2 2 6 2 7 2" xfId="16005"/>
    <cellStyle name="Normal 4 2 2 6 2 7 2 2" xfId="46212"/>
    <cellStyle name="Normal 4 2 2 6 2 7 3" xfId="25645"/>
    <cellStyle name="Normal 4 2 2 6 2 7 3 2" xfId="55852"/>
    <cellStyle name="Normal 4 2 2 6 2 7 4" xfId="36572"/>
    <cellStyle name="Normal 4 2 2 6 2 8" xfId="7652"/>
    <cellStyle name="Normal 4 2 2 6 2 8 2" xfId="17292"/>
    <cellStyle name="Normal 4 2 2 6 2 8 2 2" xfId="47499"/>
    <cellStyle name="Normal 4 2 2 6 2 8 3" xfId="26932"/>
    <cellStyle name="Normal 4 2 2 6 2 8 3 2" xfId="57139"/>
    <cellStyle name="Normal 4 2 2 6 2 8 4" xfId="37859"/>
    <cellStyle name="Normal 4 2 2 6 2 9" xfId="8939"/>
    <cellStyle name="Normal 4 2 2 6 2 9 2" xfId="18579"/>
    <cellStyle name="Normal 4 2 2 6 2 9 2 2" xfId="48786"/>
    <cellStyle name="Normal 4 2 2 6 2 9 3" xfId="28219"/>
    <cellStyle name="Normal 4 2 2 6 2 9 3 2" xfId="58426"/>
    <cellStyle name="Normal 4 2 2 6 2 9 4" xfId="39146"/>
    <cellStyle name="Normal 4 2 2 6 3" xfId="716"/>
    <cellStyle name="Normal 4 2 2 6 3 10" xfId="20007"/>
    <cellStyle name="Normal 4 2 2 6 3 10 2" xfId="50214"/>
    <cellStyle name="Normal 4 2 2 6 3 11" xfId="29811"/>
    <cellStyle name="Normal 4 2 2 6 3 11 2" xfId="60018"/>
    <cellStyle name="Normal 4 2 2 6 3 12" xfId="30934"/>
    <cellStyle name="Normal 4 2 2 6 3 2" xfId="1845"/>
    <cellStyle name="Normal 4 2 2 6 3 2 2" xfId="11490"/>
    <cellStyle name="Normal 4 2 2 6 3 2 2 2" xfId="41697"/>
    <cellStyle name="Normal 4 2 2 6 3 2 3" xfId="21130"/>
    <cellStyle name="Normal 4 2 2 6 3 2 3 2" xfId="51337"/>
    <cellStyle name="Normal 4 2 2 6 3 2 4" xfId="32057"/>
    <cellStyle name="Normal 4 2 2 6 3 3" xfId="2971"/>
    <cellStyle name="Normal 4 2 2 6 3 3 2" xfId="12613"/>
    <cellStyle name="Normal 4 2 2 6 3 3 2 2" xfId="42820"/>
    <cellStyle name="Normal 4 2 2 6 3 3 3" xfId="22253"/>
    <cellStyle name="Normal 4 2 2 6 3 3 3 2" xfId="52460"/>
    <cellStyle name="Normal 4 2 2 6 3 3 4" xfId="33180"/>
    <cellStyle name="Normal 4 2 2 6 3 4" xfId="4094"/>
    <cellStyle name="Normal 4 2 2 6 3 4 2" xfId="13736"/>
    <cellStyle name="Normal 4 2 2 6 3 4 2 2" xfId="43943"/>
    <cellStyle name="Normal 4 2 2 6 3 4 3" xfId="23376"/>
    <cellStyle name="Normal 4 2 2 6 3 4 3 2" xfId="53583"/>
    <cellStyle name="Normal 4 2 2 6 3 4 4" xfId="34303"/>
    <cellStyle name="Normal 4 2 2 6 3 5" xfId="5383"/>
    <cellStyle name="Normal 4 2 2 6 3 5 2" xfId="15023"/>
    <cellStyle name="Normal 4 2 2 6 3 5 2 2" xfId="45230"/>
    <cellStyle name="Normal 4 2 2 6 3 5 3" xfId="24663"/>
    <cellStyle name="Normal 4 2 2 6 3 5 3 2" xfId="54870"/>
    <cellStyle name="Normal 4 2 2 6 3 5 4" xfId="35590"/>
    <cellStyle name="Normal 4 2 2 6 3 6" xfId="6670"/>
    <cellStyle name="Normal 4 2 2 6 3 6 2" xfId="16310"/>
    <cellStyle name="Normal 4 2 2 6 3 6 2 2" xfId="46517"/>
    <cellStyle name="Normal 4 2 2 6 3 6 3" xfId="25950"/>
    <cellStyle name="Normal 4 2 2 6 3 6 3 2" xfId="56157"/>
    <cellStyle name="Normal 4 2 2 6 3 6 4" xfId="36877"/>
    <cellStyle name="Normal 4 2 2 6 3 7" xfId="7957"/>
    <cellStyle name="Normal 4 2 2 6 3 7 2" xfId="17597"/>
    <cellStyle name="Normal 4 2 2 6 3 7 2 2" xfId="47804"/>
    <cellStyle name="Normal 4 2 2 6 3 7 3" xfId="27237"/>
    <cellStyle name="Normal 4 2 2 6 3 7 3 2" xfId="57444"/>
    <cellStyle name="Normal 4 2 2 6 3 7 4" xfId="38164"/>
    <cellStyle name="Normal 4 2 2 6 3 8" xfId="9244"/>
    <cellStyle name="Normal 4 2 2 6 3 8 2" xfId="18884"/>
    <cellStyle name="Normal 4 2 2 6 3 8 2 2" xfId="49091"/>
    <cellStyle name="Normal 4 2 2 6 3 8 3" xfId="28524"/>
    <cellStyle name="Normal 4 2 2 6 3 8 3 2" xfId="58731"/>
    <cellStyle name="Normal 4 2 2 6 3 8 4" xfId="39451"/>
    <cellStyle name="Normal 4 2 2 6 3 9" xfId="10367"/>
    <cellStyle name="Normal 4 2 2 6 3 9 2" xfId="40574"/>
    <cellStyle name="Normal 4 2 2 6 4" xfId="1186"/>
    <cellStyle name="Normal 4 2 2 6 4 10" xfId="20474"/>
    <cellStyle name="Normal 4 2 2 6 4 10 2" xfId="50681"/>
    <cellStyle name="Normal 4 2 2 6 4 11" xfId="30278"/>
    <cellStyle name="Normal 4 2 2 6 4 11 2" xfId="60485"/>
    <cellStyle name="Normal 4 2 2 6 4 12" xfId="31401"/>
    <cellStyle name="Normal 4 2 2 6 4 2" xfId="2314"/>
    <cellStyle name="Normal 4 2 2 6 4 2 2" xfId="11957"/>
    <cellStyle name="Normal 4 2 2 6 4 2 2 2" xfId="42164"/>
    <cellStyle name="Normal 4 2 2 6 4 2 3" xfId="21597"/>
    <cellStyle name="Normal 4 2 2 6 4 2 3 2" xfId="51804"/>
    <cellStyle name="Normal 4 2 2 6 4 2 4" xfId="32524"/>
    <cellStyle name="Normal 4 2 2 6 4 3" xfId="3438"/>
    <cellStyle name="Normal 4 2 2 6 4 3 2" xfId="13080"/>
    <cellStyle name="Normal 4 2 2 6 4 3 2 2" xfId="43287"/>
    <cellStyle name="Normal 4 2 2 6 4 3 3" xfId="22720"/>
    <cellStyle name="Normal 4 2 2 6 4 3 3 2" xfId="52927"/>
    <cellStyle name="Normal 4 2 2 6 4 3 4" xfId="33647"/>
    <cellStyle name="Normal 4 2 2 6 4 4" xfId="4561"/>
    <cellStyle name="Normal 4 2 2 6 4 4 2" xfId="14203"/>
    <cellStyle name="Normal 4 2 2 6 4 4 2 2" xfId="44410"/>
    <cellStyle name="Normal 4 2 2 6 4 4 3" xfId="23843"/>
    <cellStyle name="Normal 4 2 2 6 4 4 3 2" xfId="54050"/>
    <cellStyle name="Normal 4 2 2 6 4 4 4" xfId="34770"/>
    <cellStyle name="Normal 4 2 2 6 4 5" xfId="5850"/>
    <cellStyle name="Normal 4 2 2 6 4 5 2" xfId="15490"/>
    <cellStyle name="Normal 4 2 2 6 4 5 2 2" xfId="45697"/>
    <cellStyle name="Normal 4 2 2 6 4 5 3" xfId="25130"/>
    <cellStyle name="Normal 4 2 2 6 4 5 3 2" xfId="55337"/>
    <cellStyle name="Normal 4 2 2 6 4 5 4" xfId="36057"/>
    <cellStyle name="Normal 4 2 2 6 4 6" xfId="7137"/>
    <cellStyle name="Normal 4 2 2 6 4 6 2" xfId="16777"/>
    <cellStyle name="Normal 4 2 2 6 4 6 2 2" xfId="46984"/>
    <cellStyle name="Normal 4 2 2 6 4 6 3" xfId="26417"/>
    <cellStyle name="Normal 4 2 2 6 4 6 3 2" xfId="56624"/>
    <cellStyle name="Normal 4 2 2 6 4 6 4" xfId="37344"/>
    <cellStyle name="Normal 4 2 2 6 4 7" xfId="8424"/>
    <cellStyle name="Normal 4 2 2 6 4 7 2" xfId="18064"/>
    <cellStyle name="Normal 4 2 2 6 4 7 2 2" xfId="48271"/>
    <cellStyle name="Normal 4 2 2 6 4 7 3" xfId="27704"/>
    <cellStyle name="Normal 4 2 2 6 4 7 3 2" xfId="57911"/>
    <cellStyle name="Normal 4 2 2 6 4 7 4" xfId="38631"/>
    <cellStyle name="Normal 4 2 2 6 4 8" xfId="9711"/>
    <cellStyle name="Normal 4 2 2 6 4 8 2" xfId="19351"/>
    <cellStyle name="Normal 4 2 2 6 4 8 2 2" xfId="49558"/>
    <cellStyle name="Normal 4 2 2 6 4 8 3" xfId="28991"/>
    <cellStyle name="Normal 4 2 2 6 4 8 3 2" xfId="59198"/>
    <cellStyle name="Normal 4 2 2 6 4 8 4" xfId="39918"/>
    <cellStyle name="Normal 4 2 2 6 4 9" xfId="10834"/>
    <cellStyle name="Normal 4 2 2 6 4 9 2" xfId="41041"/>
    <cellStyle name="Normal 4 2 2 6 5" xfId="1374"/>
    <cellStyle name="Normal 4 2 2 6 5 2" xfId="4914"/>
    <cellStyle name="Normal 4 2 2 6 5 2 2" xfId="14554"/>
    <cellStyle name="Normal 4 2 2 6 5 2 2 2" xfId="44761"/>
    <cellStyle name="Normal 4 2 2 6 5 2 3" xfId="24194"/>
    <cellStyle name="Normal 4 2 2 6 5 2 3 2" xfId="54401"/>
    <cellStyle name="Normal 4 2 2 6 5 2 4" xfId="35121"/>
    <cellStyle name="Normal 4 2 2 6 5 3" xfId="6201"/>
    <cellStyle name="Normal 4 2 2 6 5 3 2" xfId="15841"/>
    <cellStyle name="Normal 4 2 2 6 5 3 2 2" xfId="46048"/>
    <cellStyle name="Normal 4 2 2 6 5 3 3" xfId="25481"/>
    <cellStyle name="Normal 4 2 2 6 5 3 3 2" xfId="55688"/>
    <cellStyle name="Normal 4 2 2 6 5 3 4" xfId="36408"/>
    <cellStyle name="Normal 4 2 2 6 5 4" xfId="7488"/>
    <cellStyle name="Normal 4 2 2 6 5 4 2" xfId="17128"/>
    <cellStyle name="Normal 4 2 2 6 5 4 2 2" xfId="47335"/>
    <cellStyle name="Normal 4 2 2 6 5 4 3" xfId="26768"/>
    <cellStyle name="Normal 4 2 2 6 5 4 3 2" xfId="56975"/>
    <cellStyle name="Normal 4 2 2 6 5 4 4" xfId="37695"/>
    <cellStyle name="Normal 4 2 2 6 5 5" xfId="8775"/>
    <cellStyle name="Normal 4 2 2 6 5 5 2" xfId="18415"/>
    <cellStyle name="Normal 4 2 2 6 5 5 2 2" xfId="48622"/>
    <cellStyle name="Normal 4 2 2 6 5 5 3" xfId="28055"/>
    <cellStyle name="Normal 4 2 2 6 5 5 3 2" xfId="58262"/>
    <cellStyle name="Normal 4 2 2 6 5 5 4" xfId="38982"/>
    <cellStyle name="Normal 4 2 2 6 5 6" xfId="11021"/>
    <cellStyle name="Normal 4 2 2 6 5 6 2" xfId="41228"/>
    <cellStyle name="Normal 4 2 2 6 5 7" xfId="20661"/>
    <cellStyle name="Normal 4 2 2 6 5 7 2" xfId="50868"/>
    <cellStyle name="Normal 4 2 2 6 5 8" xfId="29342"/>
    <cellStyle name="Normal 4 2 2 6 5 8 2" xfId="59549"/>
    <cellStyle name="Normal 4 2 2 6 5 9" xfId="31588"/>
    <cellStyle name="Normal 4 2 2 6 6" xfId="2502"/>
    <cellStyle name="Normal 4 2 2 6 6 2" xfId="12144"/>
    <cellStyle name="Normal 4 2 2 6 6 2 2" xfId="42351"/>
    <cellStyle name="Normal 4 2 2 6 6 3" xfId="21784"/>
    <cellStyle name="Normal 4 2 2 6 6 3 2" xfId="51991"/>
    <cellStyle name="Normal 4 2 2 6 6 4" xfId="32711"/>
    <cellStyle name="Normal 4 2 2 6 7" xfId="3625"/>
    <cellStyle name="Normal 4 2 2 6 7 2" xfId="13267"/>
    <cellStyle name="Normal 4 2 2 6 7 2 2" xfId="43474"/>
    <cellStyle name="Normal 4 2 2 6 7 3" xfId="22907"/>
    <cellStyle name="Normal 4 2 2 6 7 3 2" xfId="53114"/>
    <cellStyle name="Normal 4 2 2 6 7 4" xfId="33834"/>
    <cellStyle name="Normal 4 2 2 6 8" xfId="4748"/>
    <cellStyle name="Normal 4 2 2 6 8 2" xfId="14390"/>
    <cellStyle name="Normal 4 2 2 6 8 2 2" xfId="44597"/>
    <cellStyle name="Normal 4 2 2 6 8 3" xfId="24030"/>
    <cellStyle name="Normal 4 2 2 6 8 3 2" xfId="54237"/>
    <cellStyle name="Normal 4 2 2 6 8 4" xfId="34957"/>
    <cellStyle name="Normal 4 2 2 6 9" xfId="6037"/>
    <cellStyle name="Normal 4 2 2 6 9 2" xfId="15677"/>
    <cellStyle name="Normal 4 2 2 6 9 2 2" xfId="45884"/>
    <cellStyle name="Normal 4 2 2 6 9 3" xfId="25317"/>
    <cellStyle name="Normal 4 2 2 6 9 3 2" xfId="55524"/>
    <cellStyle name="Normal 4 2 2 6 9 4" xfId="36244"/>
    <cellStyle name="Normal 4 2 2 7" xfId="263"/>
    <cellStyle name="Normal 4 2 2 7 10" xfId="7347"/>
    <cellStyle name="Normal 4 2 2 7 10 2" xfId="16987"/>
    <cellStyle name="Normal 4 2 2 7 10 2 2" xfId="47194"/>
    <cellStyle name="Normal 4 2 2 7 10 3" xfId="26627"/>
    <cellStyle name="Normal 4 2 2 7 10 3 2" xfId="56834"/>
    <cellStyle name="Normal 4 2 2 7 10 4" xfId="37554"/>
    <cellStyle name="Normal 4 2 2 7 11" xfId="8634"/>
    <cellStyle name="Normal 4 2 2 7 11 2" xfId="18274"/>
    <cellStyle name="Normal 4 2 2 7 11 2 2" xfId="48481"/>
    <cellStyle name="Normal 4 2 2 7 11 3" xfId="27914"/>
    <cellStyle name="Normal 4 2 2 7 11 3 2" xfId="58121"/>
    <cellStyle name="Normal 4 2 2 7 11 4" xfId="38841"/>
    <cellStyle name="Normal 4 2 2 7 12" xfId="9921"/>
    <cellStyle name="Normal 4 2 2 7 12 2" xfId="40128"/>
    <cellStyle name="Normal 4 2 2 7 13" xfId="19561"/>
    <cellStyle name="Normal 4 2 2 7 13 2" xfId="49768"/>
    <cellStyle name="Normal 4 2 2 7 14" xfId="29201"/>
    <cellStyle name="Normal 4 2 2 7 14 2" xfId="59408"/>
    <cellStyle name="Normal 4 2 2 7 15" xfId="30488"/>
    <cellStyle name="Normal 4 2 2 7 2" xfId="427"/>
    <cellStyle name="Normal 4 2 2 7 2 10" xfId="10085"/>
    <cellStyle name="Normal 4 2 2 7 2 10 2" xfId="40292"/>
    <cellStyle name="Normal 4 2 2 7 2 11" xfId="19725"/>
    <cellStyle name="Normal 4 2 2 7 2 11 2" xfId="49932"/>
    <cellStyle name="Normal 4 2 2 7 2 12" xfId="29529"/>
    <cellStyle name="Normal 4 2 2 7 2 12 2" xfId="59736"/>
    <cellStyle name="Normal 4 2 2 7 2 13" xfId="30652"/>
    <cellStyle name="Normal 4 2 2 7 2 2" xfId="903"/>
    <cellStyle name="Normal 4 2 2 7 2 2 10" xfId="20194"/>
    <cellStyle name="Normal 4 2 2 7 2 2 10 2" xfId="50401"/>
    <cellStyle name="Normal 4 2 2 7 2 2 11" xfId="29998"/>
    <cellStyle name="Normal 4 2 2 7 2 2 11 2" xfId="60205"/>
    <cellStyle name="Normal 4 2 2 7 2 2 12" xfId="31121"/>
    <cellStyle name="Normal 4 2 2 7 2 2 2" xfId="2032"/>
    <cellStyle name="Normal 4 2 2 7 2 2 2 2" xfId="11677"/>
    <cellStyle name="Normal 4 2 2 7 2 2 2 2 2" xfId="41884"/>
    <cellStyle name="Normal 4 2 2 7 2 2 2 3" xfId="21317"/>
    <cellStyle name="Normal 4 2 2 7 2 2 2 3 2" xfId="51524"/>
    <cellStyle name="Normal 4 2 2 7 2 2 2 4" xfId="32244"/>
    <cellStyle name="Normal 4 2 2 7 2 2 3" xfId="3158"/>
    <cellStyle name="Normal 4 2 2 7 2 2 3 2" xfId="12800"/>
    <cellStyle name="Normal 4 2 2 7 2 2 3 2 2" xfId="43007"/>
    <cellStyle name="Normal 4 2 2 7 2 2 3 3" xfId="22440"/>
    <cellStyle name="Normal 4 2 2 7 2 2 3 3 2" xfId="52647"/>
    <cellStyle name="Normal 4 2 2 7 2 2 3 4" xfId="33367"/>
    <cellStyle name="Normal 4 2 2 7 2 2 4" xfId="4281"/>
    <cellStyle name="Normal 4 2 2 7 2 2 4 2" xfId="13923"/>
    <cellStyle name="Normal 4 2 2 7 2 2 4 2 2" xfId="44130"/>
    <cellStyle name="Normal 4 2 2 7 2 2 4 3" xfId="23563"/>
    <cellStyle name="Normal 4 2 2 7 2 2 4 3 2" xfId="53770"/>
    <cellStyle name="Normal 4 2 2 7 2 2 4 4" xfId="34490"/>
    <cellStyle name="Normal 4 2 2 7 2 2 5" xfId="5570"/>
    <cellStyle name="Normal 4 2 2 7 2 2 5 2" xfId="15210"/>
    <cellStyle name="Normal 4 2 2 7 2 2 5 2 2" xfId="45417"/>
    <cellStyle name="Normal 4 2 2 7 2 2 5 3" xfId="24850"/>
    <cellStyle name="Normal 4 2 2 7 2 2 5 3 2" xfId="55057"/>
    <cellStyle name="Normal 4 2 2 7 2 2 5 4" xfId="35777"/>
    <cellStyle name="Normal 4 2 2 7 2 2 6" xfId="6857"/>
    <cellStyle name="Normal 4 2 2 7 2 2 6 2" xfId="16497"/>
    <cellStyle name="Normal 4 2 2 7 2 2 6 2 2" xfId="46704"/>
    <cellStyle name="Normal 4 2 2 7 2 2 6 3" xfId="26137"/>
    <cellStyle name="Normal 4 2 2 7 2 2 6 3 2" xfId="56344"/>
    <cellStyle name="Normal 4 2 2 7 2 2 6 4" xfId="37064"/>
    <cellStyle name="Normal 4 2 2 7 2 2 7" xfId="8144"/>
    <cellStyle name="Normal 4 2 2 7 2 2 7 2" xfId="17784"/>
    <cellStyle name="Normal 4 2 2 7 2 2 7 2 2" xfId="47991"/>
    <cellStyle name="Normal 4 2 2 7 2 2 7 3" xfId="27424"/>
    <cellStyle name="Normal 4 2 2 7 2 2 7 3 2" xfId="57631"/>
    <cellStyle name="Normal 4 2 2 7 2 2 7 4" xfId="38351"/>
    <cellStyle name="Normal 4 2 2 7 2 2 8" xfId="9431"/>
    <cellStyle name="Normal 4 2 2 7 2 2 8 2" xfId="19071"/>
    <cellStyle name="Normal 4 2 2 7 2 2 8 2 2" xfId="49278"/>
    <cellStyle name="Normal 4 2 2 7 2 2 8 3" xfId="28711"/>
    <cellStyle name="Normal 4 2 2 7 2 2 8 3 2" xfId="58918"/>
    <cellStyle name="Normal 4 2 2 7 2 2 8 4" xfId="39638"/>
    <cellStyle name="Normal 4 2 2 7 2 2 9" xfId="10554"/>
    <cellStyle name="Normal 4 2 2 7 2 2 9 2" xfId="40761"/>
    <cellStyle name="Normal 4 2 2 7 2 3" xfId="1561"/>
    <cellStyle name="Normal 4 2 2 7 2 3 2" xfId="11208"/>
    <cellStyle name="Normal 4 2 2 7 2 3 2 2" xfId="41415"/>
    <cellStyle name="Normal 4 2 2 7 2 3 3" xfId="20848"/>
    <cellStyle name="Normal 4 2 2 7 2 3 3 2" xfId="51055"/>
    <cellStyle name="Normal 4 2 2 7 2 3 4" xfId="31775"/>
    <cellStyle name="Normal 4 2 2 7 2 4" xfId="2689"/>
    <cellStyle name="Normal 4 2 2 7 2 4 2" xfId="12331"/>
    <cellStyle name="Normal 4 2 2 7 2 4 2 2" xfId="42538"/>
    <cellStyle name="Normal 4 2 2 7 2 4 3" xfId="21971"/>
    <cellStyle name="Normal 4 2 2 7 2 4 3 2" xfId="52178"/>
    <cellStyle name="Normal 4 2 2 7 2 4 4" xfId="32898"/>
    <cellStyle name="Normal 4 2 2 7 2 5" xfId="3812"/>
    <cellStyle name="Normal 4 2 2 7 2 5 2" xfId="13454"/>
    <cellStyle name="Normal 4 2 2 7 2 5 2 2" xfId="43661"/>
    <cellStyle name="Normal 4 2 2 7 2 5 3" xfId="23094"/>
    <cellStyle name="Normal 4 2 2 7 2 5 3 2" xfId="53301"/>
    <cellStyle name="Normal 4 2 2 7 2 5 4" xfId="34021"/>
    <cellStyle name="Normal 4 2 2 7 2 6" xfId="5101"/>
    <cellStyle name="Normal 4 2 2 7 2 6 2" xfId="14741"/>
    <cellStyle name="Normal 4 2 2 7 2 6 2 2" xfId="44948"/>
    <cellStyle name="Normal 4 2 2 7 2 6 3" xfId="24381"/>
    <cellStyle name="Normal 4 2 2 7 2 6 3 2" xfId="54588"/>
    <cellStyle name="Normal 4 2 2 7 2 6 4" xfId="35308"/>
    <cellStyle name="Normal 4 2 2 7 2 7" xfId="6388"/>
    <cellStyle name="Normal 4 2 2 7 2 7 2" xfId="16028"/>
    <cellStyle name="Normal 4 2 2 7 2 7 2 2" xfId="46235"/>
    <cellStyle name="Normal 4 2 2 7 2 7 3" xfId="25668"/>
    <cellStyle name="Normal 4 2 2 7 2 7 3 2" xfId="55875"/>
    <cellStyle name="Normal 4 2 2 7 2 7 4" xfId="36595"/>
    <cellStyle name="Normal 4 2 2 7 2 8" xfId="7675"/>
    <cellStyle name="Normal 4 2 2 7 2 8 2" xfId="17315"/>
    <cellStyle name="Normal 4 2 2 7 2 8 2 2" xfId="47522"/>
    <cellStyle name="Normal 4 2 2 7 2 8 3" xfId="26955"/>
    <cellStyle name="Normal 4 2 2 7 2 8 3 2" xfId="57162"/>
    <cellStyle name="Normal 4 2 2 7 2 8 4" xfId="37882"/>
    <cellStyle name="Normal 4 2 2 7 2 9" xfId="8962"/>
    <cellStyle name="Normal 4 2 2 7 2 9 2" xfId="18602"/>
    <cellStyle name="Normal 4 2 2 7 2 9 2 2" xfId="48809"/>
    <cellStyle name="Normal 4 2 2 7 2 9 3" xfId="28242"/>
    <cellStyle name="Normal 4 2 2 7 2 9 3 2" xfId="58449"/>
    <cellStyle name="Normal 4 2 2 7 2 9 4" xfId="39169"/>
    <cellStyle name="Normal 4 2 2 7 3" xfId="739"/>
    <cellStyle name="Normal 4 2 2 7 3 10" xfId="20030"/>
    <cellStyle name="Normal 4 2 2 7 3 10 2" xfId="50237"/>
    <cellStyle name="Normal 4 2 2 7 3 11" xfId="29834"/>
    <cellStyle name="Normal 4 2 2 7 3 11 2" xfId="60041"/>
    <cellStyle name="Normal 4 2 2 7 3 12" xfId="30957"/>
    <cellStyle name="Normal 4 2 2 7 3 2" xfId="1868"/>
    <cellStyle name="Normal 4 2 2 7 3 2 2" xfId="11513"/>
    <cellStyle name="Normal 4 2 2 7 3 2 2 2" xfId="41720"/>
    <cellStyle name="Normal 4 2 2 7 3 2 3" xfId="21153"/>
    <cellStyle name="Normal 4 2 2 7 3 2 3 2" xfId="51360"/>
    <cellStyle name="Normal 4 2 2 7 3 2 4" xfId="32080"/>
    <cellStyle name="Normal 4 2 2 7 3 3" xfId="2994"/>
    <cellStyle name="Normal 4 2 2 7 3 3 2" xfId="12636"/>
    <cellStyle name="Normal 4 2 2 7 3 3 2 2" xfId="42843"/>
    <cellStyle name="Normal 4 2 2 7 3 3 3" xfId="22276"/>
    <cellStyle name="Normal 4 2 2 7 3 3 3 2" xfId="52483"/>
    <cellStyle name="Normal 4 2 2 7 3 3 4" xfId="33203"/>
    <cellStyle name="Normal 4 2 2 7 3 4" xfId="4117"/>
    <cellStyle name="Normal 4 2 2 7 3 4 2" xfId="13759"/>
    <cellStyle name="Normal 4 2 2 7 3 4 2 2" xfId="43966"/>
    <cellStyle name="Normal 4 2 2 7 3 4 3" xfId="23399"/>
    <cellStyle name="Normal 4 2 2 7 3 4 3 2" xfId="53606"/>
    <cellStyle name="Normal 4 2 2 7 3 4 4" xfId="34326"/>
    <cellStyle name="Normal 4 2 2 7 3 5" xfId="5406"/>
    <cellStyle name="Normal 4 2 2 7 3 5 2" xfId="15046"/>
    <cellStyle name="Normal 4 2 2 7 3 5 2 2" xfId="45253"/>
    <cellStyle name="Normal 4 2 2 7 3 5 3" xfId="24686"/>
    <cellStyle name="Normal 4 2 2 7 3 5 3 2" xfId="54893"/>
    <cellStyle name="Normal 4 2 2 7 3 5 4" xfId="35613"/>
    <cellStyle name="Normal 4 2 2 7 3 6" xfId="6693"/>
    <cellStyle name="Normal 4 2 2 7 3 6 2" xfId="16333"/>
    <cellStyle name="Normal 4 2 2 7 3 6 2 2" xfId="46540"/>
    <cellStyle name="Normal 4 2 2 7 3 6 3" xfId="25973"/>
    <cellStyle name="Normal 4 2 2 7 3 6 3 2" xfId="56180"/>
    <cellStyle name="Normal 4 2 2 7 3 6 4" xfId="36900"/>
    <cellStyle name="Normal 4 2 2 7 3 7" xfId="7980"/>
    <cellStyle name="Normal 4 2 2 7 3 7 2" xfId="17620"/>
    <cellStyle name="Normal 4 2 2 7 3 7 2 2" xfId="47827"/>
    <cellStyle name="Normal 4 2 2 7 3 7 3" xfId="27260"/>
    <cellStyle name="Normal 4 2 2 7 3 7 3 2" xfId="57467"/>
    <cellStyle name="Normal 4 2 2 7 3 7 4" xfId="38187"/>
    <cellStyle name="Normal 4 2 2 7 3 8" xfId="9267"/>
    <cellStyle name="Normal 4 2 2 7 3 8 2" xfId="18907"/>
    <cellStyle name="Normal 4 2 2 7 3 8 2 2" xfId="49114"/>
    <cellStyle name="Normal 4 2 2 7 3 8 3" xfId="28547"/>
    <cellStyle name="Normal 4 2 2 7 3 8 3 2" xfId="58754"/>
    <cellStyle name="Normal 4 2 2 7 3 8 4" xfId="39474"/>
    <cellStyle name="Normal 4 2 2 7 3 9" xfId="10390"/>
    <cellStyle name="Normal 4 2 2 7 3 9 2" xfId="40597"/>
    <cellStyle name="Normal 4 2 2 7 4" xfId="1209"/>
    <cellStyle name="Normal 4 2 2 7 4 10" xfId="20497"/>
    <cellStyle name="Normal 4 2 2 7 4 10 2" xfId="50704"/>
    <cellStyle name="Normal 4 2 2 7 4 11" xfId="30301"/>
    <cellStyle name="Normal 4 2 2 7 4 11 2" xfId="60508"/>
    <cellStyle name="Normal 4 2 2 7 4 12" xfId="31424"/>
    <cellStyle name="Normal 4 2 2 7 4 2" xfId="2337"/>
    <cellStyle name="Normal 4 2 2 7 4 2 2" xfId="11980"/>
    <cellStyle name="Normal 4 2 2 7 4 2 2 2" xfId="42187"/>
    <cellStyle name="Normal 4 2 2 7 4 2 3" xfId="21620"/>
    <cellStyle name="Normal 4 2 2 7 4 2 3 2" xfId="51827"/>
    <cellStyle name="Normal 4 2 2 7 4 2 4" xfId="32547"/>
    <cellStyle name="Normal 4 2 2 7 4 3" xfId="3461"/>
    <cellStyle name="Normal 4 2 2 7 4 3 2" xfId="13103"/>
    <cellStyle name="Normal 4 2 2 7 4 3 2 2" xfId="43310"/>
    <cellStyle name="Normal 4 2 2 7 4 3 3" xfId="22743"/>
    <cellStyle name="Normal 4 2 2 7 4 3 3 2" xfId="52950"/>
    <cellStyle name="Normal 4 2 2 7 4 3 4" xfId="33670"/>
    <cellStyle name="Normal 4 2 2 7 4 4" xfId="4584"/>
    <cellStyle name="Normal 4 2 2 7 4 4 2" xfId="14226"/>
    <cellStyle name="Normal 4 2 2 7 4 4 2 2" xfId="44433"/>
    <cellStyle name="Normal 4 2 2 7 4 4 3" xfId="23866"/>
    <cellStyle name="Normal 4 2 2 7 4 4 3 2" xfId="54073"/>
    <cellStyle name="Normal 4 2 2 7 4 4 4" xfId="34793"/>
    <cellStyle name="Normal 4 2 2 7 4 5" xfId="5873"/>
    <cellStyle name="Normal 4 2 2 7 4 5 2" xfId="15513"/>
    <cellStyle name="Normal 4 2 2 7 4 5 2 2" xfId="45720"/>
    <cellStyle name="Normal 4 2 2 7 4 5 3" xfId="25153"/>
    <cellStyle name="Normal 4 2 2 7 4 5 3 2" xfId="55360"/>
    <cellStyle name="Normal 4 2 2 7 4 5 4" xfId="36080"/>
    <cellStyle name="Normal 4 2 2 7 4 6" xfId="7160"/>
    <cellStyle name="Normal 4 2 2 7 4 6 2" xfId="16800"/>
    <cellStyle name="Normal 4 2 2 7 4 6 2 2" xfId="47007"/>
    <cellStyle name="Normal 4 2 2 7 4 6 3" xfId="26440"/>
    <cellStyle name="Normal 4 2 2 7 4 6 3 2" xfId="56647"/>
    <cellStyle name="Normal 4 2 2 7 4 6 4" xfId="37367"/>
    <cellStyle name="Normal 4 2 2 7 4 7" xfId="8447"/>
    <cellStyle name="Normal 4 2 2 7 4 7 2" xfId="18087"/>
    <cellStyle name="Normal 4 2 2 7 4 7 2 2" xfId="48294"/>
    <cellStyle name="Normal 4 2 2 7 4 7 3" xfId="27727"/>
    <cellStyle name="Normal 4 2 2 7 4 7 3 2" xfId="57934"/>
    <cellStyle name="Normal 4 2 2 7 4 7 4" xfId="38654"/>
    <cellStyle name="Normal 4 2 2 7 4 8" xfId="9734"/>
    <cellStyle name="Normal 4 2 2 7 4 8 2" xfId="19374"/>
    <cellStyle name="Normal 4 2 2 7 4 8 2 2" xfId="49581"/>
    <cellStyle name="Normal 4 2 2 7 4 8 3" xfId="29014"/>
    <cellStyle name="Normal 4 2 2 7 4 8 3 2" xfId="59221"/>
    <cellStyle name="Normal 4 2 2 7 4 8 4" xfId="39941"/>
    <cellStyle name="Normal 4 2 2 7 4 9" xfId="10857"/>
    <cellStyle name="Normal 4 2 2 7 4 9 2" xfId="41064"/>
    <cellStyle name="Normal 4 2 2 7 5" xfId="1397"/>
    <cellStyle name="Normal 4 2 2 7 5 2" xfId="4937"/>
    <cellStyle name="Normal 4 2 2 7 5 2 2" xfId="14577"/>
    <cellStyle name="Normal 4 2 2 7 5 2 2 2" xfId="44784"/>
    <cellStyle name="Normal 4 2 2 7 5 2 3" xfId="24217"/>
    <cellStyle name="Normal 4 2 2 7 5 2 3 2" xfId="54424"/>
    <cellStyle name="Normal 4 2 2 7 5 2 4" xfId="35144"/>
    <cellStyle name="Normal 4 2 2 7 5 3" xfId="6224"/>
    <cellStyle name="Normal 4 2 2 7 5 3 2" xfId="15864"/>
    <cellStyle name="Normal 4 2 2 7 5 3 2 2" xfId="46071"/>
    <cellStyle name="Normal 4 2 2 7 5 3 3" xfId="25504"/>
    <cellStyle name="Normal 4 2 2 7 5 3 3 2" xfId="55711"/>
    <cellStyle name="Normal 4 2 2 7 5 3 4" xfId="36431"/>
    <cellStyle name="Normal 4 2 2 7 5 4" xfId="7511"/>
    <cellStyle name="Normal 4 2 2 7 5 4 2" xfId="17151"/>
    <cellStyle name="Normal 4 2 2 7 5 4 2 2" xfId="47358"/>
    <cellStyle name="Normal 4 2 2 7 5 4 3" xfId="26791"/>
    <cellStyle name="Normal 4 2 2 7 5 4 3 2" xfId="56998"/>
    <cellStyle name="Normal 4 2 2 7 5 4 4" xfId="37718"/>
    <cellStyle name="Normal 4 2 2 7 5 5" xfId="8798"/>
    <cellStyle name="Normal 4 2 2 7 5 5 2" xfId="18438"/>
    <cellStyle name="Normal 4 2 2 7 5 5 2 2" xfId="48645"/>
    <cellStyle name="Normal 4 2 2 7 5 5 3" xfId="28078"/>
    <cellStyle name="Normal 4 2 2 7 5 5 3 2" xfId="58285"/>
    <cellStyle name="Normal 4 2 2 7 5 5 4" xfId="39005"/>
    <cellStyle name="Normal 4 2 2 7 5 6" xfId="11044"/>
    <cellStyle name="Normal 4 2 2 7 5 6 2" xfId="41251"/>
    <cellStyle name="Normal 4 2 2 7 5 7" xfId="20684"/>
    <cellStyle name="Normal 4 2 2 7 5 7 2" xfId="50891"/>
    <cellStyle name="Normal 4 2 2 7 5 8" xfId="29365"/>
    <cellStyle name="Normal 4 2 2 7 5 8 2" xfId="59572"/>
    <cellStyle name="Normal 4 2 2 7 5 9" xfId="31611"/>
    <cellStyle name="Normal 4 2 2 7 6" xfId="2525"/>
    <cellStyle name="Normal 4 2 2 7 6 2" xfId="12167"/>
    <cellStyle name="Normal 4 2 2 7 6 2 2" xfId="42374"/>
    <cellStyle name="Normal 4 2 2 7 6 3" xfId="21807"/>
    <cellStyle name="Normal 4 2 2 7 6 3 2" xfId="52014"/>
    <cellStyle name="Normal 4 2 2 7 6 4" xfId="32734"/>
    <cellStyle name="Normal 4 2 2 7 7" xfId="3648"/>
    <cellStyle name="Normal 4 2 2 7 7 2" xfId="13290"/>
    <cellStyle name="Normal 4 2 2 7 7 2 2" xfId="43497"/>
    <cellStyle name="Normal 4 2 2 7 7 3" xfId="22930"/>
    <cellStyle name="Normal 4 2 2 7 7 3 2" xfId="53137"/>
    <cellStyle name="Normal 4 2 2 7 7 4" xfId="33857"/>
    <cellStyle name="Normal 4 2 2 7 8" xfId="4771"/>
    <cellStyle name="Normal 4 2 2 7 8 2" xfId="14413"/>
    <cellStyle name="Normal 4 2 2 7 8 2 2" xfId="44620"/>
    <cellStyle name="Normal 4 2 2 7 8 3" xfId="24053"/>
    <cellStyle name="Normal 4 2 2 7 8 3 2" xfId="54260"/>
    <cellStyle name="Normal 4 2 2 7 8 4" xfId="34980"/>
    <cellStyle name="Normal 4 2 2 7 9" xfId="6060"/>
    <cellStyle name="Normal 4 2 2 7 9 2" xfId="15700"/>
    <cellStyle name="Normal 4 2 2 7 9 2 2" xfId="45907"/>
    <cellStyle name="Normal 4 2 2 7 9 3" xfId="25340"/>
    <cellStyle name="Normal 4 2 2 7 9 3 2" xfId="55547"/>
    <cellStyle name="Normal 4 2 2 7 9 4" xfId="36267"/>
    <cellStyle name="Normal 4 2 2 8" xfId="288"/>
    <cellStyle name="Normal 4 2 2 8 10" xfId="9946"/>
    <cellStyle name="Normal 4 2 2 8 10 2" xfId="40153"/>
    <cellStyle name="Normal 4 2 2 8 11" xfId="19586"/>
    <cellStyle name="Normal 4 2 2 8 11 2" xfId="49793"/>
    <cellStyle name="Normal 4 2 2 8 12" xfId="29390"/>
    <cellStyle name="Normal 4 2 2 8 12 2" xfId="59597"/>
    <cellStyle name="Normal 4 2 2 8 13" xfId="30513"/>
    <cellStyle name="Normal 4 2 2 8 2" xfId="764"/>
    <cellStyle name="Normal 4 2 2 8 2 10" xfId="20055"/>
    <cellStyle name="Normal 4 2 2 8 2 10 2" xfId="50262"/>
    <cellStyle name="Normal 4 2 2 8 2 11" xfId="29859"/>
    <cellStyle name="Normal 4 2 2 8 2 11 2" xfId="60066"/>
    <cellStyle name="Normal 4 2 2 8 2 12" xfId="30982"/>
    <cellStyle name="Normal 4 2 2 8 2 2" xfId="1893"/>
    <cellStyle name="Normal 4 2 2 8 2 2 2" xfId="11538"/>
    <cellStyle name="Normal 4 2 2 8 2 2 2 2" xfId="41745"/>
    <cellStyle name="Normal 4 2 2 8 2 2 3" xfId="21178"/>
    <cellStyle name="Normal 4 2 2 8 2 2 3 2" xfId="51385"/>
    <cellStyle name="Normal 4 2 2 8 2 2 4" xfId="32105"/>
    <cellStyle name="Normal 4 2 2 8 2 3" xfId="3019"/>
    <cellStyle name="Normal 4 2 2 8 2 3 2" xfId="12661"/>
    <cellStyle name="Normal 4 2 2 8 2 3 2 2" xfId="42868"/>
    <cellStyle name="Normal 4 2 2 8 2 3 3" xfId="22301"/>
    <cellStyle name="Normal 4 2 2 8 2 3 3 2" xfId="52508"/>
    <cellStyle name="Normal 4 2 2 8 2 3 4" xfId="33228"/>
    <cellStyle name="Normal 4 2 2 8 2 4" xfId="4142"/>
    <cellStyle name="Normal 4 2 2 8 2 4 2" xfId="13784"/>
    <cellStyle name="Normal 4 2 2 8 2 4 2 2" xfId="43991"/>
    <cellStyle name="Normal 4 2 2 8 2 4 3" xfId="23424"/>
    <cellStyle name="Normal 4 2 2 8 2 4 3 2" xfId="53631"/>
    <cellStyle name="Normal 4 2 2 8 2 4 4" xfId="34351"/>
    <cellStyle name="Normal 4 2 2 8 2 5" xfId="5431"/>
    <cellStyle name="Normal 4 2 2 8 2 5 2" xfId="15071"/>
    <cellStyle name="Normal 4 2 2 8 2 5 2 2" xfId="45278"/>
    <cellStyle name="Normal 4 2 2 8 2 5 3" xfId="24711"/>
    <cellStyle name="Normal 4 2 2 8 2 5 3 2" xfId="54918"/>
    <cellStyle name="Normal 4 2 2 8 2 5 4" xfId="35638"/>
    <cellStyle name="Normal 4 2 2 8 2 6" xfId="6718"/>
    <cellStyle name="Normal 4 2 2 8 2 6 2" xfId="16358"/>
    <cellStyle name="Normal 4 2 2 8 2 6 2 2" xfId="46565"/>
    <cellStyle name="Normal 4 2 2 8 2 6 3" xfId="25998"/>
    <cellStyle name="Normal 4 2 2 8 2 6 3 2" xfId="56205"/>
    <cellStyle name="Normal 4 2 2 8 2 6 4" xfId="36925"/>
    <cellStyle name="Normal 4 2 2 8 2 7" xfId="8005"/>
    <cellStyle name="Normal 4 2 2 8 2 7 2" xfId="17645"/>
    <cellStyle name="Normal 4 2 2 8 2 7 2 2" xfId="47852"/>
    <cellStyle name="Normal 4 2 2 8 2 7 3" xfId="27285"/>
    <cellStyle name="Normal 4 2 2 8 2 7 3 2" xfId="57492"/>
    <cellStyle name="Normal 4 2 2 8 2 7 4" xfId="38212"/>
    <cellStyle name="Normal 4 2 2 8 2 8" xfId="9292"/>
    <cellStyle name="Normal 4 2 2 8 2 8 2" xfId="18932"/>
    <cellStyle name="Normal 4 2 2 8 2 8 2 2" xfId="49139"/>
    <cellStyle name="Normal 4 2 2 8 2 8 3" xfId="28572"/>
    <cellStyle name="Normal 4 2 2 8 2 8 3 2" xfId="58779"/>
    <cellStyle name="Normal 4 2 2 8 2 8 4" xfId="39499"/>
    <cellStyle name="Normal 4 2 2 8 2 9" xfId="10415"/>
    <cellStyle name="Normal 4 2 2 8 2 9 2" xfId="40622"/>
    <cellStyle name="Normal 4 2 2 8 3" xfId="1422"/>
    <cellStyle name="Normal 4 2 2 8 3 2" xfId="11069"/>
    <cellStyle name="Normal 4 2 2 8 3 2 2" xfId="41276"/>
    <cellStyle name="Normal 4 2 2 8 3 3" xfId="20709"/>
    <cellStyle name="Normal 4 2 2 8 3 3 2" xfId="50916"/>
    <cellStyle name="Normal 4 2 2 8 3 4" xfId="31636"/>
    <cellStyle name="Normal 4 2 2 8 4" xfId="2550"/>
    <cellStyle name="Normal 4 2 2 8 4 2" xfId="12192"/>
    <cellStyle name="Normal 4 2 2 8 4 2 2" xfId="42399"/>
    <cellStyle name="Normal 4 2 2 8 4 3" xfId="21832"/>
    <cellStyle name="Normal 4 2 2 8 4 3 2" xfId="52039"/>
    <cellStyle name="Normal 4 2 2 8 4 4" xfId="32759"/>
    <cellStyle name="Normal 4 2 2 8 5" xfId="3673"/>
    <cellStyle name="Normal 4 2 2 8 5 2" xfId="13315"/>
    <cellStyle name="Normal 4 2 2 8 5 2 2" xfId="43522"/>
    <cellStyle name="Normal 4 2 2 8 5 3" xfId="22955"/>
    <cellStyle name="Normal 4 2 2 8 5 3 2" xfId="53162"/>
    <cellStyle name="Normal 4 2 2 8 5 4" xfId="33882"/>
    <cellStyle name="Normal 4 2 2 8 6" xfId="4962"/>
    <cellStyle name="Normal 4 2 2 8 6 2" xfId="14602"/>
    <cellStyle name="Normal 4 2 2 8 6 2 2" xfId="44809"/>
    <cellStyle name="Normal 4 2 2 8 6 3" xfId="24242"/>
    <cellStyle name="Normal 4 2 2 8 6 3 2" xfId="54449"/>
    <cellStyle name="Normal 4 2 2 8 6 4" xfId="35169"/>
    <cellStyle name="Normal 4 2 2 8 7" xfId="6249"/>
    <cellStyle name="Normal 4 2 2 8 7 2" xfId="15889"/>
    <cellStyle name="Normal 4 2 2 8 7 2 2" xfId="46096"/>
    <cellStyle name="Normal 4 2 2 8 7 3" xfId="25529"/>
    <cellStyle name="Normal 4 2 2 8 7 3 2" xfId="55736"/>
    <cellStyle name="Normal 4 2 2 8 7 4" xfId="36456"/>
    <cellStyle name="Normal 4 2 2 8 8" xfId="7536"/>
    <cellStyle name="Normal 4 2 2 8 8 2" xfId="17176"/>
    <cellStyle name="Normal 4 2 2 8 8 2 2" xfId="47383"/>
    <cellStyle name="Normal 4 2 2 8 8 3" xfId="26816"/>
    <cellStyle name="Normal 4 2 2 8 8 3 2" xfId="57023"/>
    <cellStyle name="Normal 4 2 2 8 8 4" xfId="37743"/>
    <cellStyle name="Normal 4 2 2 8 9" xfId="8823"/>
    <cellStyle name="Normal 4 2 2 8 9 2" xfId="18463"/>
    <cellStyle name="Normal 4 2 2 8 9 2 2" xfId="48670"/>
    <cellStyle name="Normal 4 2 2 8 9 3" xfId="28103"/>
    <cellStyle name="Normal 4 2 2 8 9 3 2" xfId="58310"/>
    <cellStyle name="Normal 4 2 2 8 9 4" xfId="39030"/>
    <cellStyle name="Normal 4 2 2 9" xfId="450"/>
    <cellStyle name="Normal 4 2 2 9 10" xfId="10108"/>
    <cellStyle name="Normal 4 2 2 9 10 2" xfId="40315"/>
    <cellStyle name="Normal 4 2 2 9 11" xfId="19748"/>
    <cellStyle name="Normal 4 2 2 9 11 2" xfId="49955"/>
    <cellStyle name="Normal 4 2 2 9 12" xfId="29552"/>
    <cellStyle name="Normal 4 2 2 9 12 2" xfId="59759"/>
    <cellStyle name="Normal 4 2 2 9 13" xfId="30675"/>
    <cellStyle name="Normal 4 2 2 9 2" xfId="926"/>
    <cellStyle name="Normal 4 2 2 9 2 10" xfId="20217"/>
    <cellStyle name="Normal 4 2 2 9 2 10 2" xfId="50424"/>
    <cellStyle name="Normal 4 2 2 9 2 11" xfId="30021"/>
    <cellStyle name="Normal 4 2 2 9 2 11 2" xfId="60228"/>
    <cellStyle name="Normal 4 2 2 9 2 12" xfId="31144"/>
    <cellStyle name="Normal 4 2 2 9 2 2" xfId="2055"/>
    <cellStyle name="Normal 4 2 2 9 2 2 2" xfId="11700"/>
    <cellStyle name="Normal 4 2 2 9 2 2 2 2" xfId="41907"/>
    <cellStyle name="Normal 4 2 2 9 2 2 3" xfId="21340"/>
    <cellStyle name="Normal 4 2 2 9 2 2 3 2" xfId="51547"/>
    <cellStyle name="Normal 4 2 2 9 2 2 4" xfId="32267"/>
    <cellStyle name="Normal 4 2 2 9 2 3" xfId="3181"/>
    <cellStyle name="Normal 4 2 2 9 2 3 2" xfId="12823"/>
    <cellStyle name="Normal 4 2 2 9 2 3 2 2" xfId="43030"/>
    <cellStyle name="Normal 4 2 2 9 2 3 3" xfId="22463"/>
    <cellStyle name="Normal 4 2 2 9 2 3 3 2" xfId="52670"/>
    <cellStyle name="Normal 4 2 2 9 2 3 4" xfId="33390"/>
    <cellStyle name="Normal 4 2 2 9 2 4" xfId="4304"/>
    <cellStyle name="Normal 4 2 2 9 2 4 2" xfId="13946"/>
    <cellStyle name="Normal 4 2 2 9 2 4 2 2" xfId="44153"/>
    <cellStyle name="Normal 4 2 2 9 2 4 3" xfId="23586"/>
    <cellStyle name="Normal 4 2 2 9 2 4 3 2" xfId="53793"/>
    <cellStyle name="Normal 4 2 2 9 2 4 4" xfId="34513"/>
    <cellStyle name="Normal 4 2 2 9 2 5" xfId="5593"/>
    <cellStyle name="Normal 4 2 2 9 2 5 2" xfId="15233"/>
    <cellStyle name="Normal 4 2 2 9 2 5 2 2" xfId="45440"/>
    <cellStyle name="Normal 4 2 2 9 2 5 3" xfId="24873"/>
    <cellStyle name="Normal 4 2 2 9 2 5 3 2" xfId="55080"/>
    <cellStyle name="Normal 4 2 2 9 2 5 4" xfId="35800"/>
    <cellStyle name="Normal 4 2 2 9 2 6" xfId="6880"/>
    <cellStyle name="Normal 4 2 2 9 2 6 2" xfId="16520"/>
    <cellStyle name="Normal 4 2 2 9 2 6 2 2" xfId="46727"/>
    <cellStyle name="Normal 4 2 2 9 2 6 3" xfId="26160"/>
    <cellStyle name="Normal 4 2 2 9 2 6 3 2" xfId="56367"/>
    <cellStyle name="Normal 4 2 2 9 2 6 4" xfId="37087"/>
    <cellStyle name="Normal 4 2 2 9 2 7" xfId="8167"/>
    <cellStyle name="Normal 4 2 2 9 2 7 2" xfId="17807"/>
    <cellStyle name="Normal 4 2 2 9 2 7 2 2" xfId="48014"/>
    <cellStyle name="Normal 4 2 2 9 2 7 3" xfId="27447"/>
    <cellStyle name="Normal 4 2 2 9 2 7 3 2" xfId="57654"/>
    <cellStyle name="Normal 4 2 2 9 2 7 4" xfId="38374"/>
    <cellStyle name="Normal 4 2 2 9 2 8" xfId="9454"/>
    <cellStyle name="Normal 4 2 2 9 2 8 2" xfId="19094"/>
    <cellStyle name="Normal 4 2 2 9 2 8 2 2" xfId="49301"/>
    <cellStyle name="Normal 4 2 2 9 2 8 3" xfId="28734"/>
    <cellStyle name="Normal 4 2 2 9 2 8 3 2" xfId="58941"/>
    <cellStyle name="Normal 4 2 2 9 2 8 4" xfId="39661"/>
    <cellStyle name="Normal 4 2 2 9 2 9" xfId="10577"/>
    <cellStyle name="Normal 4 2 2 9 2 9 2" xfId="40784"/>
    <cellStyle name="Normal 4 2 2 9 3" xfId="1584"/>
    <cellStyle name="Normal 4 2 2 9 3 2" xfId="11231"/>
    <cellStyle name="Normal 4 2 2 9 3 2 2" xfId="41438"/>
    <cellStyle name="Normal 4 2 2 9 3 3" xfId="20871"/>
    <cellStyle name="Normal 4 2 2 9 3 3 2" xfId="51078"/>
    <cellStyle name="Normal 4 2 2 9 3 4" xfId="31798"/>
    <cellStyle name="Normal 4 2 2 9 4" xfId="2712"/>
    <cellStyle name="Normal 4 2 2 9 4 2" xfId="12354"/>
    <cellStyle name="Normal 4 2 2 9 4 2 2" xfId="42561"/>
    <cellStyle name="Normal 4 2 2 9 4 3" xfId="21994"/>
    <cellStyle name="Normal 4 2 2 9 4 3 2" xfId="52201"/>
    <cellStyle name="Normal 4 2 2 9 4 4" xfId="32921"/>
    <cellStyle name="Normal 4 2 2 9 5" xfId="3835"/>
    <cellStyle name="Normal 4 2 2 9 5 2" xfId="13477"/>
    <cellStyle name="Normal 4 2 2 9 5 2 2" xfId="43684"/>
    <cellStyle name="Normal 4 2 2 9 5 3" xfId="23117"/>
    <cellStyle name="Normal 4 2 2 9 5 3 2" xfId="53324"/>
    <cellStyle name="Normal 4 2 2 9 5 4" xfId="34044"/>
    <cellStyle name="Normal 4 2 2 9 6" xfId="5124"/>
    <cellStyle name="Normal 4 2 2 9 6 2" xfId="14764"/>
    <cellStyle name="Normal 4 2 2 9 6 2 2" xfId="44971"/>
    <cellStyle name="Normal 4 2 2 9 6 3" xfId="24404"/>
    <cellStyle name="Normal 4 2 2 9 6 3 2" xfId="54611"/>
    <cellStyle name="Normal 4 2 2 9 6 4" xfId="35331"/>
    <cellStyle name="Normal 4 2 2 9 7" xfId="6411"/>
    <cellStyle name="Normal 4 2 2 9 7 2" xfId="16051"/>
    <cellStyle name="Normal 4 2 2 9 7 2 2" xfId="46258"/>
    <cellStyle name="Normal 4 2 2 9 7 3" xfId="25691"/>
    <cellStyle name="Normal 4 2 2 9 7 3 2" xfId="55898"/>
    <cellStyle name="Normal 4 2 2 9 7 4" xfId="36618"/>
    <cellStyle name="Normal 4 2 2 9 8" xfId="7698"/>
    <cellStyle name="Normal 4 2 2 9 8 2" xfId="17338"/>
    <cellStyle name="Normal 4 2 2 9 8 2 2" xfId="47545"/>
    <cellStyle name="Normal 4 2 2 9 8 3" xfId="26978"/>
    <cellStyle name="Normal 4 2 2 9 8 3 2" xfId="57185"/>
    <cellStyle name="Normal 4 2 2 9 8 4" xfId="37905"/>
    <cellStyle name="Normal 4 2 2 9 9" xfId="8985"/>
    <cellStyle name="Normal 4 2 2 9 9 2" xfId="18625"/>
    <cellStyle name="Normal 4 2 2 9 9 2 2" xfId="48832"/>
    <cellStyle name="Normal 4 2 2 9 9 3" xfId="28265"/>
    <cellStyle name="Normal 4 2 2 9 9 3 2" xfId="58472"/>
    <cellStyle name="Normal 4 2 2 9 9 4" xfId="39192"/>
    <cellStyle name="Normal 4 2 20" xfId="1257"/>
    <cellStyle name="Normal 4 2 20 2" xfId="4795"/>
    <cellStyle name="Normal 4 2 20 2 2" xfId="14437"/>
    <cellStyle name="Normal 4 2 20 2 2 2" xfId="44644"/>
    <cellStyle name="Normal 4 2 20 2 3" xfId="24077"/>
    <cellStyle name="Normal 4 2 20 2 3 2" xfId="54284"/>
    <cellStyle name="Normal 4 2 20 2 4" xfId="35004"/>
    <cellStyle name="Normal 4 2 20 3" xfId="6084"/>
    <cellStyle name="Normal 4 2 20 3 2" xfId="15724"/>
    <cellStyle name="Normal 4 2 20 3 2 2" xfId="45931"/>
    <cellStyle name="Normal 4 2 20 3 3" xfId="25364"/>
    <cellStyle name="Normal 4 2 20 3 3 2" xfId="55571"/>
    <cellStyle name="Normal 4 2 20 3 4" xfId="36291"/>
    <cellStyle name="Normal 4 2 20 4" xfId="7371"/>
    <cellStyle name="Normal 4 2 20 4 2" xfId="17011"/>
    <cellStyle name="Normal 4 2 20 4 2 2" xfId="47218"/>
    <cellStyle name="Normal 4 2 20 4 3" xfId="26651"/>
    <cellStyle name="Normal 4 2 20 4 3 2" xfId="56858"/>
    <cellStyle name="Normal 4 2 20 4 4" xfId="37578"/>
    <cellStyle name="Normal 4 2 20 5" xfId="8658"/>
    <cellStyle name="Normal 4 2 20 5 2" xfId="18298"/>
    <cellStyle name="Normal 4 2 20 5 2 2" xfId="48505"/>
    <cellStyle name="Normal 4 2 20 5 3" xfId="27938"/>
    <cellStyle name="Normal 4 2 20 5 3 2" xfId="58145"/>
    <cellStyle name="Normal 4 2 20 5 4" xfId="38865"/>
    <cellStyle name="Normal 4 2 20 6" xfId="10904"/>
    <cellStyle name="Normal 4 2 20 6 2" xfId="41111"/>
    <cellStyle name="Normal 4 2 20 7" xfId="20544"/>
    <cellStyle name="Normal 4 2 20 7 2" xfId="50751"/>
    <cellStyle name="Normal 4 2 20 8" xfId="29225"/>
    <cellStyle name="Normal 4 2 20 8 2" xfId="59432"/>
    <cellStyle name="Normal 4 2 20 9" xfId="31471"/>
    <cellStyle name="Normal 4 2 21" xfId="2385"/>
    <cellStyle name="Normal 4 2 21 2" xfId="12027"/>
    <cellStyle name="Normal 4 2 21 2 2" xfId="42234"/>
    <cellStyle name="Normal 4 2 21 3" xfId="21667"/>
    <cellStyle name="Normal 4 2 21 3 2" xfId="51874"/>
    <cellStyle name="Normal 4 2 21 4" xfId="32594"/>
    <cellStyle name="Normal 4 2 22" xfId="3508"/>
    <cellStyle name="Normal 4 2 22 2" xfId="13150"/>
    <cellStyle name="Normal 4 2 22 2 2" xfId="43357"/>
    <cellStyle name="Normal 4 2 22 3" xfId="22790"/>
    <cellStyle name="Normal 4 2 22 3 2" xfId="52997"/>
    <cellStyle name="Normal 4 2 22 4" xfId="33717"/>
    <cellStyle name="Normal 4 2 23" xfId="4631"/>
    <cellStyle name="Normal 4 2 23 2" xfId="14273"/>
    <cellStyle name="Normal 4 2 23 2 2" xfId="44480"/>
    <cellStyle name="Normal 4 2 23 3" xfId="23913"/>
    <cellStyle name="Normal 4 2 23 3 2" xfId="54120"/>
    <cellStyle name="Normal 4 2 23 4" xfId="34840"/>
    <cellStyle name="Normal 4 2 24" xfId="5920"/>
    <cellStyle name="Normal 4 2 24 2" xfId="15560"/>
    <cellStyle name="Normal 4 2 24 2 2" xfId="45767"/>
    <cellStyle name="Normal 4 2 24 3" xfId="25200"/>
    <cellStyle name="Normal 4 2 24 3 2" xfId="55407"/>
    <cellStyle name="Normal 4 2 24 4" xfId="36127"/>
    <cellStyle name="Normal 4 2 25" xfId="7207"/>
    <cellStyle name="Normal 4 2 25 2" xfId="16847"/>
    <cellStyle name="Normal 4 2 25 2 2" xfId="47054"/>
    <cellStyle name="Normal 4 2 25 3" xfId="26487"/>
    <cellStyle name="Normal 4 2 25 3 2" xfId="56694"/>
    <cellStyle name="Normal 4 2 25 4" xfId="37414"/>
    <cellStyle name="Normal 4 2 26" xfId="8494"/>
    <cellStyle name="Normal 4 2 26 2" xfId="18134"/>
    <cellStyle name="Normal 4 2 26 2 2" xfId="48341"/>
    <cellStyle name="Normal 4 2 26 3" xfId="27774"/>
    <cellStyle name="Normal 4 2 26 3 2" xfId="57981"/>
    <cellStyle name="Normal 4 2 26 4" xfId="38701"/>
    <cellStyle name="Normal 4 2 27" xfId="9781"/>
    <cellStyle name="Normal 4 2 27 2" xfId="39988"/>
    <cellStyle name="Normal 4 2 28" xfId="19421"/>
    <cellStyle name="Normal 4 2 28 2" xfId="49628"/>
    <cellStyle name="Normal 4 2 29" xfId="29061"/>
    <cellStyle name="Normal 4 2 29 2" xfId="59268"/>
    <cellStyle name="Normal 4 2 3" xfId="107"/>
    <cellStyle name="Normal 4 2 3 10" xfId="474"/>
    <cellStyle name="Normal 4 2 3 10 10" xfId="10132"/>
    <cellStyle name="Normal 4 2 3 10 10 2" xfId="40339"/>
    <cellStyle name="Normal 4 2 3 10 11" xfId="19772"/>
    <cellStyle name="Normal 4 2 3 10 11 2" xfId="49979"/>
    <cellStyle name="Normal 4 2 3 10 12" xfId="29576"/>
    <cellStyle name="Normal 4 2 3 10 12 2" xfId="59783"/>
    <cellStyle name="Normal 4 2 3 10 13" xfId="30699"/>
    <cellStyle name="Normal 4 2 3 10 2" xfId="950"/>
    <cellStyle name="Normal 4 2 3 10 2 10" xfId="20241"/>
    <cellStyle name="Normal 4 2 3 10 2 10 2" xfId="50448"/>
    <cellStyle name="Normal 4 2 3 10 2 11" xfId="30045"/>
    <cellStyle name="Normal 4 2 3 10 2 11 2" xfId="60252"/>
    <cellStyle name="Normal 4 2 3 10 2 12" xfId="31168"/>
    <cellStyle name="Normal 4 2 3 10 2 2" xfId="2079"/>
    <cellStyle name="Normal 4 2 3 10 2 2 2" xfId="11724"/>
    <cellStyle name="Normal 4 2 3 10 2 2 2 2" xfId="41931"/>
    <cellStyle name="Normal 4 2 3 10 2 2 3" xfId="21364"/>
    <cellStyle name="Normal 4 2 3 10 2 2 3 2" xfId="51571"/>
    <cellStyle name="Normal 4 2 3 10 2 2 4" xfId="32291"/>
    <cellStyle name="Normal 4 2 3 10 2 3" xfId="3205"/>
    <cellStyle name="Normal 4 2 3 10 2 3 2" xfId="12847"/>
    <cellStyle name="Normal 4 2 3 10 2 3 2 2" xfId="43054"/>
    <cellStyle name="Normal 4 2 3 10 2 3 3" xfId="22487"/>
    <cellStyle name="Normal 4 2 3 10 2 3 3 2" xfId="52694"/>
    <cellStyle name="Normal 4 2 3 10 2 3 4" xfId="33414"/>
    <cellStyle name="Normal 4 2 3 10 2 4" xfId="4328"/>
    <cellStyle name="Normal 4 2 3 10 2 4 2" xfId="13970"/>
    <cellStyle name="Normal 4 2 3 10 2 4 2 2" xfId="44177"/>
    <cellStyle name="Normal 4 2 3 10 2 4 3" xfId="23610"/>
    <cellStyle name="Normal 4 2 3 10 2 4 3 2" xfId="53817"/>
    <cellStyle name="Normal 4 2 3 10 2 4 4" xfId="34537"/>
    <cellStyle name="Normal 4 2 3 10 2 5" xfId="5617"/>
    <cellStyle name="Normal 4 2 3 10 2 5 2" xfId="15257"/>
    <cellStyle name="Normal 4 2 3 10 2 5 2 2" xfId="45464"/>
    <cellStyle name="Normal 4 2 3 10 2 5 3" xfId="24897"/>
    <cellStyle name="Normal 4 2 3 10 2 5 3 2" xfId="55104"/>
    <cellStyle name="Normal 4 2 3 10 2 5 4" xfId="35824"/>
    <cellStyle name="Normal 4 2 3 10 2 6" xfId="6904"/>
    <cellStyle name="Normal 4 2 3 10 2 6 2" xfId="16544"/>
    <cellStyle name="Normal 4 2 3 10 2 6 2 2" xfId="46751"/>
    <cellStyle name="Normal 4 2 3 10 2 6 3" xfId="26184"/>
    <cellStyle name="Normal 4 2 3 10 2 6 3 2" xfId="56391"/>
    <cellStyle name="Normal 4 2 3 10 2 6 4" xfId="37111"/>
    <cellStyle name="Normal 4 2 3 10 2 7" xfId="8191"/>
    <cellStyle name="Normal 4 2 3 10 2 7 2" xfId="17831"/>
    <cellStyle name="Normal 4 2 3 10 2 7 2 2" xfId="48038"/>
    <cellStyle name="Normal 4 2 3 10 2 7 3" xfId="27471"/>
    <cellStyle name="Normal 4 2 3 10 2 7 3 2" xfId="57678"/>
    <cellStyle name="Normal 4 2 3 10 2 7 4" xfId="38398"/>
    <cellStyle name="Normal 4 2 3 10 2 8" xfId="9478"/>
    <cellStyle name="Normal 4 2 3 10 2 8 2" xfId="19118"/>
    <cellStyle name="Normal 4 2 3 10 2 8 2 2" xfId="49325"/>
    <cellStyle name="Normal 4 2 3 10 2 8 3" xfId="28758"/>
    <cellStyle name="Normal 4 2 3 10 2 8 3 2" xfId="58965"/>
    <cellStyle name="Normal 4 2 3 10 2 8 4" xfId="39685"/>
    <cellStyle name="Normal 4 2 3 10 2 9" xfId="10601"/>
    <cellStyle name="Normal 4 2 3 10 2 9 2" xfId="40808"/>
    <cellStyle name="Normal 4 2 3 10 3" xfId="1608"/>
    <cellStyle name="Normal 4 2 3 10 3 2" xfId="11255"/>
    <cellStyle name="Normal 4 2 3 10 3 2 2" xfId="41462"/>
    <cellStyle name="Normal 4 2 3 10 3 3" xfId="20895"/>
    <cellStyle name="Normal 4 2 3 10 3 3 2" xfId="51102"/>
    <cellStyle name="Normal 4 2 3 10 3 4" xfId="31822"/>
    <cellStyle name="Normal 4 2 3 10 4" xfId="2736"/>
    <cellStyle name="Normal 4 2 3 10 4 2" xfId="12378"/>
    <cellStyle name="Normal 4 2 3 10 4 2 2" xfId="42585"/>
    <cellStyle name="Normal 4 2 3 10 4 3" xfId="22018"/>
    <cellStyle name="Normal 4 2 3 10 4 3 2" xfId="52225"/>
    <cellStyle name="Normal 4 2 3 10 4 4" xfId="32945"/>
    <cellStyle name="Normal 4 2 3 10 5" xfId="3859"/>
    <cellStyle name="Normal 4 2 3 10 5 2" xfId="13501"/>
    <cellStyle name="Normal 4 2 3 10 5 2 2" xfId="43708"/>
    <cellStyle name="Normal 4 2 3 10 5 3" xfId="23141"/>
    <cellStyle name="Normal 4 2 3 10 5 3 2" xfId="53348"/>
    <cellStyle name="Normal 4 2 3 10 5 4" xfId="34068"/>
    <cellStyle name="Normal 4 2 3 10 6" xfId="5148"/>
    <cellStyle name="Normal 4 2 3 10 6 2" xfId="14788"/>
    <cellStyle name="Normal 4 2 3 10 6 2 2" xfId="44995"/>
    <cellStyle name="Normal 4 2 3 10 6 3" xfId="24428"/>
    <cellStyle name="Normal 4 2 3 10 6 3 2" xfId="54635"/>
    <cellStyle name="Normal 4 2 3 10 6 4" xfId="35355"/>
    <cellStyle name="Normal 4 2 3 10 7" xfId="6435"/>
    <cellStyle name="Normal 4 2 3 10 7 2" xfId="16075"/>
    <cellStyle name="Normal 4 2 3 10 7 2 2" xfId="46282"/>
    <cellStyle name="Normal 4 2 3 10 7 3" xfId="25715"/>
    <cellStyle name="Normal 4 2 3 10 7 3 2" xfId="55922"/>
    <cellStyle name="Normal 4 2 3 10 7 4" xfId="36642"/>
    <cellStyle name="Normal 4 2 3 10 8" xfId="7722"/>
    <cellStyle name="Normal 4 2 3 10 8 2" xfId="17362"/>
    <cellStyle name="Normal 4 2 3 10 8 2 2" xfId="47569"/>
    <cellStyle name="Normal 4 2 3 10 8 3" xfId="27002"/>
    <cellStyle name="Normal 4 2 3 10 8 3 2" xfId="57209"/>
    <cellStyle name="Normal 4 2 3 10 8 4" xfId="37929"/>
    <cellStyle name="Normal 4 2 3 10 9" xfId="9009"/>
    <cellStyle name="Normal 4 2 3 10 9 2" xfId="18649"/>
    <cellStyle name="Normal 4 2 3 10 9 2 2" xfId="48856"/>
    <cellStyle name="Normal 4 2 3 10 9 3" xfId="28289"/>
    <cellStyle name="Normal 4 2 3 10 9 3 2" xfId="58496"/>
    <cellStyle name="Normal 4 2 3 10 9 4" xfId="39216"/>
    <cellStyle name="Normal 4 2 3 11" xfId="497"/>
    <cellStyle name="Normal 4 2 3 11 10" xfId="10155"/>
    <cellStyle name="Normal 4 2 3 11 10 2" xfId="40362"/>
    <cellStyle name="Normal 4 2 3 11 11" xfId="19795"/>
    <cellStyle name="Normal 4 2 3 11 11 2" xfId="50002"/>
    <cellStyle name="Normal 4 2 3 11 12" xfId="29599"/>
    <cellStyle name="Normal 4 2 3 11 12 2" xfId="59806"/>
    <cellStyle name="Normal 4 2 3 11 13" xfId="30722"/>
    <cellStyle name="Normal 4 2 3 11 2" xfId="973"/>
    <cellStyle name="Normal 4 2 3 11 2 10" xfId="20264"/>
    <cellStyle name="Normal 4 2 3 11 2 10 2" xfId="50471"/>
    <cellStyle name="Normal 4 2 3 11 2 11" xfId="30068"/>
    <cellStyle name="Normal 4 2 3 11 2 11 2" xfId="60275"/>
    <cellStyle name="Normal 4 2 3 11 2 12" xfId="31191"/>
    <cellStyle name="Normal 4 2 3 11 2 2" xfId="2102"/>
    <cellStyle name="Normal 4 2 3 11 2 2 2" xfId="11747"/>
    <cellStyle name="Normal 4 2 3 11 2 2 2 2" xfId="41954"/>
    <cellStyle name="Normal 4 2 3 11 2 2 3" xfId="21387"/>
    <cellStyle name="Normal 4 2 3 11 2 2 3 2" xfId="51594"/>
    <cellStyle name="Normal 4 2 3 11 2 2 4" xfId="32314"/>
    <cellStyle name="Normal 4 2 3 11 2 3" xfId="3228"/>
    <cellStyle name="Normal 4 2 3 11 2 3 2" xfId="12870"/>
    <cellStyle name="Normal 4 2 3 11 2 3 2 2" xfId="43077"/>
    <cellStyle name="Normal 4 2 3 11 2 3 3" xfId="22510"/>
    <cellStyle name="Normal 4 2 3 11 2 3 3 2" xfId="52717"/>
    <cellStyle name="Normal 4 2 3 11 2 3 4" xfId="33437"/>
    <cellStyle name="Normal 4 2 3 11 2 4" xfId="4351"/>
    <cellStyle name="Normal 4 2 3 11 2 4 2" xfId="13993"/>
    <cellStyle name="Normal 4 2 3 11 2 4 2 2" xfId="44200"/>
    <cellStyle name="Normal 4 2 3 11 2 4 3" xfId="23633"/>
    <cellStyle name="Normal 4 2 3 11 2 4 3 2" xfId="53840"/>
    <cellStyle name="Normal 4 2 3 11 2 4 4" xfId="34560"/>
    <cellStyle name="Normal 4 2 3 11 2 5" xfId="5640"/>
    <cellStyle name="Normal 4 2 3 11 2 5 2" xfId="15280"/>
    <cellStyle name="Normal 4 2 3 11 2 5 2 2" xfId="45487"/>
    <cellStyle name="Normal 4 2 3 11 2 5 3" xfId="24920"/>
    <cellStyle name="Normal 4 2 3 11 2 5 3 2" xfId="55127"/>
    <cellStyle name="Normal 4 2 3 11 2 5 4" xfId="35847"/>
    <cellStyle name="Normal 4 2 3 11 2 6" xfId="6927"/>
    <cellStyle name="Normal 4 2 3 11 2 6 2" xfId="16567"/>
    <cellStyle name="Normal 4 2 3 11 2 6 2 2" xfId="46774"/>
    <cellStyle name="Normal 4 2 3 11 2 6 3" xfId="26207"/>
    <cellStyle name="Normal 4 2 3 11 2 6 3 2" xfId="56414"/>
    <cellStyle name="Normal 4 2 3 11 2 6 4" xfId="37134"/>
    <cellStyle name="Normal 4 2 3 11 2 7" xfId="8214"/>
    <cellStyle name="Normal 4 2 3 11 2 7 2" xfId="17854"/>
    <cellStyle name="Normal 4 2 3 11 2 7 2 2" xfId="48061"/>
    <cellStyle name="Normal 4 2 3 11 2 7 3" xfId="27494"/>
    <cellStyle name="Normal 4 2 3 11 2 7 3 2" xfId="57701"/>
    <cellStyle name="Normal 4 2 3 11 2 7 4" xfId="38421"/>
    <cellStyle name="Normal 4 2 3 11 2 8" xfId="9501"/>
    <cellStyle name="Normal 4 2 3 11 2 8 2" xfId="19141"/>
    <cellStyle name="Normal 4 2 3 11 2 8 2 2" xfId="49348"/>
    <cellStyle name="Normal 4 2 3 11 2 8 3" xfId="28781"/>
    <cellStyle name="Normal 4 2 3 11 2 8 3 2" xfId="58988"/>
    <cellStyle name="Normal 4 2 3 11 2 8 4" xfId="39708"/>
    <cellStyle name="Normal 4 2 3 11 2 9" xfId="10624"/>
    <cellStyle name="Normal 4 2 3 11 2 9 2" xfId="40831"/>
    <cellStyle name="Normal 4 2 3 11 3" xfId="1631"/>
    <cellStyle name="Normal 4 2 3 11 3 2" xfId="11278"/>
    <cellStyle name="Normal 4 2 3 11 3 2 2" xfId="41485"/>
    <cellStyle name="Normal 4 2 3 11 3 3" xfId="20918"/>
    <cellStyle name="Normal 4 2 3 11 3 3 2" xfId="51125"/>
    <cellStyle name="Normal 4 2 3 11 3 4" xfId="31845"/>
    <cellStyle name="Normal 4 2 3 11 4" xfId="2759"/>
    <cellStyle name="Normal 4 2 3 11 4 2" xfId="12401"/>
    <cellStyle name="Normal 4 2 3 11 4 2 2" xfId="42608"/>
    <cellStyle name="Normal 4 2 3 11 4 3" xfId="22041"/>
    <cellStyle name="Normal 4 2 3 11 4 3 2" xfId="52248"/>
    <cellStyle name="Normal 4 2 3 11 4 4" xfId="32968"/>
    <cellStyle name="Normal 4 2 3 11 5" xfId="3882"/>
    <cellStyle name="Normal 4 2 3 11 5 2" xfId="13524"/>
    <cellStyle name="Normal 4 2 3 11 5 2 2" xfId="43731"/>
    <cellStyle name="Normal 4 2 3 11 5 3" xfId="23164"/>
    <cellStyle name="Normal 4 2 3 11 5 3 2" xfId="53371"/>
    <cellStyle name="Normal 4 2 3 11 5 4" xfId="34091"/>
    <cellStyle name="Normal 4 2 3 11 6" xfId="5171"/>
    <cellStyle name="Normal 4 2 3 11 6 2" xfId="14811"/>
    <cellStyle name="Normal 4 2 3 11 6 2 2" xfId="45018"/>
    <cellStyle name="Normal 4 2 3 11 6 3" xfId="24451"/>
    <cellStyle name="Normal 4 2 3 11 6 3 2" xfId="54658"/>
    <cellStyle name="Normal 4 2 3 11 6 4" xfId="35378"/>
    <cellStyle name="Normal 4 2 3 11 7" xfId="6458"/>
    <cellStyle name="Normal 4 2 3 11 7 2" xfId="16098"/>
    <cellStyle name="Normal 4 2 3 11 7 2 2" xfId="46305"/>
    <cellStyle name="Normal 4 2 3 11 7 3" xfId="25738"/>
    <cellStyle name="Normal 4 2 3 11 7 3 2" xfId="55945"/>
    <cellStyle name="Normal 4 2 3 11 7 4" xfId="36665"/>
    <cellStyle name="Normal 4 2 3 11 8" xfId="7745"/>
    <cellStyle name="Normal 4 2 3 11 8 2" xfId="17385"/>
    <cellStyle name="Normal 4 2 3 11 8 2 2" xfId="47592"/>
    <cellStyle name="Normal 4 2 3 11 8 3" xfId="27025"/>
    <cellStyle name="Normal 4 2 3 11 8 3 2" xfId="57232"/>
    <cellStyle name="Normal 4 2 3 11 8 4" xfId="37952"/>
    <cellStyle name="Normal 4 2 3 11 9" xfId="9032"/>
    <cellStyle name="Normal 4 2 3 11 9 2" xfId="18672"/>
    <cellStyle name="Normal 4 2 3 11 9 2 2" xfId="48879"/>
    <cellStyle name="Normal 4 2 3 11 9 3" xfId="28312"/>
    <cellStyle name="Normal 4 2 3 11 9 3 2" xfId="58519"/>
    <cellStyle name="Normal 4 2 3 11 9 4" xfId="39239"/>
    <cellStyle name="Normal 4 2 3 12" xfId="520"/>
    <cellStyle name="Normal 4 2 3 12 10" xfId="10178"/>
    <cellStyle name="Normal 4 2 3 12 10 2" xfId="40385"/>
    <cellStyle name="Normal 4 2 3 12 11" xfId="19818"/>
    <cellStyle name="Normal 4 2 3 12 11 2" xfId="50025"/>
    <cellStyle name="Normal 4 2 3 12 12" xfId="29622"/>
    <cellStyle name="Normal 4 2 3 12 12 2" xfId="59829"/>
    <cellStyle name="Normal 4 2 3 12 13" xfId="30745"/>
    <cellStyle name="Normal 4 2 3 12 2" xfId="996"/>
    <cellStyle name="Normal 4 2 3 12 2 10" xfId="20287"/>
    <cellStyle name="Normal 4 2 3 12 2 10 2" xfId="50494"/>
    <cellStyle name="Normal 4 2 3 12 2 11" xfId="30091"/>
    <cellStyle name="Normal 4 2 3 12 2 11 2" xfId="60298"/>
    <cellStyle name="Normal 4 2 3 12 2 12" xfId="31214"/>
    <cellStyle name="Normal 4 2 3 12 2 2" xfId="2125"/>
    <cellStyle name="Normal 4 2 3 12 2 2 2" xfId="11770"/>
    <cellStyle name="Normal 4 2 3 12 2 2 2 2" xfId="41977"/>
    <cellStyle name="Normal 4 2 3 12 2 2 3" xfId="21410"/>
    <cellStyle name="Normal 4 2 3 12 2 2 3 2" xfId="51617"/>
    <cellStyle name="Normal 4 2 3 12 2 2 4" xfId="32337"/>
    <cellStyle name="Normal 4 2 3 12 2 3" xfId="3251"/>
    <cellStyle name="Normal 4 2 3 12 2 3 2" xfId="12893"/>
    <cellStyle name="Normal 4 2 3 12 2 3 2 2" xfId="43100"/>
    <cellStyle name="Normal 4 2 3 12 2 3 3" xfId="22533"/>
    <cellStyle name="Normal 4 2 3 12 2 3 3 2" xfId="52740"/>
    <cellStyle name="Normal 4 2 3 12 2 3 4" xfId="33460"/>
    <cellStyle name="Normal 4 2 3 12 2 4" xfId="4374"/>
    <cellStyle name="Normal 4 2 3 12 2 4 2" xfId="14016"/>
    <cellStyle name="Normal 4 2 3 12 2 4 2 2" xfId="44223"/>
    <cellStyle name="Normal 4 2 3 12 2 4 3" xfId="23656"/>
    <cellStyle name="Normal 4 2 3 12 2 4 3 2" xfId="53863"/>
    <cellStyle name="Normal 4 2 3 12 2 4 4" xfId="34583"/>
    <cellStyle name="Normal 4 2 3 12 2 5" xfId="5663"/>
    <cellStyle name="Normal 4 2 3 12 2 5 2" xfId="15303"/>
    <cellStyle name="Normal 4 2 3 12 2 5 2 2" xfId="45510"/>
    <cellStyle name="Normal 4 2 3 12 2 5 3" xfId="24943"/>
    <cellStyle name="Normal 4 2 3 12 2 5 3 2" xfId="55150"/>
    <cellStyle name="Normal 4 2 3 12 2 5 4" xfId="35870"/>
    <cellStyle name="Normal 4 2 3 12 2 6" xfId="6950"/>
    <cellStyle name="Normal 4 2 3 12 2 6 2" xfId="16590"/>
    <cellStyle name="Normal 4 2 3 12 2 6 2 2" xfId="46797"/>
    <cellStyle name="Normal 4 2 3 12 2 6 3" xfId="26230"/>
    <cellStyle name="Normal 4 2 3 12 2 6 3 2" xfId="56437"/>
    <cellStyle name="Normal 4 2 3 12 2 6 4" xfId="37157"/>
    <cellStyle name="Normal 4 2 3 12 2 7" xfId="8237"/>
    <cellStyle name="Normal 4 2 3 12 2 7 2" xfId="17877"/>
    <cellStyle name="Normal 4 2 3 12 2 7 2 2" xfId="48084"/>
    <cellStyle name="Normal 4 2 3 12 2 7 3" xfId="27517"/>
    <cellStyle name="Normal 4 2 3 12 2 7 3 2" xfId="57724"/>
    <cellStyle name="Normal 4 2 3 12 2 7 4" xfId="38444"/>
    <cellStyle name="Normal 4 2 3 12 2 8" xfId="9524"/>
    <cellStyle name="Normal 4 2 3 12 2 8 2" xfId="19164"/>
    <cellStyle name="Normal 4 2 3 12 2 8 2 2" xfId="49371"/>
    <cellStyle name="Normal 4 2 3 12 2 8 3" xfId="28804"/>
    <cellStyle name="Normal 4 2 3 12 2 8 3 2" xfId="59011"/>
    <cellStyle name="Normal 4 2 3 12 2 8 4" xfId="39731"/>
    <cellStyle name="Normal 4 2 3 12 2 9" xfId="10647"/>
    <cellStyle name="Normal 4 2 3 12 2 9 2" xfId="40854"/>
    <cellStyle name="Normal 4 2 3 12 3" xfId="1654"/>
    <cellStyle name="Normal 4 2 3 12 3 2" xfId="11301"/>
    <cellStyle name="Normal 4 2 3 12 3 2 2" xfId="41508"/>
    <cellStyle name="Normal 4 2 3 12 3 3" xfId="20941"/>
    <cellStyle name="Normal 4 2 3 12 3 3 2" xfId="51148"/>
    <cellStyle name="Normal 4 2 3 12 3 4" xfId="31868"/>
    <cellStyle name="Normal 4 2 3 12 4" xfId="2782"/>
    <cellStyle name="Normal 4 2 3 12 4 2" xfId="12424"/>
    <cellStyle name="Normal 4 2 3 12 4 2 2" xfId="42631"/>
    <cellStyle name="Normal 4 2 3 12 4 3" xfId="22064"/>
    <cellStyle name="Normal 4 2 3 12 4 3 2" xfId="52271"/>
    <cellStyle name="Normal 4 2 3 12 4 4" xfId="32991"/>
    <cellStyle name="Normal 4 2 3 12 5" xfId="3905"/>
    <cellStyle name="Normal 4 2 3 12 5 2" xfId="13547"/>
    <cellStyle name="Normal 4 2 3 12 5 2 2" xfId="43754"/>
    <cellStyle name="Normal 4 2 3 12 5 3" xfId="23187"/>
    <cellStyle name="Normal 4 2 3 12 5 3 2" xfId="53394"/>
    <cellStyle name="Normal 4 2 3 12 5 4" xfId="34114"/>
    <cellStyle name="Normal 4 2 3 12 6" xfId="5194"/>
    <cellStyle name="Normal 4 2 3 12 6 2" xfId="14834"/>
    <cellStyle name="Normal 4 2 3 12 6 2 2" xfId="45041"/>
    <cellStyle name="Normal 4 2 3 12 6 3" xfId="24474"/>
    <cellStyle name="Normal 4 2 3 12 6 3 2" xfId="54681"/>
    <cellStyle name="Normal 4 2 3 12 6 4" xfId="35401"/>
    <cellStyle name="Normal 4 2 3 12 7" xfId="6481"/>
    <cellStyle name="Normal 4 2 3 12 7 2" xfId="16121"/>
    <cellStyle name="Normal 4 2 3 12 7 2 2" xfId="46328"/>
    <cellStyle name="Normal 4 2 3 12 7 3" xfId="25761"/>
    <cellStyle name="Normal 4 2 3 12 7 3 2" xfId="55968"/>
    <cellStyle name="Normal 4 2 3 12 7 4" xfId="36688"/>
    <cellStyle name="Normal 4 2 3 12 8" xfId="7768"/>
    <cellStyle name="Normal 4 2 3 12 8 2" xfId="17408"/>
    <cellStyle name="Normal 4 2 3 12 8 2 2" xfId="47615"/>
    <cellStyle name="Normal 4 2 3 12 8 3" xfId="27048"/>
    <cellStyle name="Normal 4 2 3 12 8 3 2" xfId="57255"/>
    <cellStyle name="Normal 4 2 3 12 8 4" xfId="37975"/>
    <cellStyle name="Normal 4 2 3 12 9" xfId="9055"/>
    <cellStyle name="Normal 4 2 3 12 9 2" xfId="18695"/>
    <cellStyle name="Normal 4 2 3 12 9 2 2" xfId="48902"/>
    <cellStyle name="Normal 4 2 3 12 9 3" xfId="28335"/>
    <cellStyle name="Normal 4 2 3 12 9 3 2" xfId="58542"/>
    <cellStyle name="Normal 4 2 3 12 9 4" xfId="39262"/>
    <cellStyle name="Normal 4 2 3 13" xfId="545"/>
    <cellStyle name="Normal 4 2 3 13 10" xfId="10202"/>
    <cellStyle name="Normal 4 2 3 13 10 2" xfId="40409"/>
    <cellStyle name="Normal 4 2 3 13 11" xfId="19842"/>
    <cellStyle name="Normal 4 2 3 13 11 2" xfId="50049"/>
    <cellStyle name="Normal 4 2 3 13 12" xfId="29646"/>
    <cellStyle name="Normal 4 2 3 13 12 2" xfId="59853"/>
    <cellStyle name="Normal 4 2 3 13 13" xfId="30769"/>
    <cellStyle name="Normal 4 2 3 13 2" xfId="1021"/>
    <cellStyle name="Normal 4 2 3 13 2 10" xfId="20311"/>
    <cellStyle name="Normal 4 2 3 13 2 10 2" xfId="50518"/>
    <cellStyle name="Normal 4 2 3 13 2 11" xfId="30115"/>
    <cellStyle name="Normal 4 2 3 13 2 11 2" xfId="60322"/>
    <cellStyle name="Normal 4 2 3 13 2 12" xfId="31238"/>
    <cellStyle name="Normal 4 2 3 13 2 2" xfId="2149"/>
    <cellStyle name="Normal 4 2 3 13 2 2 2" xfId="11794"/>
    <cellStyle name="Normal 4 2 3 13 2 2 2 2" xfId="42001"/>
    <cellStyle name="Normal 4 2 3 13 2 2 3" xfId="21434"/>
    <cellStyle name="Normal 4 2 3 13 2 2 3 2" xfId="51641"/>
    <cellStyle name="Normal 4 2 3 13 2 2 4" xfId="32361"/>
    <cellStyle name="Normal 4 2 3 13 2 3" xfId="3275"/>
    <cellStyle name="Normal 4 2 3 13 2 3 2" xfId="12917"/>
    <cellStyle name="Normal 4 2 3 13 2 3 2 2" xfId="43124"/>
    <cellStyle name="Normal 4 2 3 13 2 3 3" xfId="22557"/>
    <cellStyle name="Normal 4 2 3 13 2 3 3 2" xfId="52764"/>
    <cellStyle name="Normal 4 2 3 13 2 3 4" xfId="33484"/>
    <cellStyle name="Normal 4 2 3 13 2 4" xfId="4398"/>
    <cellStyle name="Normal 4 2 3 13 2 4 2" xfId="14040"/>
    <cellStyle name="Normal 4 2 3 13 2 4 2 2" xfId="44247"/>
    <cellStyle name="Normal 4 2 3 13 2 4 3" xfId="23680"/>
    <cellStyle name="Normal 4 2 3 13 2 4 3 2" xfId="53887"/>
    <cellStyle name="Normal 4 2 3 13 2 4 4" xfId="34607"/>
    <cellStyle name="Normal 4 2 3 13 2 5" xfId="5687"/>
    <cellStyle name="Normal 4 2 3 13 2 5 2" xfId="15327"/>
    <cellStyle name="Normal 4 2 3 13 2 5 2 2" xfId="45534"/>
    <cellStyle name="Normal 4 2 3 13 2 5 3" xfId="24967"/>
    <cellStyle name="Normal 4 2 3 13 2 5 3 2" xfId="55174"/>
    <cellStyle name="Normal 4 2 3 13 2 5 4" xfId="35894"/>
    <cellStyle name="Normal 4 2 3 13 2 6" xfId="6974"/>
    <cellStyle name="Normal 4 2 3 13 2 6 2" xfId="16614"/>
    <cellStyle name="Normal 4 2 3 13 2 6 2 2" xfId="46821"/>
    <cellStyle name="Normal 4 2 3 13 2 6 3" xfId="26254"/>
    <cellStyle name="Normal 4 2 3 13 2 6 3 2" xfId="56461"/>
    <cellStyle name="Normal 4 2 3 13 2 6 4" xfId="37181"/>
    <cellStyle name="Normal 4 2 3 13 2 7" xfId="8261"/>
    <cellStyle name="Normal 4 2 3 13 2 7 2" xfId="17901"/>
    <cellStyle name="Normal 4 2 3 13 2 7 2 2" xfId="48108"/>
    <cellStyle name="Normal 4 2 3 13 2 7 3" xfId="27541"/>
    <cellStyle name="Normal 4 2 3 13 2 7 3 2" xfId="57748"/>
    <cellStyle name="Normal 4 2 3 13 2 7 4" xfId="38468"/>
    <cellStyle name="Normal 4 2 3 13 2 8" xfId="9548"/>
    <cellStyle name="Normal 4 2 3 13 2 8 2" xfId="19188"/>
    <cellStyle name="Normal 4 2 3 13 2 8 2 2" xfId="49395"/>
    <cellStyle name="Normal 4 2 3 13 2 8 3" xfId="28828"/>
    <cellStyle name="Normal 4 2 3 13 2 8 3 2" xfId="59035"/>
    <cellStyle name="Normal 4 2 3 13 2 8 4" xfId="39755"/>
    <cellStyle name="Normal 4 2 3 13 2 9" xfId="10671"/>
    <cellStyle name="Normal 4 2 3 13 2 9 2" xfId="40878"/>
    <cellStyle name="Normal 4 2 3 13 3" xfId="1678"/>
    <cellStyle name="Normal 4 2 3 13 3 2" xfId="11325"/>
    <cellStyle name="Normal 4 2 3 13 3 2 2" xfId="41532"/>
    <cellStyle name="Normal 4 2 3 13 3 3" xfId="20965"/>
    <cellStyle name="Normal 4 2 3 13 3 3 2" xfId="51172"/>
    <cellStyle name="Normal 4 2 3 13 3 4" xfId="31892"/>
    <cellStyle name="Normal 4 2 3 13 4" xfId="2806"/>
    <cellStyle name="Normal 4 2 3 13 4 2" xfId="12448"/>
    <cellStyle name="Normal 4 2 3 13 4 2 2" xfId="42655"/>
    <cellStyle name="Normal 4 2 3 13 4 3" xfId="22088"/>
    <cellStyle name="Normal 4 2 3 13 4 3 2" xfId="52295"/>
    <cellStyle name="Normal 4 2 3 13 4 4" xfId="33015"/>
    <cellStyle name="Normal 4 2 3 13 5" xfId="3929"/>
    <cellStyle name="Normal 4 2 3 13 5 2" xfId="13571"/>
    <cellStyle name="Normal 4 2 3 13 5 2 2" xfId="43778"/>
    <cellStyle name="Normal 4 2 3 13 5 3" xfId="23211"/>
    <cellStyle name="Normal 4 2 3 13 5 3 2" xfId="53418"/>
    <cellStyle name="Normal 4 2 3 13 5 4" xfId="34138"/>
    <cellStyle name="Normal 4 2 3 13 6" xfId="5218"/>
    <cellStyle name="Normal 4 2 3 13 6 2" xfId="14858"/>
    <cellStyle name="Normal 4 2 3 13 6 2 2" xfId="45065"/>
    <cellStyle name="Normal 4 2 3 13 6 3" xfId="24498"/>
    <cellStyle name="Normal 4 2 3 13 6 3 2" xfId="54705"/>
    <cellStyle name="Normal 4 2 3 13 6 4" xfId="35425"/>
    <cellStyle name="Normal 4 2 3 13 7" xfId="6505"/>
    <cellStyle name="Normal 4 2 3 13 7 2" xfId="16145"/>
    <cellStyle name="Normal 4 2 3 13 7 2 2" xfId="46352"/>
    <cellStyle name="Normal 4 2 3 13 7 3" xfId="25785"/>
    <cellStyle name="Normal 4 2 3 13 7 3 2" xfId="55992"/>
    <cellStyle name="Normal 4 2 3 13 7 4" xfId="36712"/>
    <cellStyle name="Normal 4 2 3 13 8" xfId="7792"/>
    <cellStyle name="Normal 4 2 3 13 8 2" xfId="17432"/>
    <cellStyle name="Normal 4 2 3 13 8 2 2" xfId="47639"/>
    <cellStyle name="Normal 4 2 3 13 8 3" xfId="27072"/>
    <cellStyle name="Normal 4 2 3 13 8 3 2" xfId="57279"/>
    <cellStyle name="Normal 4 2 3 13 8 4" xfId="37999"/>
    <cellStyle name="Normal 4 2 3 13 9" xfId="9079"/>
    <cellStyle name="Normal 4 2 3 13 9 2" xfId="18719"/>
    <cellStyle name="Normal 4 2 3 13 9 2 2" xfId="48926"/>
    <cellStyle name="Normal 4 2 3 13 9 3" xfId="28359"/>
    <cellStyle name="Normal 4 2 3 13 9 3 2" xfId="58566"/>
    <cellStyle name="Normal 4 2 3 13 9 4" xfId="39286"/>
    <cellStyle name="Normal 4 2 3 14" xfId="569"/>
    <cellStyle name="Normal 4 2 3 14 10" xfId="10225"/>
    <cellStyle name="Normal 4 2 3 14 10 2" xfId="40432"/>
    <cellStyle name="Normal 4 2 3 14 11" xfId="19865"/>
    <cellStyle name="Normal 4 2 3 14 11 2" xfId="50072"/>
    <cellStyle name="Normal 4 2 3 14 12" xfId="29669"/>
    <cellStyle name="Normal 4 2 3 14 12 2" xfId="59876"/>
    <cellStyle name="Normal 4 2 3 14 13" xfId="30792"/>
    <cellStyle name="Normal 4 2 3 14 2" xfId="1044"/>
    <cellStyle name="Normal 4 2 3 14 2 10" xfId="20334"/>
    <cellStyle name="Normal 4 2 3 14 2 10 2" xfId="50541"/>
    <cellStyle name="Normal 4 2 3 14 2 11" xfId="30138"/>
    <cellStyle name="Normal 4 2 3 14 2 11 2" xfId="60345"/>
    <cellStyle name="Normal 4 2 3 14 2 12" xfId="31261"/>
    <cellStyle name="Normal 4 2 3 14 2 2" xfId="2172"/>
    <cellStyle name="Normal 4 2 3 14 2 2 2" xfId="11817"/>
    <cellStyle name="Normal 4 2 3 14 2 2 2 2" xfId="42024"/>
    <cellStyle name="Normal 4 2 3 14 2 2 3" xfId="21457"/>
    <cellStyle name="Normal 4 2 3 14 2 2 3 2" xfId="51664"/>
    <cellStyle name="Normal 4 2 3 14 2 2 4" xfId="32384"/>
    <cellStyle name="Normal 4 2 3 14 2 3" xfId="3298"/>
    <cellStyle name="Normal 4 2 3 14 2 3 2" xfId="12940"/>
    <cellStyle name="Normal 4 2 3 14 2 3 2 2" xfId="43147"/>
    <cellStyle name="Normal 4 2 3 14 2 3 3" xfId="22580"/>
    <cellStyle name="Normal 4 2 3 14 2 3 3 2" xfId="52787"/>
    <cellStyle name="Normal 4 2 3 14 2 3 4" xfId="33507"/>
    <cellStyle name="Normal 4 2 3 14 2 4" xfId="4421"/>
    <cellStyle name="Normal 4 2 3 14 2 4 2" xfId="14063"/>
    <cellStyle name="Normal 4 2 3 14 2 4 2 2" xfId="44270"/>
    <cellStyle name="Normal 4 2 3 14 2 4 3" xfId="23703"/>
    <cellStyle name="Normal 4 2 3 14 2 4 3 2" xfId="53910"/>
    <cellStyle name="Normal 4 2 3 14 2 4 4" xfId="34630"/>
    <cellStyle name="Normal 4 2 3 14 2 5" xfId="5710"/>
    <cellStyle name="Normal 4 2 3 14 2 5 2" xfId="15350"/>
    <cellStyle name="Normal 4 2 3 14 2 5 2 2" xfId="45557"/>
    <cellStyle name="Normal 4 2 3 14 2 5 3" xfId="24990"/>
    <cellStyle name="Normal 4 2 3 14 2 5 3 2" xfId="55197"/>
    <cellStyle name="Normal 4 2 3 14 2 5 4" xfId="35917"/>
    <cellStyle name="Normal 4 2 3 14 2 6" xfId="6997"/>
    <cellStyle name="Normal 4 2 3 14 2 6 2" xfId="16637"/>
    <cellStyle name="Normal 4 2 3 14 2 6 2 2" xfId="46844"/>
    <cellStyle name="Normal 4 2 3 14 2 6 3" xfId="26277"/>
    <cellStyle name="Normal 4 2 3 14 2 6 3 2" xfId="56484"/>
    <cellStyle name="Normal 4 2 3 14 2 6 4" xfId="37204"/>
    <cellStyle name="Normal 4 2 3 14 2 7" xfId="8284"/>
    <cellStyle name="Normal 4 2 3 14 2 7 2" xfId="17924"/>
    <cellStyle name="Normal 4 2 3 14 2 7 2 2" xfId="48131"/>
    <cellStyle name="Normal 4 2 3 14 2 7 3" xfId="27564"/>
    <cellStyle name="Normal 4 2 3 14 2 7 3 2" xfId="57771"/>
    <cellStyle name="Normal 4 2 3 14 2 7 4" xfId="38491"/>
    <cellStyle name="Normal 4 2 3 14 2 8" xfId="9571"/>
    <cellStyle name="Normal 4 2 3 14 2 8 2" xfId="19211"/>
    <cellStyle name="Normal 4 2 3 14 2 8 2 2" xfId="49418"/>
    <cellStyle name="Normal 4 2 3 14 2 8 3" xfId="28851"/>
    <cellStyle name="Normal 4 2 3 14 2 8 3 2" xfId="59058"/>
    <cellStyle name="Normal 4 2 3 14 2 8 4" xfId="39778"/>
    <cellStyle name="Normal 4 2 3 14 2 9" xfId="10694"/>
    <cellStyle name="Normal 4 2 3 14 2 9 2" xfId="40901"/>
    <cellStyle name="Normal 4 2 3 14 3" xfId="1702"/>
    <cellStyle name="Normal 4 2 3 14 3 2" xfId="11348"/>
    <cellStyle name="Normal 4 2 3 14 3 2 2" xfId="41555"/>
    <cellStyle name="Normal 4 2 3 14 3 3" xfId="20988"/>
    <cellStyle name="Normal 4 2 3 14 3 3 2" xfId="51195"/>
    <cellStyle name="Normal 4 2 3 14 3 4" xfId="31915"/>
    <cellStyle name="Normal 4 2 3 14 4" xfId="2829"/>
    <cellStyle name="Normal 4 2 3 14 4 2" xfId="12471"/>
    <cellStyle name="Normal 4 2 3 14 4 2 2" xfId="42678"/>
    <cellStyle name="Normal 4 2 3 14 4 3" xfId="22111"/>
    <cellStyle name="Normal 4 2 3 14 4 3 2" xfId="52318"/>
    <cellStyle name="Normal 4 2 3 14 4 4" xfId="33038"/>
    <cellStyle name="Normal 4 2 3 14 5" xfId="3952"/>
    <cellStyle name="Normal 4 2 3 14 5 2" xfId="13594"/>
    <cellStyle name="Normal 4 2 3 14 5 2 2" xfId="43801"/>
    <cellStyle name="Normal 4 2 3 14 5 3" xfId="23234"/>
    <cellStyle name="Normal 4 2 3 14 5 3 2" xfId="53441"/>
    <cellStyle name="Normal 4 2 3 14 5 4" xfId="34161"/>
    <cellStyle name="Normal 4 2 3 14 6" xfId="5241"/>
    <cellStyle name="Normal 4 2 3 14 6 2" xfId="14881"/>
    <cellStyle name="Normal 4 2 3 14 6 2 2" xfId="45088"/>
    <cellStyle name="Normal 4 2 3 14 6 3" xfId="24521"/>
    <cellStyle name="Normal 4 2 3 14 6 3 2" xfId="54728"/>
    <cellStyle name="Normal 4 2 3 14 6 4" xfId="35448"/>
    <cellStyle name="Normal 4 2 3 14 7" xfId="6528"/>
    <cellStyle name="Normal 4 2 3 14 7 2" xfId="16168"/>
    <cellStyle name="Normal 4 2 3 14 7 2 2" xfId="46375"/>
    <cellStyle name="Normal 4 2 3 14 7 3" xfId="25808"/>
    <cellStyle name="Normal 4 2 3 14 7 3 2" xfId="56015"/>
    <cellStyle name="Normal 4 2 3 14 7 4" xfId="36735"/>
    <cellStyle name="Normal 4 2 3 14 8" xfId="7815"/>
    <cellStyle name="Normal 4 2 3 14 8 2" xfId="17455"/>
    <cellStyle name="Normal 4 2 3 14 8 2 2" xfId="47662"/>
    <cellStyle name="Normal 4 2 3 14 8 3" xfId="27095"/>
    <cellStyle name="Normal 4 2 3 14 8 3 2" xfId="57302"/>
    <cellStyle name="Normal 4 2 3 14 8 4" xfId="38022"/>
    <cellStyle name="Normal 4 2 3 14 9" xfId="9102"/>
    <cellStyle name="Normal 4 2 3 14 9 2" xfId="18742"/>
    <cellStyle name="Normal 4 2 3 14 9 2 2" xfId="48949"/>
    <cellStyle name="Normal 4 2 3 14 9 3" xfId="28382"/>
    <cellStyle name="Normal 4 2 3 14 9 3 2" xfId="58589"/>
    <cellStyle name="Normal 4 2 3 14 9 4" xfId="39309"/>
    <cellStyle name="Normal 4 2 3 15" xfId="599"/>
    <cellStyle name="Normal 4 2 3 15 10" xfId="19892"/>
    <cellStyle name="Normal 4 2 3 15 10 2" xfId="50099"/>
    <cellStyle name="Normal 4 2 3 15 11" xfId="29696"/>
    <cellStyle name="Normal 4 2 3 15 11 2" xfId="59903"/>
    <cellStyle name="Normal 4 2 3 15 12" xfId="30819"/>
    <cellStyle name="Normal 4 2 3 15 2" xfId="1730"/>
    <cellStyle name="Normal 4 2 3 15 2 2" xfId="11375"/>
    <cellStyle name="Normal 4 2 3 15 2 2 2" xfId="41582"/>
    <cellStyle name="Normal 4 2 3 15 2 3" xfId="21015"/>
    <cellStyle name="Normal 4 2 3 15 2 3 2" xfId="51222"/>
    <cellStyle name="Normal 4 2 3 15 2 4" xfId="31942"/>
    <cellStyle name="Normal 4 2 3 15 3" xfId="2856"/>
    <cellStyle name="Normal 4 2 3 15 3 2" xfId="12498"/>
    <cellStyle name="Normal 4 2 3 15 3 2 2" xfId="42705"/>
    <cellStyle name="Normal 4 2 3 15 3 3" xfId="22138"/>
    <cellStyle name="Normal 4 2 3 15 3 3 2" xfId="52345"/>
    <cellStyle name="Normal 4 2 3 15 3 4" xfId="33065"/>
    <cellStyle name="Normal 4 2 3 15 4" xfId="3979"/>
    <cellStyle name="Normal 4 2 3 15 4 2" xfId="13621"/>
    <cellStyle name="Normal 4 2 3 15 4 2 2" xfId="43828"/>
    <cellStyle name="Normal 4 2 3 15 4 3" xfId="23261"/>
    <cellStyle name="Normal 4 2 3 15 4 3 2" xfId="53468"/>
    <cellStyle name="Normal 4 2 3 15 4 4" xfId="34188"/>
    <cellStyle name="Normal 4 2 3 15 5" xfId="5268"/>
    <cellStyle name="Normal 4 2 3 15 5 2" xfId="14908"/>
    <cellStyle name="Normal 4 2 3 15 5 2 2" xfId="45115"/>
    <cellStyle name="Normal 4 2 3 15 5 3" xfId="24548"/>
    <cellStyle name="Normal 4 2 3 15 5 3 2" xfId="54755"/>
    <cellStyle name="Normal 4 2 3 15 5 4" xfId="35475"/>
    <cellStyle name="Normal 4 2 3 15 6" xfId="6555"/>
    <cellStyle name="Normal 4 2 3 15 6 2" xfId="16195"/>
    <cellStyle name="Normal 4 2 3 15 6 2 2" xfId="46402"/>
    <cellStyle name="Normal 4 2 3 15 6 3" xfId="25835"/>
    <cellStyle name="Normal 4 2 3 15 6 3 2" xfId="56042"/>
    <cellStyle name="Normal 4 2 3 15 6 4" xfId="36762"/>
    <cellStyle name="Normal 4 2 3 15 7" xfId="7842"/>
    <cellStyle name="Normal 4 2 3 15 7 2" xfId="17482"/>
    <cellStyle name="Normal 4 2 3 15 7 2 2" xfId="47689"/>
    <cellStyle name="Normal 4 2 3 15 7 3" xfId="27122"/>
    <cellStyle name="Normal 4 2 3 15 7 3 2" xfId="57329"/>
    <cellStyle name="Normal 4 2 3 15 7 4" xfId="38049"/>
    <cellStyle name="Normal 4 2 3 15 8" xfId="9129"/>
    <cellStyle name="Normal 4 2 3 15 8 2" xfId="18769"/>
    <cellStyle name="Normal 4 2 3 15 8 2 2" xfId="48976"/>
    <cellStyle name="Normal 4 2 3 15 8 3" xfId="28409"/>
    <cellStyle name="Normal 4 2 3 15 8 3 2" xfId="58616"/>
    <cellStyle name="Normal 4 2 3 15 8 4" xfId="39336"/>
    <cellStyle name="Normal 4 2 3 15 9" xfId="10252"/>
    <cellStyle name="Normal 4 2 3 15 9 2" xfId="40459"/>
    <cellStyle name="Normal 4 2 3 16" xfId="1069"/>
    <cellStyle name="Normal 4 2 3 16 10" xfId="20359"/>
    <cellStyle name="Normal 4 2 3 16 10 2" xfId="50566"/>
    <cellStyle name="Normal 4 2 3 16 11" xfId="30163"/>
    <cellStyle name="Normal 4 2 3 16 11 2" xfId="60370"/>
    <cellStyle name="Normal 4 2 3 16 12" xfId="31286"/>
    <cellStyle name="Normal 4 2 3 16 2" xfId="2197"/>
    <cellStyle name="Normal 4 2 3 16 2 2" xfId="11842"/>
    <cellStyle name="Normal 4 2 3 16 2 2 2" xfId="42049"/>
    <cellStyle name="Normal 4 2 3 16 2 3" xfId="21482"/>
    <cellStyle name="Normal 4 2 3 16 2 3 2" xfId="51689"/>
    <cellStyle name="Normal 4 2 3 16 2 4" xfId="32409"/>
    <cellStyle name="Normal 4 2 3 16 3" xfId="3323"/>
    <cellStyle name="Normal 4 2 3 16 3 2" xfId="12965"/>
    <cellStyle name="Normal 4 2 3 16 3 2 2" xfId="43172"/>
    <cellStyle name="Normal 4 2 3 16 3 3" xfId="22605"/>
    <cellStyle name="Normal 4 2 3 16 3 3 2" xfId="52812"/>
    <cellStyle name="Normal 4 2 3 16 3 4" xfId="33532"/>
    <cellStyle name="Normal 4 2 3 16 4" xfId="4446"/>
    <cellStyle name="Normal 4 2 3 16 4 2" xfId="14088"/>
    <cellStyle name="Normal 4 2 3 16 4 2 2" xfId="44295"/>
    <cellStyle name="Normal 4 2 3 16 4 3" xfId="23728"/>
    <cellStyle name="Normal 4 2 3 16 4 3 2" xfId="53935"/>
    <cellStyle name="Normal 4 2 3 16 4 4" xfId="34655"/>
    <cellStyle name="Normal 4 2 3 16 5" xfId="5735"/>
    <cellStyle name="Normal 4 2 3 16 5 2" xfId="15375"/>
    <cellStyle name="Normal 4 2 3 16 5 2 2" xfId="45582"/>
    <cellStyle name="Normal 4 2 3 16 5 3" xfId="25015"/>
    <cellStyle name="Normal 4 2 3 16 5 3 2" xfId="55222"/>
    <cellStyle name="Normal 4 2 3 16 5 4" xfId="35942"/>
    <cellStyle name="Normal 4 2 3 16 6" xfId="7022"/>
    <cellStyle name="Normal 4 2 3 16 6 2" xfId="16662"/>
    <cellStyle name="Normal 4 2 3 16 6 2 2" xfId="46869"/>
    <cellStyle name="Normal 4 2 3 16 6 3" xfId="26302"/>
    <cellStyle name="Normal 4 2 3 16 6 3 2" xfId="56509"/>
    <cellStyle name="Normal 4 2 3 16 6 4" xfId="37229"/>
    <cellStyle name="Normal 4 2 3 16 7" xfId="8309"/>
    <cellStyle name="Normal 4 2 3 16 7 2" xfId="17949"/>
    <cellStyle name="Normal 4 2 3 16 7 2 2" xfId="48156"/>
    <cellStyle name="Normal 4 2 3 16 7 3" xfId="27589"/>
    <cellStyle name="Normal 4 2 3 16 7 3 2" xfId="57796"/>
    <cellStyle name="Normal 4 2 3 16 7 4" xfId="38516"/>
    <cellStyle name="Normal 4 2 3 16 8" xfId="9596"/>
    <cellStyle name="Normal 4 2 3 16 8 2" xfId="19236"/>
    <cellStyle name="Normal 4 2 3 16 8 2 2" xfId="49443"/>
    <cellStyle name="Normal 4 2 3 16 8 3" xfId="28876"/>
    <cellStyle name="Normal 4 2 3 16 8 3 2" xfId="59083"/>
    <cellStyle name="Normal 4 2 3 16 8 4" xfId="39803"/>
    <cellStyle name="Normal 4 2 3 16 9" xfId="10719"/>
    <cellStyle name="Normal 4 2 3 16 9 2" xfId="40926"/>
    <cellStyle name="Normal 4 2 3 17" xfId="1233"/>
    <cellStyle name="Normal 4 2 3 17 10" xfId="20521"/>
    <cellStyle name="Normal 4 2 3 17 10 2" xfId="50728"/>
    <cellStyle name="Normal 4 2 3 17 11" xfId="30325"/>
    <cellStyle name="Normal 4 2 3 17 11 2" xfId="60532"/>
    <cellStyle name="Normal 4 2 3 17 12" xfId="31448"/>
    <cellStyle name="Normal 4 2 3 17 2" xfId="2361"/>
    <cellStyle name="Normal 4 2 3 17 2 2" xfId="12004"/>
    <cellStyle name="Normal 4 2 3 17 2 2 2" xfId="42211"/>
    <cellStyle name="Normal 4 2 3 17 2 3" xfId="21644"/>
    <cellStyle name="Normal 4 2 3 17 2 3 2" xfId="51851"/>
    <cellStyle name="Normal 4 2 3 17 2 4" xfId="32571"/>
    <cellStyle name="Normal 4 2 3 17 3" xfId="3485"/>
    <cellStyle name="Normal 4 2 3 17 3 2" xfId="13127"/>
    <cellStyle name="Normal 4 2 3 17 3 2 2" xfId="43334"/>
    <cellStyle name="Normal 4 2 3 17 3 3" xfId="22767"/>
    <cellStyle name="Normal 4 2 3 17 3 3 2" xfId="52974"/>
    <cellStyle name="Normal 4 2 3 17 3 4" xfId="33694"/>
    <cellStyle name="Normal 4 2 3 17 4" xfId="4608"/>
    <cellStyle name="Normal 4 2 3 17 4 2" xfId="14250"/>
    <cellStyle name="Normal 4 2 3 17 4 2 2" xfId="44457"/>
    <cellStyle name="Normal 4 2 3 17 4 3" xfId="23890"/>
    <cellStyle name="Normal 4 2 3 17 4 3 2" xfId="54097"/>
    <cellStyle name="Normal 4 2 3 17 4 4" xfId="34817"/>
    <cellStyle name="Normal 4 2 3 17 5" xfId="5897"/>
    <cellStyle name="Normal 4 2 3 17 5 2" xfId="15537"/>
    <cellStyle name="Normal 4 2 3 17 5 2 2" xfId="45744"/>
    <cellStyle name="Normal 4 2 3 17 5 3" xfId="25177"/>
    <cellStyle name="Normal 4 2 3 17 5 3 2" xfId="55384"/>
    <cellStyle name="Normal 4 2 3 17 5 4" xfId="36104"/>
    <cellStyle name="Normal 4 2 3 17 6" xfId="7184"/>
    <cellStyle name="Normal 4 2 3 17 6 2" xfId="16824"/>
    <cellStyle name="Normal 4 2 3 17 6 2 2" xfId="47031"/>
    <cellStyle name="Normal 4 2 3 17 6 3" xfId="26464"/>
    <cellStyle name="Normal 4 2 3 17 6 3 2" xfId="56671"/>
    <cellStyle name="Normal 4 2 3 17 6 4" xfId="37391"/>
    <cellStyle name="Normal 4 2 3 17 7" xfId="8471"/>
    <cellStyle name="Normal 4 2 3 17 7 2" xfId="18111"/>
    <cellStyle name="Normal 4 2 3 17 7 2 2" xfId="48318"/>
    <cellStyle name="Normal 4 2 3 17 7 3" xfId="27751"/>
    <cellStyle name="Normal 4 2 3 17 7 3 2" xfId="57958"/>
    <cellStyle name="Normal 4 2 3 17 7 4" xfId="38678"/>
    <cellStyle name="Normal 4 2 3 17 8" xfId="9758"/>
    <cellStyle name="Normal 4 2 3 17 8 2" xfId="19398"/>
    <cellStyle name="Normal 4 2 3 17 8 2 2" xfId="49605"/>
    <cellStyle name="Normal 4 2 3 17 8 3" xfId="29038"/>
    <cellStyle name="Normal 4 2 3 17 8 3 2" xfId="59245"/>
    <cellStyle name="Normal 4 2 3 17 8 4" xfId="39965"/>
    <cellStyle name="Normal 4 2 3 17 9" xfId="10881"/>
    <cellStyle name="Normal 4 2 3 17 9 2" xfId="41088"/>
    <cellStyle name="Normal 4 2 3 18" xfId="1259"/>
    <cellStyle name="Normal 4 2 3 18 2" xfId="4797"/>
    <cellStyle name="Normal 4 2 3 18 2 2" xfId="14439"/>
    <cellStyle name="Normal 4 2 3 18 2 2 2" xfId="44646"/>
    <cellStyle name="Normal 4 2 3 18 2 3" xfId="24079"/>
    <cellStyle name="Normal 4 2 3 18 2 3 2" xfId="54286"/>
    <cellStyle name="Normal 4 2 3 18 2 4" xfId="35006"/>
    <cellStyle name="Normal 4 2 3 18 3" xfId="6086"/>
    <cellStyle name="Normal 4 2 3 18 3 2" xfId="15726"/>
    <cellStyle name="Normal 4 2 3 18 3 2 2" xfId="45933"/>
    <cellStyle name="Normal 4 2 3 18 3 3" xfId="25366"/>
    <cellStyle name="Normal 4 2 3 18 3 3 2" xfId="55573"/>
    <cellStyle name="Normal 4 2 3 18 3 4" xfId="36293"/>
    <cellStyle name="Normal 4 2 3 18 4" xfId="7373"/>
    <cellStyle name="Normal 4 2 3 18 4 2" xfId="17013"/>
    <cellStyle name="Normal 4 2 3 18 4 2 2" xfId="47220"/>
    <cellStyle name="Normal 4 2 3 18 4 3" xfId="26653"/>
    <cellStyle name="Normal 4 2 3 18 4 3 2" xfId="56860"/>
    <cellStyle name="Normal 4 2 3 18 4 4" xfId="37580"/>
    <cellStyle name="Normal 4 2 3 18 5" xfId="8660"/>
    <cellStyle name="Normal 4 2 3 18 5 2" xfId="18300"/>
    <cellStyle name="Normal 4 2 3 18 5 2 2" xfId="48507"/>
    <cellStyle name="Normal 4 2 3 18 5 3" xfId="27940"/>
    <cellStyle name="Normal 4 2 3 18 5 3 2" xfId="58147"/>
    <cellStyle name="Normal 4 2 3 18 5 4" xfId="38867"/>
    <cellStyle name="Normal 4 2 3 18 6" xfId="10906"/>
    <cellStyle name="Normal 4 2 3 18 6 2" xfId="41113"/>
    <cellStyle name="Normal 4 2 3 18 7" xfId="20546"/>
    <cellStyle name="Normal 4 2 3 18 7 2" xfId="50753"/>
    <cellStyle name="Normal 4 2 3 18 8" xfId="29227"/>
    <cellStyle name="Normal 4 2 3 18 8 2" xfId="59434"/>
    <cellStyle name="Normal 4 2 3 18 9" xfId="31473"/>
    <cellStyle name="Normal 4 2 3 19" xfId="2387"/>
    <cellStyle name="Normal 4 2 3 19 2" xfId="12029"/>
    <cellStyle name="Normal 4 2 3 19 2 2" xfId="42236"/>
    <cellStyle name="Normal 4 2 3 19 3" xfId="21669"/>
    <cellStyle name="Normal 4 2 3 19 3 2" xfId="51876"/>
    <cellStyle name="Normal 4 2 3 19 4" xfId="32596"/>
    <cellStyle name="Normal 4 2 3 2" xfId="147"/>
    <cellStyle name="Normal 4 2 3 2 10" xfId="7232"/>
    <cellStyle name="Normal 4 2 3 2 10 2" xfId="16872"/>
    <cellStyle name="Normal 4 2 3 2 10 2 2" xfId="47079"/>
    <cellStyle name="Normal 4 2 3 2 10 3" xfId="26512"/>
    <cellStyle name="Normal 4 2 3 2 10 3 2" xfId="56719"/>
    <cellStyle name="Normal 4 2 3 2 10 4" xfId="37439"/>
    <cellStyle name="Normal 4 2 3 2 11" xfId="8519"/>
    <cellStyle name="Normal 4 2 3 2 11 2" xfId="18159"/>
    <cellStyle name="Normal 4 2 3 2 11 2 2" xfId="48366"/>
    <cellStyle name="Normal 4 2 3 2 11 3" xfId="27799"/>
    <cellStyle name="Normal 4 2 3 2 11 3 2" xfId="58006"/>
    <cellStyle name="Normal 4 2 3 2 11 4" xfId="38726"/>
    <cellStyle name="Normal 4 2 3 2 12" xfId="9806"/>
    <cellStyle name="Normal 4 2 3 2 12 2" xfId="40013"/>
    <cellStyle name="Normal 4 2 3 2 13" xfId="19446"/>
    <cellStyle name="Normal 4 2 3 2 13 2" xfId="49653"/>
    <cellStyle name="Normal 4 2 3 2 14" xfId="29086"/>
    <cellStyle name="Normal 4 2 3 2 14 2" xfId="59293"/>
    <cellStyle name="Normal 4 2 3 2 15" xfId="30373"/>
    <cellStyle name="Normal 4 2 3 2 2" xfId="312"/>
    <cellStyle name="Normal 4 2 3 2 2 10" xfId="9970"/>
    <cellStyle name="Normal 4 2 3 2 2 10 2" xfId="40177"/>
    <cellStyle name="Normal 4 2 3 2 2 11" xfId="19610"/>
    <cellStyle name="Normal 4 2 3 2 2 11 2" xfId="49817"/>
    <cellStyle name="Normal 4 2 3 2 2 12" xfId="29414"/>
    <cellStyle name="Normal 4 2 3 2 2 12 2" xfId="59621"/>
    <cellStyle name="Normal 4 2 3 2 2 13" xfId="30537"/>
    <cellStyle name="Normal 4 2 3 2 2 2" xfId="788"/>
    <cellStyle name="Normal 4 2 3 2 2 2 10" xfId="20079"/>
    <cellStyle name="Normal 4 2 3 2 2 2 10 2" xfId="50286"/>
    <cellStyle name="Normal 4 2 3 2 2 2 11" xfId="29883"/>
    <cellStyle name="Normal 4 2 3 2 2 2 11 2" xfId="60090"/>
    <cellStyle name="Normal 4 2 3 2 2 2 12" xfId="31006"/>
    <cellStyle name="Normal 4 2 3 2 2 2 2" xfId="1917"/>
    <cellStyle name="Normal 4 2 3 2 2 2 2 2" xfId="11562"/>
    <cellStyle name="Normal 4 2 3 2 2 2 2 2 2" xfId="41769"/>
    <cellStyle name="Normal 4 2 3 2 2 2 2 3" xfId="21202"/>
    <cellStyle name="Normal 4 2 3 2 2 2 2 3 2" xfId="51409"/>
    <cellStyle name="Normal 4 2 3 2 2 2 2 4" xfId="32129"/>
    <cellStyle name="Normal 4 2 3 2 2 2 3" xfId="3043"/>
    <cellStyle name="Normal 4 2 3 2 2 2 3 2" xfId="12685"/>
    <cellStyle name="Normal 4 2 3 2 2 2 3 2 2" xfId="42892"/>
    <cellStyle name="Normal 4 2 3 2 2 2 3 3" xfId="22325"/>
    <cellStyle name="Normal 4 2 3 2 2 2 3 3 2" xfId="52532"/>
    <cellStyle name="Normal 4 2 3 2 2 2 3 4" xfId="33252"/>
    <cellStyle name="Normal 4 2 3 2 2 2 4" xfId="4166"/>
    <cellStyle name="Normal 4 2 3 2 2 2 4 2" xfId="13808"/>
    <cellStyle name="Normal 4 2 3 2 2 2 4 2 2" xfId="44015"/>
    <cellStyle name="Normal 4 2 3 2 2 2 4 3" xfId="23448"/>
    <cellStyle name="Normal 4 2 3 2 2 2 4 3 2" xfId="53655"/>
    <cellStyle name="Normal 4 2 3 2 2 2 4 4" xfId="34375"/>
    <cellStyle name="Normal 4 2 3 2 2 2 5" xfId="5455"/>
    <cellStyle name="Normal 4 2 3 2 2 2 5 2" xfId="15095"/>
    <cellStyle name="Normal 4 2 3 2 2 2 5 2 2" xfId="45302"/>
    <cellStyle name="Normal 4 2 3 2 2 2 5 3" xfId="24735"/>
    <cellStyle name="Normal 4 2 3 2 2 2 5 3 2" xfId="54942"/>
    <cellStyle name="Normal 4 2 3 2 2 2 5 4" xfId="35662"/>
    <cellStyle name="Normal 4 2 3 2 2 2 6" xfId="6742"/>
    <cellStyle name="Normal 4 2 3 2 2 2 6 2" xfId="16382"/>
    <cellStyle name="Normal 4 2 3 2 2 2 6 2 2" xfId="46589"/>
    <cellStyle name="Normal 4 2 3 2 2 2 6 3" xfId="26022"/>
    <cellStyle name="Normal 4 2 3 2 2 2 6 3 2" xfId="56229"/>
    <cellStyle name="Normal 4 2 3 2 2 2 6 4" xfId="36949"/>
    <cellStyle name="Normal 4 2 3 2 2 2 7" xfId="8029"/>
    <cellStyle name="Normal 4 2 3 2 2 2 7 2" xfId="17669"/>
    <cellStyle name="Normal 4 2 3 2 2 2 7 2 2" xfId="47876"/>
    <cellStyle name="Normal 4 2 3 2 2 2 7 3" xfId="27309"/>
    <cellStyle name="Normal 4 2 3 2 2 2 7 3 2" xfId="57516"/>
    <cellStyle name="Normal 4 2 3 2 2 2 7 4" xfId="38236"/>
    <cellStyle name="Normal 4 2 3 2 2 2 8" xfId="9316"/>
    <cellStyle name="Normal 4 2 3 2 2 2 8 2" xfId="18956"/>
    <cellStyle name="Normal 4 2 3 2 2 2 8 2 2" xfId="49163"/>
    <cellStyle name="Normal 4 2 3 2 2 2 8 3" xfId="28596"/>
    <cellStyle name="Normal 4 2 3 2 2 2 8 3 2" xfId="58803"/>
    <cellStyle name="Normal 4 2 3 2 2 2 8 4" xfId="39523"/>
    <cellStyle name="Normal 4 2 3 2 2 2 9" xfId="10439"/>
    <cellStyle name="Normal 4 2 3 2 2 2 9 2" xfId="40646"/>
    <cellStyle name="Normal 4 2 3 2 2 3" xfId="1446"/>
    <cellStyle name="Normal 4 2 3 2 2 3 2" xfId="11093"/>
    <cellStyle name="Normal 4 2 3 2 2 3 2 2" xfId="41300"/>
    <cellStyle name="Normal 4 2 3 2 2 3 3" xfId="20733"/>
    <cellStyle name="Normal 4 2 3 2 2 3 3 2" xfId="50940"/>
    <cellStyle name="Normal 4 2 3 2 2 3 4" xfId="31660"/>
    <cellStyle name="Normal 4 2 3 2 2 4" xfId="2574"/>
    <cellStyle name="Normal 4 2 3 2 2 4 2" xfId="12216"/>
    <cellStyle name="Normal 4 2 3 2 2 4 2 2" xfId="42423"/>
    <cellStyle name="Normal 4 2 3 2 2 4 3" xfId="21856"/>
    <cellStyle name="Normal 4 2 3 2 2 4 3 2" xfId="52063"/>
    <cellStyle name="Normal 4 2 3 2 2 4 4" xfId="32783"/>
    <cellStyle name="Normal 4 2 3 2 2 5" xfId="3697"/>
    <cellStyle name="Normal 4 2 3 2 2 5 2" xfId="13339"/>
    <cellStyle name="Normal 4 2 3 2 2 5 2 2" xfId="43546"/>
    <cellStyle name="Normal 4 2 3 2 2 5 3" xfId="22979"/>
    <cellStyle name="Normal 4 2 3 2 2 5 3 2" xfId="53186"/>
    <cellStyle name="Normal 4 2 3 2 2 5 4" xfId="33906"/>
    <cellStyle name="Normal 4 2 3 2 2 6" xfId="4986"/>
    <cellStyle name="Normal 4 2 3 2 2 6 2" xfId="14626"/>
    <cellStyle name="Normal 4 2 3 2 2 6 2 2" xfId="44833"/>
    <cellStyle name="Normal 4 2 3 2 2 6 3" xfId="24266"/>
    <cellStyle name="Normal 4 2 3 2 2 6 3 2" xfId="54473"/>
    <cellStyle name="Normal 4 2 3 2 2 6 4" xfId="35193"/>
    <cellStyle name="Normal 4 2 3 2 2 7" xfId="6273"/>
    <cellStyle name="Normal 4 2 3 2 2 7 2" xfId="15913"/>
    <cellStyle name="Normal 4 2 3 2 2 7 2 2" xfId="46120"/>
    <cellStyle name="Normal 4 2 3 2 2 7 3" xfId="25553"/>
    <cellStyle name="Normal 4 2 3 2 2 7 3 2" xfId="55760"/>
    <cellStyle name="Normal 4 2 3 2 2 7 4" xfId="36480"/>
    <cellStyle name="Normal 4 2 3 2 2 8" xfId="7560"/>
    <cellStyle name="Normal 4 2 3 2 2 8 2" xfId="17200"/>
    <cellStyle name="Normal 4 2 3 2 2 8 2 2" xfId="47407"/>
    <cellStyle name="Normal 4 2 3 2 2 8 3" xfId="26840"/>
    <cellStyle name="Normal 4 2 3 2 2 8 3 2" xfId="57047"/>
    <cellStyle name="Normal 4 2 3 2 2 8 4" xfId="37767"/>
    <cellStyle name="Normal 4 2 3 2 2 9" xfId="8847"/>
    <cellStyle name="Normal 4 2 3 2 2 9 2" xfId="18487"/>
    <cellStyle name="Normal 4 2 3 2 2 9 2 2" xfId="48694"/>
    <cellStyle name="Normal 4 2 3 2 2 9 3" xfId="28127"/>
    <cellStyle name="Normal 4 2 3 2 2 9 3 2" xfId="58334"/>
    <cellStyle name="Normal 4 2 3 2 2 9 4" xfId="39054"/>
    <cellStyle name="Normal 4 2 3 2 3" xfId="623"/>
    <cellStyle name="Normal 4 2 3 2 3 10" xfId="19915"/>
    <cellStyle name="Normal 4 2 3 2 3 10 2" xfId="50122"/>
    <cellStyle name="Normal 4 2 3 2 3 11" xfId="29719"/>
    <cellStyle name="Normal 4 2 3 2 3 11 2" xfId="59926"/>
    <cellStyle name="Normal 4 2 3 2 3 12" xfId="30842"/>
    <cellStyle name="Normal 4 2 3 2 3 2" xfId="1753"/>
    <cellStyle name="Normal 4 2 3 2 3 2 2" xfId="11398"/>
    <cellStyle name="Normal 4 2 3 2 3 2 2 2" xfId="41605"/>
    <cellStyle name="Normal 4 2 3 2 3 2 3" xfId="21038"/>
    <cellStyle name="Normal 4 2 3 2 3 2 3 2" xfId="51245"/>
    <cellStyle name="Normal 4 2 3 2 3 2 4" xfId="31965"/>
    <cellStyle name="Normal 4 2 3 2 3 3" xfId="2879"/>
    <cellStyle name="Normal 4 2 3 2 3 3 2" xfId="12521"/>
    <cellStyle name="Normal 4 2 3 2 3 3 2 2" xfId="42728"/>
    <cellStyle name="Normal 4 2 3 2 3 3 3" xfId="22161"/>
    <cellStyle name="Normal 4 2 3 2 3 3 3 2" xfId="52368"/>
    <cellStyle name="Normal 4 2 3 2 3 3 4" xfId="33088"/>
    <cellStyle name="Normal 4 2 3 2 3 4" xfId="4002"/>
    <cellStyle name="Normal 4 2 3 2 3 4 2" xfId="13644"/>
    <cellStyle name="Normal 4 2 3 2 3 4 2 2" xfId="43851"/>
    <cellStyle name="Normal 4 2 3 2 3 4 3" xfId="23284"/>
    <cellStyle name="Normal 4 2 3 2 3 4 3 2" xfId="53491"/>
    <cellStyle name="Normal 4 2 3 2 3 4 4" xfId="34211"/>
    <cellStyle name="Normal 4 2 3 2 3 5" xfId="5291"/>
    <cellStyle name="Normal 4 2 3 2 3 5 2" xfId="14931"/>
    <cellStyle name="Normal 4 2 3 2 3 5 2 2" xfId="45138"/>
    <cellStyle name="Normal 4 2 3 2 3 5 3" xfId="24571"/>
    <cellStyle name="Normal 4 2 3 2 3 5 3 2" xfId="54778"/>
    <cellStyle name="Normal 4 2 3 2 3 5 4" xfId="35498"/>
    <cellStyle name="Normal 4 2 3 2 3 6" xfId="6578"/>
    <cellStyle name="Normal 4 2 3 2 3 6 2" xfId="16218"/>
    <cellStyle name="Normal 4 2 3 2 3 6 2 2" xfId="46425"/>
    <cellStyle name="Normal 4 2 3 2 3 6 3" xfId="25858"/>
    <cellStyle name="Normal 4 2 3 2 3 6 3 2" xfId="56065"/>
    <cellStyle name="Normal 4 2 3 2 3 6 4" xfId="36785"/>
    <cellStyle name="Normal 4 2 3 2 3 7" xfId="7865"/>
    <cellStyle name="Normal 4 2 3 2 3 7 2" xfId="17505"/>
    <cellStyle name="Normal 4 2 3 2 3 7 2 2" xfId="47712"/>
    <cellStyle name="Normal 4 2 3 2 3 7 3" xfId="27145"/>
    <cellStyle name="Normal 4 2 3 2 3 7 3 2" xfId="57352"/>
    <cellStyle name="Normal 4 2 3 2 3 7 4" xfId="38072"/>
    <cellStyle name="Normal 4 2 3 2 3 8" xfId="9152"/>
    <cellStyle name="Normal 4 2 3 2 3 8 2" xfId="18792"/>
    <cellStyle name="Normal 4 2 3 2 3 8 2 2" xfId="48999"/>
    <cellStyle name="Normal 4 2 3 2 3 8 3" xfId="28432"/>
    <cellStyle name="Normal 4 2 3 2 3 8 3 2" xfId="58639"/>
    <cellStyle name="Normal 4 2 3 2 3 8 4" xfId="39359"/>
    <cellStyle name="Normal 4 2 3 2 3 9" xfId="10275"/>
    <cellStyle name="Normal 4 2 3 2 3 9 2" xfId="40482"/>
    <cellStyle name="Normal 4 2 3 2 4" xfId="1093"/>
    <cellStyle name="Normal 4 2 3 2 4 10" xfId="20382"/>
    <cellStyle name="Normal 4 2 3 2 4 10 2" xfId="50589"/>
    <cellStyle name="Normal 4 2 3 2 4 11" xfId="30186"/>
    <cellStyle name="Normal 4 2 3 2 4 11 2" xfId="60393"/>
    <cellStyle name="Normal 4 2 3 2 4 12" xfId="31309"/>
    <cellStyle name="Normal 4 2 3 2 4 2" xfId="2221"/>
    <cellStyle name="Normal 4 2 3 2 4 2 2" xfId="11865"/>
    <cellStyle name="Normal 4 2 3 2 4 2 2 2" xfId="42072"/>
    <cellStyle name="Normal 4 2 3 2 4 2 3" xfId="21505"/>
    <cellStyle name="Normal 4 2 3 2 4 2 3 2" xfId="51712"/>
    <cellStyle name="Normal 4 2 3 2 4 2 4" xfId="32432"/>
    <cellStyle name="Normal 4 2 3 2 4 3" xfId="3346"/>
    <cellStyle name="Normal 4 2 3 2 4 3 2" xfId="12988"/>
    <cellStyle name="Normal 4 2 3 2 4 3 2 2" xfId="43195"/>
    <cellStyle name="Normal 4 2 3 2 4 3 3" xfId="22628"/>
    <cellStyle name="Normal 4 2 3 2 4 3 3 2" xfId="52835"/>
    <cellStyle name="Normal 4 2 3 2 4 3 4" xfId="33555"/>
    <cellStyle name="Normal 4 2 3 2 4 4" xfId="4469"/>
    <cellStyle name="Normal 4 2 3 2 4 4 2" xfId="14111"/>
    <cellStyle name="Normal 4 2 3 2 4 4 2 2" xfId="44318"/>
    <cellStyle name="Normal 4 2 3 2 4 4 3" xfId="23751"/>
    <cellStyle name="Normal 4 2 3 2 4 4 3 2" xfId="53958"/>
    <cellStyle name="Normal 4 2 3 2 4 4 4" xfId="34678"/>
    <cellStyle name="Normal 4 2 3 2 4 5" xfId="5758"/>
    <cellStyle name="Normal 4 2 3 2 4 5 2" xfId="15398"/>
    <cellStyle name="Normal 4 2 3 2 4 5 2 2" xfId="45605"/>
    <cellStyle name="Normal 4 2 3 2 4 5 3" xfId="25038"/>
    <cellStyle name="Normal 4 2 3 2 4 5 3 2" xfId="55245"/>
    <cellStyle name="Normal 4 2 3 2 4 5 4" xfId="35965"/>
    <cellStyle name="Normal 4 2 3 2 4 6" xfId="7045"/>
    <cellStyle name="Normal 4 2 3 2 4 6 2" xfId="16685"/>
    <cellStyle name="Normal 4 2 3 2 4 6 2 2" xfId="46892"/>
    <cellStyle name="Normal 4 2 3 2 4 6 3" xfId="26325"/>
    <cellStyle name="Normal 4 2 3 2 4 6 3 2" xfId="56532"/>
    <cellStyle name="Normal 4 2 3 2 4 6 4" xfId="37252"/>
    <cellStyle name="Normal 4 2 3 2 4 7" xfId="8332"/>
    <cellStyle name="Normal 4 2 3 2 4 7 2" xfId="17972"/>
    <cellStyle name="Normal 4 2 3 2 4 7 2 2" xfId="48179"/>
    <cellStyle name="Normal 4 2 3 2 4 7 3" xfId="27612"/>
    <cellStyle name="Normal 4 2 3 2 4 7 3 2" xfId="57819"/>
    <cellStyle name="Normal 4 2 3 2 4 7 4" xfId="38539"/>
    <cellStyle name="Normal 4 2 3 2 4 8" xfId="9619"/>
    <cellStyle name="Normal 4 2 3 2 4 8 2" xfId="19259"/>
    <cellStyle name="Normal 4 2 3 2 4 8 2 2" xfId="49466"/>
    <cellStyle name="Normal 4 2 3 2 4 8 3" xfId="28899"/>
    <cellStyle name="Normal 4 2 3 2 4 8 3 2" xfId="59106"/>
    <cellStyle name="Normal 4 2 3 2 4 8 4" xfId="39826"/>
    <cellStyle name="Normal 4 2 3 2 4 9" xfId="10742"/>
    <cellStyle name="Normal 4 2 3 2 4 9 2" xfId="40949"/>
    <cellStyle name="Normal 4 2 3 2 5" xfId="1282"/>
    <cellStyle name="Normal 4 2 3 2 5 2" xfId="4821"/>
    <cellStyle name="Normal 4 2 3 2 5 2 2" xfId="14462"/>
    <cellStyle name="Normal 4 2 3 2 5 2 2 2" xfId="44669"/>
    <cellStyle name="Normal 4 2 3 2 5 2 3" xfId="24102"/>
    <cellStyle name="Normal 4 2 3 2 5 2 3 2" xfId="54309"/>
    <cellStyle name="Normal 4 2 3 2 5 2 4" xfId="35029"/>
    <cellStyle name="Normal 4 2 3 2 5 3" xfId="6109"/>
    <cellStyle name="Normal 4 2 3 2 5 3 2" xfId="15749"/>
    <cellStyle name="Normal 4 2 3 2 5 3 2 2" xfId="45956"/>
    <cellStyle name="Normal 4 2 3 2 5 3 3" xfId="25389"/>
    <cellStyle name="Normal 4 2 3 2 5 3 3 2" xfId="55596"/>
    <cellStyle name="Normal 4 2 3 2 5 3 4" xfId="36316"/>
    <cellStyle name="Normal 4 2 3 2 5 4" xfId="7396"/>
    <cellStyle name="Normal 4 2 3 2 5 4 2" xfId="17036"/>
    <cellStyle name="Normal 4 2 3 2 5 4 2 2" xfId="47243"/>
    <cellStyle name="Normal 4 2 3 2 5 4 3" xfId="26676"/>
    <cellStyle name="Normal 4 2 3 2 5 4 3 2" xfId="56883"/>
    <cellStyle name="Normal 4 2 3 2 5 4 4" xfId="37603"/>
    <cellStyle name="Normal 4 2 3 2 5 5" xfId="8683"/>
    <cellStyle name="Normal 4 2 3 2 5 5 2" xfId="18323"/>
    <cellStyle name="Normal 4 2 3 2 5 5 2 2" xfId="48530"/>
    <cellStyle name="Normal 4 2 3 2 5 5 3" xfId="27963"/>
    <cellStyle name="Normal 4 2 3 2 5 5 3 2" xfId="58170"/>
    <cellStyle name="Normal 4 2 3 2 5 5 4" xfId="38890"/>
    <cellStyle name="Normal 4 2 3 2 5 6" xfId="10929"/>
    <cellStyle name="Normal 4 2 3 2 5 6 2" xfId="41136"/>
    <cellStyle name="Normal 4 2 3 2 5 7" xfId="20569"/>
    <cellStyle name="Normal 4 2 3 2 5 7 2" xfId="50776"/>
    <cellStyle name="Normal 4 2 3 2 5 8" xfId="29250"/>
    <cellStyle name="Normal 4 2 3 2 5 8 2" xfId="59457"/>
    <cellStyle name="Normal 4 2 3 2 5 9" xfId="31496"/>
    <cellStyle name="Normal 4 2 3 2 6" xfId="2410"/>
    <cellStyle name="Normal 4 2 3 2 6 2" xfId="12052"/>
    <cellStyle name="Normal 4 2 3 2 6 2 2" xfId="42259"/>
    <cellStyle name="Normal 4 2 3 2 6 3" xfId="21692"/>
    <cellStyle name="Normal 4 2 3 2 6 3 2" xfId="51899"/>
    <cellStyle name="Normal 4 2 3 2 6 4" xfId="32619"/>
    <cellStyle name="Normal 4 2 3 2 7" xfId="3533"/>
    <cellStyle name="Normal 4 2 3 2 7 2" xfId="13175"/>
    <cellStyle name="Normal 4 2 3 2 7 2 2" xfId="43382"/>
    <cellStyle name="Normal 4 2 3 2 7 3" xfId="22815"/>
    <cellStyle name="Normal 4 2 3 2 7 3 2" xfId="53022"/>
    <cellStyle name="Normal 4 2 3 2 7 4" xfId="33742"/>
    <cellStyle name="Normal 4 2 3 2 8" xfId="4656"/>
    <cellStyle name="Normal 4 2 3 2 8 2" xfId="14298"/>
    <cellStyle name="Normal 4 2 3 2 8 2 2" xfId="44505"/>
    <cellStyle name="Normal 4 2 3 2 8 3" xfId="23938"/>
    <cellStyle name="Normal 4 2 3 2 8 3 2" xfId="54145"/>
    <cellStyle name="Normal 4 2 3 2 8 4" xfId="34865"/>
    <cellStyle name="Normal 4 2 3 2 9" xfId="5945"/>
    <cellStyle name="Normal 4 2 3 2 9 2" xfId="15585"/>
    <cellStyle name="Normal 4 2 3 2 9 2 2" xfId="45792"/>
    <cellStyle name="Normal 4 2 3 2 9 3" xfId="25225"/>
    <cellStyle name="Normal 4 2 3 2 9 3 2" xfId="55432"/>
    <cellStyle name="Normal 4 2 3 2 9 4" xfId="36152"/>
    <cellStyle name="Normal 4 2 3 20" xfId="3510"/>
    <cellStyle name="Normal 4 2 3 20 2" xfId="13152"/>
    <cellStyle name="Normal 4 2 3 20 2 2" xfId="43359"/>
    <cellStyle name="Normal 4 2 3 20 3" xfId="22792"/>
    <cellStyle name="Normal 4 2 3 20 3 2" xfId="52999"/>
    <cellStyle name="Normal 4 2 3 20 4" xfId="33719"/>
    <cellStyle name="Normal 4 2 3 21" xfId="4633"/>
    <cellStyle name="Normal 4 2 3 21 2" xfId="14275"/>
    <cellStyle name="Normal 4 2 3 21 2 2" xfId="44482"/>
    <cellStyle name="Normal 4 2 3 21 3" xfId="23915"/>
    <cellStyle name="Normal 4 2 3 21 3 2" xfId="54122"/>
    <cellStyle name="Normal 4 2 3 21 4" xfId="34842"/>
    <cellStyle name="Normal 4 2 3 22" xfId="5922"/>
    <cellStyle name="Normal 4 2 3 22 2" xfId="15562"/>
    <cellStyle name="Normal 4 2 3 22 2 2" xfId="45769"/>
    <cellStyle name="Normal 4 2 3 22 3" xfId="25202"/>
    <cellStyle name="Normal 4 2 3 22 3 2" xfId="55409"/>
    <cellStyle name="Normal 4 2 3 22 4" xfId="36129"/>
    <cellStyle name="Normal 4 2 3 23" xfId="7209"/>
    <cellStyle name="Normal 4 2 3 23 2" xfId="16849"/>
    <cellStyle name="Normal 4 2 3 23 2 2" xfId="47056"/>
    <cellStyle name="Normal 4 2 3 23 3" xfId="26489"/>
    <cellStyle name="Normal 4 2 3 23 3 2" xfId="56696"/>
    <cellStyle name="Normal 4 2 3 23 4" xfId="37416"/>
    <cellStyle name="Normal 4 2 3 24" xfId="8496"/>
    <cellStyle name="Normal 4 2 3 24 2" xfId="18136"/>
    <cellStyle name="Normal 4 2 3 24 2 2" xfId="48343"/>
    <cellStyle name="Normal 4 2 3 24 3" xfId="27776"/>
    <cellStyle name="Normal 4 2 3 24 3 2" xfId="57983"/>
    <cellStyle name="Normal 4 2 3 24 4" xfId="38703"/>
    <cellStyle name="Normal 4 2 3 25" xfId="9783"/>
    <cellStyle name="Normal 4 2 3 25 2" xfId="39990"/>
    <cellStyle name="Normal 4 2 3 26" xfId="19423"/>
    <cellStyle name="Normal 4 2 3 26 2" xfId="49630"/>
    <cellStyle name="Normal 4 2 3 27" xfId="29063"/>
    <cellStyle name="Normal 4 2 3 27 2" xfId="59270"/>
    <cellStyle name="Normal 4 2 3 28" xfId="30350"/>
    <cellStyle name="Normal 4 2 3 3" xfId="171"/>
    <cellStyle name="Normal 4 2 3 3 10" xfId="7255"/>
    <cellStyle name="Normal 4 2 3 3 10 2" xfId="16895"/>
    <cellStyle name="Normal 4 2 3 3 10 2 2" xfId="47102"/>
    <cellStyle name="Normal 4 2 3 3 10 3" xfId="26535"/>
    <cellStyle name="Normal 4 2 3 3 10 3 2" xfId="56742"/>
    <cellStyle name="Normal 4 2 3 3 10 4" xfId="37462"/>
    <cellStyle name="Normal 4 2 3 3 11" xfId="8542"/>
    <cellStyle name="Normal 4 2 3 3 11 2" xfId="18182"/>
    <cellStyle name="Normal 4 2 3 3 11 2 2" xfId="48389"/>
    <cellStyle name="Normal 4 2 3 3 11 3" xfId="27822"/>
    <cellStyle name="Normal 4 2 3 3 11 3 2" xfId="58029"/>
    <cellStyle name="Normal 4 2 3 3 11 4" xfId="38749"/>
    <cellStyle name="Normal 4 2 3 3 12" xfId="9829"/>
    <cellStyle name="Normal 4 2 3 3 12 2" xfId="40036"/>
    <cellStyle name="Normal 4 2 3 3 13" xfId="19469"/>
    <cellStyle name="Normal 4 2 3 3 13 2" xfId="49676"/>
    <cellStyle name="Normal 4 2 3 3 14" xfId="29109"/>
    <cellStyle name="Normal 4 2 3 3 14 2" xfId="59316"/>
    <cellStyle name="Normal 4 2 3 3 15" xfId="30396"/>
    <cellStyle name="Normal 4 2 3 3 2" xfId="335"/>
    <cellStyle name="Normal 4 2 3 3 2 10" xfId="9993"/>
    <cellStyle name="Normal 4 2 3 3 2 10 2" xfId="40200"/>
    <cellStyle name="Normal 4 2 3 3 2 11" xfId="19633"/>
    <cellStyle name="Normal 4 2 3 3 2 11 2" xfId="49840"/>
    <cellStyle name="Normal 4 2 3 3 2 12" xfId="29437"/>
    <cellStyle name="Normal 4 2 3 3 2 12 2" xfId="59644"/>
    <cellStyle name="Normal 4 2 3 3 2 13" xfId="30560"/>
    <cellStyle name="Normal 4 2 3 3 2 2" xfId="811"/>
    <cellStyle name="Normal 4 2 3 3 2 2 10" xfId="20102"/>
    <cellStyle name="Normal 4 2 3 3 2 2 10 2" xfId="50309"/>
    <cellStyle name="Normal 4 2 3 3 2 2 11" xfId="29906"/>
    <cellStyle name="Normal 4 2 3 3 2 2 11 2" xfId="60113"/>
    <cellStyle name="Normal 4 2 3 3 2 2 12" xfId="31029"/>
    <cellStyle name="Normal 4 2 3 3 2 2 2" xfId="1940"/>
    <cellStyle name="Normal 4 2 3 3 2 2 2 2" xfId="11585"/>
    <cellStyle name="Normal 4 2 3 3 2 2 2 2 2" xfId="41792"/>
    <cellStyle name="Normal 4 2 3 3 2 2 2 3" xfId="21225"/>
    <cellStyle name="Normal 4 2 3 3 2 2 2 3 2" xfId="51432"/>
    <cellStyle name="Normal 4 2 3 3 2 2 2 4" xfId="32152"/>
    <cellStyle name="Normal 4 2 3 3 2 2 3" xfId="3066"/>
    <cellStyle name="Normal 4 2 3 3 2 2 3 2" xfId="12708"/>
    <cellStyle name="Normal 4 2 3 3 2 2 3 2 2" xfId="42915"/>
    <cellStyle name="Normal 4 2 3 3 2 2 3 3" xfId="22348"/>
    <cellStyle name="Normal 4 2 3 3 2 2 3 3 2" xfId="52555"/>
    <cellStyle name="Normal 4 2 3 3 2 2 3 4" xfId="33275"/>
    <cellStyle name="Normal 4 2 3 3 2 2 4" xfId="4189"/>
    <cellStyle name="Normal 4 2 3 3 2 2 4 2" xfId="13831"/>
    <cellStyle name="Normal 4 2 3 3 2 2 4 2 2" xfId="44038"/>
    <cellStyle name="Normal 4 2 3 3 2 2 4 3" xfId="23471"/>
    <cellStyle name="Normal 4 2 3 3 2 2 4 3 2" xfId="53678"/>
    <cellStyle name="Normal 4 2 3 3 2 2 4 4" xfId="34398"/>
    <cellStyle name="Normal 4 2 3 3 2 2 5" xfId="5478"/>
    <cellStyle name="Normal 4 2 3 3 2 2 5 2" xfId="15118"/>
    <cellStyle name="Normal 4 2 3 3 2 2 5 2 2" xfId="45325"/>
    <cellStyle name="Normal 4 2 3 3 2 2 5 3" xfId="24758"/>
    <cellStyle name="Normal 4 2 3 3 2 2 5 3 2" xfId="54965"/>
    <cellStyle name="Normal 4 2 3 3 2 2 5 4" xfId="35685"/>
    <cellStyle name="Normal 4 2 3 3 2 2 6" xfId="6765"/>
    <cellStyle name="Normal 4 2 3 3 2 2 6 2" xfId="16405"/>
    <cellStyle name="Normal 4 2 3 3 2 2 6 2 2" xfId="46612"/>
    <cellStyle name="Normal 4 2 3 3 2 2 6 3" xfId="26045"/>
    <cellStyle name="Normal 4 2 3 3 2 2 6 3 2" xfId="56252"/>
    <cellStyle name="Normal 4 2 3 3 2 2 6 4" xfId="36972"/>
    <cellStyle name="Normal 4 2 3 3 2 2 7" xfId="8052"/>
    <cellStyle name="Normal 4 2 3 3 2 2 7 2" xfId="17692"/>
    <cellStyle name="Normal 4 2 3 3 2 2 7 2 2" xfId="47899"/>
    <cellStyle name="Normal 4 2 3 3 2 2 7 3" xfId="27332"/>
    <cellStyle name="Normal 4 2 3 3 2 2 7 3 2" xfId="57539"/>
    <cellStyle name="Normal 4 2 3 3 2 2 7 4" xfId="38259"/>
    <cellStyle name="Normal 4 2 3 3 2 2 8" xfId="9339"/>
    <cellStyle name="Normal 4 2 3 3 2 2 8 2" xfId="18979"/>
    <cellStyle name="Normal 4 2 3 3 2 2 8 2 2" xfId="49186"/>
    <cellStyle name="Normal 4 2 3 3 2 2 8 3" xfId="28619"/>
    <cellStyle name="Normal 4 2 3 3 2 2 8 3 2" xfId="58826"/>
    <cellStyle name="Normal 4 2 3 3 2 2 8 4" xfId="39546"/>
    <cellStyle name="Normal 4 2 3 3 2 2 9" xfId="10462"/>
    <cellStyle name="Normal 4 2 3 3 2 2 9 2" xfId="40669"/>
    <cellStyle name="Normal 4 2 3 3 2 3" xfId="1469"/>
    <cellStyle name="Normal 4 2 3 3 2 3 2" xfId="11116"/>
    <cellStyle name="Normal 4 2 3 3 2 3 2 2" xfId="41323"/>
    <cellStyle name="Normal 4 2 3 3 2 3 3" xfId="20756"/>
    <cellStyle name="Normal 4 2 3 3 2 3 3 2" xfId="50963"/>
    <cellStyle name="Normal 4 2 3 3 2 3 4" xfId="31683"/>
    <cellStyle name="Normal 4 2 3 3 2 4" xfId="2597"/>
    <cellStyle name="Normal 4 2 3 3 2 4 2" xfId="12239"/>
    <cellStyle name="Normal 4 2 3 3 2 4 2 2" xfId="42446"/>
    <cellStyle name="Normal 4 2 3 3 2 4 3" xfId="21879"/>
    <cellStyle name="Normal 4 2 3 3 2 4 3 2" xfId="52086"/>
    <cellStyle name="Normal 4 2 3 3 2 4 4" xfId="32806"/>
    <cellStyle name="Normal 4 2 3 3 2 5" xfId="3720"/>
    <cellStyle name="Normal 4 2 3 3 2 5 2" xfId="13362"/>
    <cellStyle name="Normal 4 2 3 3 2 5 2 2" xfId="43569"/>
    <cellStyle name="Normal 4 2 3 3 2 5 3" xfId="23002"/>
    <cellStyle name="Normal 4 2 3 3 2 5 3 2" xfId="53209"/>
    <cellStyle name="Normal 4 2 3 3 2 5 4" xfId="33929"/>
    <cellStyle name="Normal 4 2 3 3 2 6" xfId="5009"/>
    <cellStyle name="Normal 4 2 3 3 2 6 2" xfId="14649"/>
    <cellStyle name="Normal 4 2 3 3 2 6 2 2" xfId="44856"/>
    <cellStyle name="Normal 4 2 3 3 2 6 3" xfId="24289"/>
    <cellStyle name="Normal 4 2 3 3 2 6 3 2" xfId="54496"/>
    <cellStyle name="Normal 4 2 3 3 2 6 4" xfId="35216"/>
    <cellStyle name="Normal 4 2 3 3 2 7" xfId="6296"/>
    <cellStyle name="Normal 4 2 3 3 2 7 2" xfId="15936"/>
    <cellStyle name="Normal 4 2 3 3 2 7 2 2" xfId="46143"/>
    <cellStyle name="Normal 4 2 3 3 2 7 3" xfId="25576"/>
    <cellStyle name="Normal 4 2 3 3 2 7 3 2" xfId="55783"/>
    <cellStyle name="Normal 4 2 3 3 2 7 4" xfId="36503"/>
    <cellStyle name="Normal 4 2 3 3 2 8" xfId="7583"/>
    <cellStyle name="Normal 4 2 3 3 2 8 2" xfId="17223"/>
    <cellStyle name="Normal 4 2 3 3 2 8 2 2" xfId="47430"/>
    <cellStyle name="Normal 4 2 3 3 2 8 3" xfId="26863"/>
    <cellStyle name="Normal 4 2 3 3 2 8 3 2" xfId="57070"/>
    <cellStyle name="Normal 4 2 3 3 2 8 4" xfId="37790"/>
    <cellStyle name="Normal 4 2 3 3 2 9" xfId="8870"/>
    <cellStyle name="Normal 4 2 3 3 2 9 2" xfId="18510"/>
    <cellStyle name="Normal 4 2 3 3 2 9 2 2" xfId="48717"/>
    <cellStyle name="Normal 4 2 3 3 2 9 3" xfId="28150"/>
    <cellStyle name="Normal 4 2 3 3 2 9 3 2" xfId="58357"/>
    <cellStyle name="Normal 4 2 3 3 2 9 4" xfId="39077"/>
    <cellStyle name="Normal 4 2 3 3 3" xfId="647"/>
    <cellStyle name="Normal 4 2 3 3 3 10" xfId="19938"/>
    <cellStyle name="Normal 4 2 3 3 3 10 2" xfId="50145"/>
    <cellStyle name="Normal 4 2 3 3 3 11" xfId="29742"/>
    <cellStyle name="Normal 4 2 3 3 3 11 2" xfId="59949"/>
    <cellStyle name="Normal 4 2 3 3 3 12" xfId="30865"/>
    <cellStyle name="Normal 4 2 3 3 3 2" xfId="1776"/>
    <cellStyle name="Normal 4 2 3 3 3 2 2" xfId="11421"/>
    <cellStyle name="Normal 4 2 3 3 3 2 2 2" xfId="41628"/>
    <cellStyle name="Normal 4 2 3 3 3 2 3" xfId="21061"/>
    <cellStyle name="Normal 4 2 3 3 3 2 3 2" xfId="51268"/>
    <cellStyle name="Normal 4 2 3 3 3 2 4" xfId="31988"/>
    <cellStyle name="Normal 4 2 3 3 3 3" xfId="2902"/>
    <cellStyle name="Normal 4 2 3 3 3 3 2" xfId="12544"/>
    <cellStyle name="Normal 4 2 3 3 3 3 2 2" xfId="42751"/>
    <cellStyle name="Normal 4 2 3 3 3 3 3" xfId="22184"/>
    <cellStyle name="Normal 4 2 3 3 3 3 3 2" xfId="52391"/>
    <cellStyle name="Normal 4 2 3 3 3 3 4" xfId="33111"/>
    <cellStyle name="Normal 4 2 3 3 3 4" xfId="4025"/>
    <cellStyle name="Normal 4 2 3 3 3 4 2" xfId="13667"/>
    <cellStyle name="Normal 4 2 3 3 3 4 2 2" xfId="43874"/>
    <cellStyle name="Normal 4 2 3 3 3 4 3" xfId="23307"/>
    <cellStyle name="Normal 4 2 3 3 3 4 3 2" xfId="53514"/>
    <cellStyle name="Normal 4 2 3 3 3 4 4" xfId="34234"/>
    <cellStyle name="Normal 4 2 3 3 3 5" xfId="5314"/>
    <cellStyle name="Normal 4 2 3 3 3 5 2" xfId="14954"/>
    <cellStyle name="Normal 4 2 3 3 3 5 2 2" xfId="45161"/>
    <cellStyle name="Normal 4 2 3 3 3 5 3" xfId="24594"/>
    <cellStyle name="Normal 4 2 3 3 3 5 3 2" xfId="54801"/>
    <cellStyle name="Normal 4 2 3 3 3 5 4" xfId="35521"/>
    <cellStyle name="Normal 4 2 3 3 3 6" xfId="6601"/>
    <cellStyle name="Normal 4 2 3 3 3 6 2" xfId="16241"/>
    <cellStyle name="Normal 4 2 3 3 3 6 2 2" xfId="46448"/>
    <cellStyle name="Normal 4 2 3 3 3 6 3" xfId="25881"/>
    <cellStyle name="Normal 4 2 3 3 3 6 3 2" xfId="56088"/>
    <cellStyle name="Normal 4 2 3 3 3 6 4" xfId="36808"/>
    <cellStyle name="Normal 4 2 3 3 3 7" xfId="7888"/>
    <cellStyle name="Normal 4 2 3 3 3 7 2" xfId="17528"/>
    <cellStyle name="Normal 4 2 3 3 3 7 2 2" xfId="47735"/>
    <cellStyle name="Normal 4 2 3 3 3 7 3" xfId="27168"/>
    <cellStyle name="Normal 4 2 3 3 3 7 3 2" xfId="57375"/>
    <cellStyle name="Normal 4 2 3 3 3 7 4" xfId="38095"/>
    <cellStyle name="Normal 4 2 3 3 3 8" xfId="9175"/>
    <cellStyle name="Normal 4 2 3 3 3 8 2" xfId="18815"/>
    <cellStyle name="Normal 4 2 3 3 3 8 2 2" xfId="49022"/>
    <cellStyle name="Normal 4 2 3 3 3 8 3" xfId="28455"/>
    <cellStyle name="Normal 4 2 3 3 3 8 3 2" xfId="58662"/>
    <cellStyle name="Normal 4 2 3 3 3 8 4" xfId="39382"/>
    <cellStyle name="Normal 4 2 3 3 3 9" xfId="10298"/>
    <cellStyle name="Normal 4 2 3 3 3 9 2" xfId="40505"/>
    <cellStyle name="Normal 4 2 3 3 4" xfId="1117"/>
    <cellStyle name="Normal 4 2 3 3 4 10" xfId="20405"/>
    <cellStyle name="Normal 4 2 3 3 4 10 2" xfId="50612"/>
    <cellStyle name="Normal 4 2 3 3 4 11" xfId="30209"/>
    <cellStyle name="Normal 4 2 3 3 4 11 2" xfId="60416"/>
    <cellStyle name="Normal 4 2 3 3 4 12" xfId="31332"/>
    <cellStyle name="Normal 4 2 3 3 4 2" xfId="2245"/>
    <cellStyle name="Normal 4 2 3 3 4 2 2" xfId="11888"/>
    <cellStyle name="Normal 4 2 3 3 4 2 2 2" xfId="42095"/>
    <cellStyle name="Normal 4 2 3 3 4 2 3" xfId="21528"/>
    <cellStyle name="Normal 4 2 3 3 4 2 3 2" xfId="51735"/>
    <cellStyle name="Normal 4 2 3 3 4 2 4" xfId="32455"/>
    <cellStyle name="Normal 4 2 3 3 4 3" xfId="3369"/>
    <cellStyle name="Normal 4 2 3 3 4 3 2" xfId="13011"/>
    <cellStyle name="Normal 4 2 3 3 4 3 2 2" xfId="43218"/>
    <cellStyle name="Normal 4 2 3 3 4 3 3" xfId="22651"/>
    <cellStyle name="Normal 4 2 3 3 4 3 3 2" xfId="52858"/>
    <cellStyle name="Normal 4 2 3 3 4 3 4" xfId="33578"/>
    <cellStyle name="Normal 4 2 3 3 4 4" xfId="4492"/>
    <cellStyle name="Normal 4 2 3 3 4 4 2" xfId="14134"/>
    <cellStyle name="Normal 4 2 3 3 4 4 2 2" xfId="44341"/>
    <cellStyle name="Normal 4 2 3 3 4 4 3" xfId="23774"/>
    <cellStyle name="Normal 4 2 3 3 4 4 3 2" xfId="53981"/>
    <cellStyle name="Normal 4 2 3 3 4 4 4" xfId="34701"/>
    <cellStyle name="Normal 4 2 3 3 4 5" xfId="5781"/>
    <cellStyle name="Normal 4 2 3 3 4 5 2" xfId="15421"/>
    <cellStyle name="Normal 4 2 3 3 4 5 2 2" xfId="45628"/>
    <cellStyle name="Normal 4 2 3 3 4 5 3" xfId="25061"/>
    <cellStyle name="Normal 4 2 3 3 4 5 3 2" xfId="55268"/>
    <cellStyle name="Normal 4 2 3 3 4 5 4" xfId="35988"/>
    <cellStyle name="Normal 4 2 3 3 4 6" xfId="7068"/>
    <cellStyle name="Normal 4 2 3 3 4 6 2" xfId="16708"/>
    <cellStyle name="Normal 4 2 3 3 4 6 2 2" xfId="46915"/>
    <cellStyle name="Normal 4 2 3 3 4 6 3" xfId="26348"/>
    <cellStyle name="Normal 4 2 3 3 4 6 3 2" xfId="56555"/>
    <cellStyle name="Normal 4 2 3 3 4 6 4" xfId="37275"/>
    <cellStyle name="Normal 4 2 3 3 4 7" xfId="8355"/>
    <cellStyle name="Normal 4 2 3 3 4 7 2" xfId="17995"/>
    <cellStyle name="Normal 4 2 3 3 4 7 2 2" xfId="48202"/>
    <cellStyle name="Normal 4 2 3 3 4 7 3" xfId="27635"/>
    <cellStyle name="Normal 4 2 3 3 4 7 3 2" xfId="57842"/>
    <cellStyle name="Normal 4 2 3 3 4 7 4" xfId="38562"/>
    <cellStyle name="Normal 4 2 3 3 4 8" xfId="9642"/>
    <cellStyle name="Normal 4 2 3 3 4 8 2" xfId="19282"/>
    <cellStyle name="Normal 4 2 3 3 4 8 2 2" xfId="49489"/>
    <cellStyle name="Normal 4 2 3 3 4 8 3" xfId="28922"/>
    <cellStyle name="Normal 4 2 3 3 4 8 3 2" xfId="59129"/>
    <cellStyle name="Normal 4 2 3 3 4 8 4" xfId="39849"/>
    <cellStyle name="Normal 4 2 3 3 4 9" xfId="10765"/>
    <cellStyle name="Normal 4 2 3 3 4 9 2" xfId="40972"/>
    <cellStyle name="Normal 4 2 3 3 5" xfId="1305"/>
    <cellStyle name="Normal 4 2 3 3 5 2" xfId="4845"/>
    <cellStyle name="Normal 4 2 3 3 5 2 2" xfId="14485"/>
    <cellStyle name="Normal 4 2 3 3 5 2 2 2" xfId="44692"/>
    <cellStyle name="Normal 4 2 3 3 5 2 3" xfId="24125"/>
    <cellStyle name="Normal 4 2 3 3 5 2 3 2" xfId="54332"/>
    <cellStyle name="Normal 4 2 3 3 5 2 4" xfId="35052"/>
    <cellStyle name="Normal 4 2 3 3 5 3" xfId="6132"/>
    <cellStyle name="Normal 4 2 3 3 5 3 2" xfId="15772"/>
    <cellStyle name="Normal 4 2 3 3 5 3 2 2" xfId="45979"/>
    <cellStyle name="Normal 4 2 3 3 5 3 3" xfId="25412"/>
    <cellStyle name="Normal 4 2 3 3 5 3 3 2" xfId="55619"/>
    <cellStyle name="Normal 4 2 3 3 5 3 4" xfId="36339"/>
    <cellStyle name="Normal 4 2 3 3 5 4" xfId="7419"/>
    <cellStyle name="Normal 4 2 3 3 5 4 2" xfId="17059"/>
    <cellStyle name="Normal 4 2 3 3 5 4 2 2" xfId="47266"/>
    <cellStyle name="Normal 4 2 3 3 5 4 3" xfId="26699"/>
    <cellStyle name="Normal 4 2 3 3 5 4 3 2" xfId="56906"/>
    <cellStyle name="Normal 4 2 3 3 5 4 4" xfId="37626"/>
    <cellStyle name="Normal 4 2 3 3 5 5" xfId="8706"/>
    <cellStyle name="Normal 4 2 3 3 5 5 2" xfId="18346"/>
    <cellStyle name="Normal 4 2 3 3 5 5 2 2" xfId="48553"/>
    <cellStyle name="Normal 4 2 3 3 5 5 3" xfId="27986"/>
    <cellStyle name="Normal 4 2 3 3 5 5 3 2" xfId="58193"/>
    <cellStyle name="Normal 4 2 3 3 5 5 4" xfId="38913"/>
    <cellStyle name="Normal 4 2 3 3 5 6" xfId="10952"/>
    <cellStyle name="Normal 4 2 3 3 5 6 2" xfId="41159"/>
    <cellStyle name="Normal 4 2 3 3 5 7" xfId="20592"/>
    <cellStyle name="Normal 4 2 3 3 5 7 2" xfId="50799"/>
    <cellStyle name="Normal 4 2 3 3 5 8" xfId="29273"/>
    <cellStyle name="Normal 4 2 3 3 5 8 2" xfId="59480"/>
    <cellStyle name="Normal 4 2 3 3 5 9" xfId="31519"/>
    <cellStyle name="Normal 4 2 3 3 6" xfId="2433"/>
    <cellStyle name="Normal 4 2 3 3 6 2" xfId="12075"/>
    <cellStyle name="Normal 4 2 3 3 6 2 2" xfId="42282"/>
    <cellStyle name="Normal 4 2 3 3 6 3" xfId="21715"/>
    <cellStyle name="Normal 4 2 3 3 6 3 2" xfId="51922"/>
    <cellStyle name="Normal 4 2 3 3 6 4" xfId="32642"/>
    <cellStyle name="Normal 4 2 3 3 7" xfId="3556"/>
    <cellStyle name="Normal 4 2 3 3 7 2" xfId="13198"/>
    <cellStyle name="Normal 4 2 3 3 7 2 2" xfId="43405"/>
    <cellStyle name="Normal 4 2 3 3 7 3" xfId="22838"/>
    <cellStyle name="Normal 4 2 3 3 7 3 2" xfId="53045"/>
    <cellStyle name="Normal 4 2 3 3 7 4" xfId="33765"/>
    <cellStyle name="Normal 4 2 3 3 8" xfId="4679"/>
    <cellStyle name="Normal 4 2 3 3 8 2" xfId="14321"/>
    <cellStyle name="Normal 4 2 3 3 8 2 2" xfId="44528"/>
    <cellStyle name="Normal 4 2 3 3 8 3" xfId="23961"/>
    <cellStyle name="Normal 4 2 3 3 8 3 2" xfId="54168"/>
    <cellStyle name="Normal 4 2 3 3 8 4" xfId="34888"/>
    <cellStyle name="Normal 4 2 3 3 9" xfId="5968"/>
    <cellStyle name="Normal 4 2 3 3 9 2" xfId="15608"/>
    <cellStyle name="Normal 4 2 3 3 9 2 2" xfId="45815"/>
    <cellStyle name="Normal 4 2 3 3 9 3" xfId="25248"/>
    <cellStyle name="Normal 4 2 3 3 9 3 2" xfId="55455"/>
    <cellStyle name="Normal 4 2 3 3 9 4" xfId="36175"/>
    <cellStyle name="Normal 4 2 3 4" xfId="194"/>
    <cellStyle name="Normal 4 2 3 4 10" xfId="7278"/>
    <cellStyle name="Normal 4 2 3 4 10 2" xfId="16918"/>
    <cellStyle name="Normal 4 2 3 4 10 2 2" xfId="47125"/>
    <cellStyle name="Normal 4 2 3 4 10 3" xfId="26558"/>
    <cellStyle name="Normal 4 2 3 4 10 3 2" xfId="56765"/>
    <cellStyle name="Normal 4 2 3 4 10 4" xfId="37485"/>
    <cellStyle name="Normal 4 2 3 4 11" xfId="8565"/>
    <cellStyle name="Normal 4 2 3 4 11 2" xfId="18205"/>
    <cellStyle name="Normal 4 2 3 4 11 2 2" xfId="48412"/>
    <cellStyle name="Normal 4 2 3 4 11 3" xfId="27845"/>
    <cellStyle name="Normal 4 2 3 4 11 3 2" xfId="58052"/>
    <cellStyle name="Normal 4 2 3 4 11 4" xfId="38772"/>
    <cellStyle name="Normal 4 2 3 4 12" xfId="9852"/>
    <cellStyle name="Normal 4 2 3 4 12 2" xfId="40059"/>
    <cellStyle name="Normal 4 2 3 4 13" xfId="19492"/>
    <cellStyle name="Normal 4 2 3 4 13 2" xfId="49699"/>
    <cellStyle name="Normal 4 2 3 4 14" xfId="29132"/>
    <cellStyle name="Normal 4 2 3 4 14 2" xfId="59339"/>
    <cellStyle name="Normal 4 2 3 4 15" xfId="30419"/>
    <cellStyle name="Normal 4 2 3 4 2" xfId="358"/>
    <cellStyle name="Normal 4 2 3 4 2 10" xfId="10016"/>
    <cellStyle name="Normal 4 2 3 4 2 10 2" xfId="40223"/>
    <cellStyle name="Normal 4 2 3 4 2 11" xfId="19656"/>
    <cellStyle name="Normal 4 2 3 4 2 11 2" xfId="49863"/>
    <cellStyle name="Normal 4 2 3 4 2 12" xfId="29460"/>
    <cellStyle name="Normal 4 2 3 4 2 12 2" xfId="59667"/>
    <cellStyle name="Normal 4 2 3 4 2 13" xfId="30583"/>
    <cellStyle name="Normal 4 2 3 4 2 2" xfId="834"/>
    <cellStyle name="Normal 4 2 3 4 2 2 10" xfId="20125"/>
    <cellStyle name="Normal 4 2 3 4 2 2 10 2" xfId="50332"/>
    <cellStyle name="Normal 4 2 3 4 2 2 11" xfId="29929"/>
    <cellStyle name="Normal 4 2 3 4 2 2 11 2" xfId="60136"/>
    <cellStyle name="Normal 4 2 3 4 2 2 12" xfId="31052"/>
    <cellStyle name="Normal 4 2 3 4 2 2 2" xfId="1963"/>
    <cellStyle name="Normal 4 2 3 4 2 2 2 2" xfId="11608"/>
    <cellStyle name="Normal 4 2 3 4 2 2 2 2 2" xfId="41815"/>
    <cellStyle name="Normal 4 2 3 4 2 2 2 3" xfId="21248"/>
    <cellStyle name="Normal 4 2 3 4 2 2 2 3 2" xfId="51455"/>
    <cellStyle name="Normal 4 2 3 4 2 2 2 4" xfId="32175"/>
    <cellStyle name="Normal 4 2 3 4 2 2 3" xfId="3089"/>
    <cellStyle name="Normal 4 2 3 4 2 2 3 2" xfId="12731"/>
    <cellStyle name="Normal 4 2 3 4 2 2 3 2 2" xfId="42938"/>
    <cellStyle name="Normal 4 2 3 4 2 2 3 3" xfId="22371"/>
    <cellStyle name="Normal 4 2 3 4 2 2 3 3 2" xfId="52578"/>
    <cellStyle name="Normal 4 2 3 4 2 2 3 4" xfId="33298"/>
    <cellStyle name="Normal 4 2 3 4 2 2 4" xfId="4212"/>
    <cellStyle name="Normal 4 2 3 4 2 2 4 2" xfId="13854"/>
    <cellStyle name="Normal 4 2 3 4 2 2 4 2 2" xfId="44061"/>
    <cellStyle name="Normal 4 2 3 4 2 2 4 3" xfId="23494"/>
    <cellStyle name="Normal 4 2 3 4 2 2 4 3 2" xfId="53701"/>
    <cellStyle name="Normal 4 2 3 4 2 2 4 4" xfId="34421"/>
    <cellStyle name="Normal 4 2 3 4 2 2 5" xfId="5501"/>
    <cellStyle name="Normal 4 2 3 4 2 2 5 2" xfId="15141"/>
    <cellStyle name="Normal 4 2 3 4 2 2 5 2 2" xfId="45348"/>
    <cellStyle name="Normal 4 2 3 4 2 2 5 3" xfId="24781"/>
    <cellStyle name="Normal 4 2 3 4 2 2 5 3 2" xfId="54988"/>
    <cellStyle name="Normal 4 2 3 4 2 2 5 4" xfId="35708"/>
    <cellStyle name="Normal 4 2 3 4 2 2 6" xfId="6788"/>
    <cellStyle name="Normal 4 2 3 4 2 2 6 2" xfId="16428"/>
    <cellStyle name="Normal 4 2 3 4 2 2 6 2 2" xfId="46635"/>
    <cellStyle name="Normal 4 2 3 4 2 2 6 3" xfId="26068"/>
    <cellStyle name="Normal 4 2 3 4 2 2 6 3 2" xfId="56275"/>
    <cellStyle name="Normal 4 2 3 4 2 2 6 4" xfId="36995"/>
    <cellStyle name="Normal 4 2 3 4 2 2 7" xfId="8075"/>
    <cellStyle name="Normal 4 2 3 4 2 2 7 2" xfId="17715"/>
    <cellStyle name="Normal 4 2 3 4 2 2 7 2 2" xfId="47922"/>
    <cellStyle name="Normal 4 2 3 4 2 2 7 3" xfId="27355"/>
    <cellStyle name="Normal 4 2 3 4 2 2 7 3 2" xfId="57562"/>
    <cellStyle name="Normal 4 2 3 4 2 2 7 4" xfId="38282"/>
    <cellStyle name="Normal 4 2 3 4 2 2 8" xfId="9362"/>
    <cellStyle name="Normal 4 2 3 4 2 2 8 2" xfId="19002"/>
    <cellStyle name="Normal 4 2 3 4 2 2 8 2 2" xfId="49209"/>
    <cellStyle name="Normal 4 2 3 4 2 2 8 3" xfId="28642"/>
    <cellStyle name="Normal 4 2 3 4 2 2 8 3 2" xfId="58849"/>
    <cellStyle name="Normal 4 2 3 4 2 2 8 4" xfId="39569"/>
    <cellStyle name="Normal 4 2 3 4 2 2 9" xfId="10485"/>
    <cellStyle name="Normal 4 2 3 4 2 2 9 2" xfId="40692"/>
    <cellStyle name="Normal 4 2 3 4 2 3" xfId="1492"/>
    <cellStyle name="Normal 4 2 3 4 2 3 2" xfId="11139"/>
    <cellStyle name="Normal 4 2 3 4 2 3 2 2" xfId="41346"/>
    <cellStyle name="Normal 4 2 3 4 2 3 3" xfId="20779"/>
    <cellStyle name="Normal 4 2 3 4 2 3 3 2" xfId="50986"/>
    <cellStyle name="Normal 4 2 3 4 2 3 4" xfId="31706"/>
    <cellStyle name="Normal 4 2 3 4 2 4" xfId="2620"/>
    <cellStyle name="Normal 4 2 3 4 2 4 2" xfId="12262"/>
    <cellStyle name="Normal 4 2 3 4 2 4 2 2" xfId="42469"/>
    <cellStyle name="Normal 4 2 3 4 2 4 3" xfId="21902"/>
    <cellStyle name="Normal 4 2 3 4 2 4 3 2" xfId="52109"/>
    <cellStyle name="Normal 4 2 3 4 2 4 4" xfId="32829"/>
    <cellStyle name="Normal 4 2 3 4 2 5" xfId="3743"/>
    <cellStyle name="Normal 4 2 3 4 2 5 2" xfId="13385"/>
    <cellStyle name="Normal 4 2 3 4 2 5 2 2" xfId="43592"/>
    <cellStyle name="Normal 4 2 3 4 2 5 3" xfId="23025"/>
    <cellStyle name="Normal 4 2 3 4 2 5 3 2" xfId="53232"/>
    <cellStyle name="Normal 4 2 3 4 2 5 4" xfId="33952"/>
    <cellStyle name="Normal 4 2 3 4 2 6" xfId="5032"/>
    <cellStyle name="Normal 4 2 3 4 2 6 2" xfId="14672"/>
    <cellStyle name="Normal 4 2 3 4 2 6 2 2" xfId="44879"/>
    <cellStyle name="Normal 4 2 3 4 2 6 3" xfId="24312"/>
    <cellStyle name="Normal 4 2 3 4 2 6 3 2" xfId="54519"/>
    <cellStyle name="Normal 4 2 3 4 2 6 4" xfId="35239"/>
    <cellStyle name="Normal 4 2 3 4 2 7" xfId="6319"/>
    <cellStyle name="Normal 4 2 3 4 2 7 2" xfId="15959"/>
    <cellStyle name="Normal 4 2 3 4 2 7 2 2" xfId="46166"/>
    <cellStyle name="Normal 4 2 3 4 2 7 3" xfId="25599"/>
    <cellStyle name="Normal 4 2 3 4 2 7 3 2" xfId="55806"/>
    <cellStyle name="Normal 4 2 3 4 2 7 4" xfId="36526"/>
    <cellStyle name="Normal 4 2 3 4 2 8" xfId="7606"/>
    <cellStyle name="Normal 4 2 3 4 2 8 2" xfId="17246"/>
    <cellStyle name="Normal 4 2 3 4 2 8 2 2" xfId="47453"/>
    <cellStyle name="Normal 4 2 3 4 2 8 3" xfId="26886"/>
    <cellStyle name="Normal 4 2 3 4 2 8 3 2" xfId="57093"/>
    <cellStyle name="Normal 4 2 3 4 2 8 4" xfId="37813"/>
    <cellStyle name="Normal 4 2 3 4 2 9" xfId="8893"/>
    <cellStyle name="Normal 4 2 3 4 2 9 2" xfId="18533"/>
    <cellStyle name="Normal 4 2 3 4 2 9 2 2" xfId="48740"/>
    <cellStyle name="Normal 4 2 3 4 2 9 3" xfId="28173"/>
    <cellStyle name="Normal 4 2 3 4 2 9 3 2" xfId="58380"/>
    <cellStyle name="Normal 4 2 3 4 2 9 4" xfId="39100"/>
    <cellStyle name="Normal 4 2 3 4 3" xfId="670"/>
    <cellStyle name="Normal 4 2 3 4 3 10" xfId="19961"/>
    <cellStyle name="Normal 4 2 3 4 3 10 2" xfId="50168"/>
    <cellStyle name="Normal 4 2 3 4 3 11" xfId="29765"/>
    <cellStyle name="Normal 4 2 3 4 3 11 2" xfId="59972"/>
    <cellStyle name="Normal 4 2 3 4 3 12" xfId="30888"/>
    <cellStyle name="Normal 4 2 3 4 3 2" xfId="1799"/>
    <cellStyle name="Normal 4 2 3 4 3 2 2" xfId="11444"/>
    <cellStyle name="Normal 4 2 3 4 3 2 2 2" xfId="41651"/>
    <cellStyle name="Normal 4 2 3 4 3 2 3" xfId="21084"/>
    <cellStyle name="Normal 4 2 3 4 3 2 3 2" xfId="51291"/>
    <cellStyle name="Normal 4 2 3 4 3 2 4" xfId="32011"/>
    <cellStyle name="Normal 4 2 3 4 3 3" xfId="2925"/>
    <cellStyle name="Normal 4 2 3 4 3 3 2" xfId="12567"/>
    <cellStyle name="Normal 4 2 3 4 3 3 2 2" xfId="42774"/>
    <cellStyle name="Normal 4 2 3 4 3 3 3" xfId="22207"/>
    <cellStyle name="Normal 4 2 3 4 3 3 3 2" xfId="52414"/>
    <cellStyle name="Normal 4 2 3 4 3 3 4" xfId="33134"/>
    <cellStyle name="Normal 4 2 3 4 3 4" xfId="4048"/>
    <cellStyle name="Normal 4 2 3 4 3 4 2" xfId="13690"/>
    <cellStyle name="Normal 4 2 3 4 3 4 2 2" xfId="43897"/>
    <cellStyle name="Normal 4 2 3 4 3 4 3" xfId="23330"/>
    <cellStyle name="Normal 4 2 3 4 3 4 3 2" xfId="53537"/>
    <cellStyle name="Normal 4 2 3 4 3 4 4" xfId="34257"/>
    <cellStyle name="Normal 4 2 3 4 3 5" xfId="5337"/>
    <cellStyle name="Normal 4 2 3 4 3 5 2" xfId="14977"/>
    <cellStyle name="Normal 4 2 3 4 3 5 2 2" xfId="45184"/>
    <cellStyle name="Normal 4 2 3 4 3 5 3" xfId="24617"/>
    <cellStyle name="Normal 4 2 3 4 3 5 3 2" xfId="54824"/>
    <cellStyle name="Normal 4 2 3 4 3 5 4" xfId="35544"/>
    <cellStyle name="Normal 4 2 3 4 3 6" xfId="6624"/>
    <cellStyle name="Normal 4 2 3 4 3 6 2" xfId="16264"/>
    <cellStyle name="Normal 4 2 3 4 3 6 2 2" xfId="46471"/>
    <cellStyle name="Normal 4 2 3 4 3 6 3" xfId="25904"/>
    <cellStyle name="Normal 4 2 3 4 3 6 3 2" xfId="56111"/>
    <cellStyle name="Normal 4 2 3 4 3 6 4" xfId="36831"/>
    <cellStyle name="Normal 4 2 3 4 3 7" xfId="7911"/>
    <cellStyle name="Normal 4 2 3 4 3 7 2" xfId="17551"/>
    <cellStyle name="Normal 4 2 3 4 3 7 2 2" xfId="47758"/>
    <cellStyle name="Normal 4 2 3 4 3 7 3" xfId="27191"/>
    <cellStyle name="Normal 4 2 3 4 3 7 3 2" xfId="57398"/>
    <cellStyle name="Normal 4 2 3 4 3 7 4" xfId="38118"/>
    <cellStyle name="Normal 4 2 3 4 3 8" xfId="9198"/>
    <cellStyle name="Normal 4 2 3 4 3 8 2" xfId="18838"/>
    <cellStyle name="Normal 4 2 3 4 3 8 2 2" xfId="49045"/>
    <cellStyle name="Normal 4 2 3 4 3 8 3" xfId="28478"/>
    <cellStyle name="Normal 4 2 3 4 3 8 3 2" xfId="58685"/>
    <cellStyle name="Normal 4 2 3 4 3 8 4" xfId="39405"/>
    <cellStyle name="Normal 4 2 3 4 3 9" xfId="10321"/>
    <cellStyle name="Normal 4 2 3 4 3 9 2" xfId="40528"/>
    <cellStyle name="Normal 4 2 3 4 4" xfId="1140"/>
    <cellStyle name="Normal 4 2 3 4 4 10" xfId="20428"/>
    <cellStyle name="Normal 4 2 3 4 4 10 2" xfId="50635"/>
    <cellStyle name="Normal 4 2 3 4 4 11" xfId="30232"/>
    <cellStyle name="Normal 4 2 3 4 4 11 2" xfId="60439"/>
    <cellStyle name="Normal 4 2 3 4 4 12" xfId="31355"/>
    <cellStyle name="Normal 4 2 3 4 4 2" xfId="2268"/>
    <cellStyle name="Normal 4 2 3 4 4 2 2" xfId="11911"/>
    <cellStyle name="Normal 4 2 3 4 4 2 2 2" xfId="42118"/>
    <cellStyle name="Normal 4 2 3 4 4 2 3" xfId="21551"/>
    <cellStyle name="Normal 4 2 3 4 4 2 3 2" xfId="51758"/>
    <cellStyle name="Normal 4 2 3 4 4 2 4" xfId="32478"/>
    <cellStyle name="Normal 4 2 3 4 4 3" xfId="3392"/>
    <cellStyle name="Normal 4 2 3 4 4 3 2" xfId="13034"/>
    <cellStyle name="Normal 4 2 3 4 4 3 2 2" xfId="43241"/>
    <cellStyle name="Normal 4 2 3 4 4 3 3" xfId="22674"/>
    <cellStyle name="Normal 4 2 3 4 4 3 3 2" xfId="52881"/>
    <cellStyle name="Normal 4 2 3 4 4 3 4" xfId="33601"/>
    <cellStyle name="Normal 4 2 3 4 4 4" xfId="4515"/>
    <cellStyle name="Normal 4 2 3 4 4 4 2" xfId="14157"/>
    <cellStyle name="Normal 4 2 3 4 4 4 2 2" xfId="44364"/>
    <cellStyle name="Normal 4 2 3 4 4 4 3" xfId="23797"/>
    <cellStyle name="Normal 4 2 3 4 4 4 3 2" xfId="54004"/>
    <cellStyle name="Normal 4 2 3 4 4 4 4" xfId="34724"/>
    <cellStyle name="Normal 4 2 3 4 4 5" xfId="5804"/>
    <cellStyle name="Normal 4 2 3 4 4 5 2" xfId="15444"/>
    <cellStyle name="Normal 4 2 3 4 4 5 2 2" xfId="45651"/>
    <cellStyle name="Normal 4 2 3 4 4 5 3" xfId="25084"/>
    <cellStyle name="Normal 4 2 3 4 4 5 3 2" xfId="55291"/>
    <cellStyle name="Normal 4 2 3 4 4 5 4" xfId="36011"/>
    <cellStyle name="Normal 4 2 3 4 4 6" xfId="7091"/>
    <cellStyle name="Normal 4 2 3 4 4 6 2" xfId="16731"/>
    <cellStyle name="Normal 4 2 3 4 4 6 2 2" xfId="46938"/>
    <cellStyle name="Normal 4 2 3 4 4 6 3" xfId="26371"/>
    <cellStyle name="Normal 4 2 3 4 4 6 3 2" xfId="56578"/>
    <cellStyle name="Normal 4 2 3 4 4 6 4" xfId="37298"/>
    <cellStyle name="Normal 4 2 3 4 4 7" xfId="8378"/>
    <cellStyle name="Normal 4 2 3 4 4 7 2" xfId="18018"/>
    <cellStyle name="Normal 4 2 3 4 4 7 2 2" xfId="48225"/>
    <cellStyle name="Normal 4 2 3 4 4 7 3" xfId="27658"/>
    <cellStyle name="Normal 4 2 3 4 4 7 3 2" xfId="57865"/>
    <cellStyle name="Normal 4 2 3 4 4 7 4" xfId="38585"/>
    <cellStyle name="Normal 4 2 3 4 4 8" xfId="9665"/>
    <cellStyle name="Normal 4 2 3 4 4 8 2" xfId="19305"/>
    <cellStyle name="Normal 4 2 3 4 4 8 2 2" xfId="49512"/>
    <cellStyle name="Normal 4 2 3 4 4 8 3" xfId="28945"/>
    <cellStyle name="Normal 4 2 3 4 4 8 3 2" xfId="59152"/>
    <cellStyle name="Normal 4 2 3 4 4 8 4" xfId="39872"/>
    <cellStyle name="Normal 4 2 3 4 4 9" xfId="10788"/>
    <cellStyle name="Normal 4 2 3 4 4 9 2" xfId="40995"/>
    <cellStyle name="Normal 4 2 3 4 5" xfId="1328"/>
    <cellStyle name="Normal 4 2 3 4 5 2" xfId="4868"/>
    <cellStyle name="Normal 4 2 3 4 5 2 2" xfId="14508"/>
    <cellStyle name="Normal 4 2 3 4 5 2 2 2" xfId="44715"/>
    <cellStyle name="Normal 4 2 3 4 5 2 3" xfId="24148"/>
    <cellStyle name="Normal 4 2 3 4 5 2 3 2" xfId="54355"/>
    <cellStyle name="Normal 4 2 3 4 5 2 4" xfId="35075"/>
    <cellStyle name="Normal 4 2 3 4 5 3" xfId="6155"/>
    <cellStyle name="Normal 4 2 3 4 5 3 2" xfId="15795"/>
    <cellStyle name="Normal 4 2 3 4 5 3 2 2" xfId="46002"/>
    <cellStyle name="Normal 4 2 3 4 5 3 3" xfId="25435"/>
    <cellStyle name="Normal 4 2 3 4 5 3 3 2" xfId="55642"/>
    <cellStyle name="Normal 4 2 3 4 5 3 4" xfId="36362"/>
    <cellStyle name="Normal 4 2 3 4 5 4" xfId="7442"/>
    <cellStyle name="Normal 4 2 3 4 5 4 2" xfId="17082"/>
    <cellStyle name="Normal 4 2 3 4 5 4 2 2" xfId="47289"/>
    <cellStyle name="Normal 4 2 3 4 5 4 3" xfId="26722"/>
    <cellStyle name="Normal 4 2 3 4 5 4 3 2" xfId="56929"/>
    <cellStyle name="Normal 4 2 3 4 5 4 4" xfId="37649"/>
    <cellStyle name="Normal 4 2 3 4 5 5" xfId="8729"/>
    <cellStyle name="Normal 4 2 3 4 5 5 2" xfId="18369"/>
    <cellStyle name="Normal 4 2 3 4 5 5 2 2" xfId="48576"/>
    <cellStyle name="Normal 4 2 3 4 5 5 3" xfId="28009"/>
    <cellStyle name="Normal 4 2 3 4 5 5 3 2" xfId="58216"/>
    <cellStyle name="Normal 4 2 3 4 5 5 4" xfId="38936"/>
    <cellStyle name="Normal 4 2 3 4 5 6" xfId="10975"/>
    <cellStyle name="Normal 4 2 3 4 5 6 2" xfId="41182"/>
    <cellStyle name="Normal 4 2 3 4 5 7" xfId="20615"/>
    <cellStyle name="Normal 4 2 3 4 5 7 2" xfId="50822"/>
    <cellStyle name="Normal 4 2 3 4 5 8" xfId="29296"/>
    <cellStyle name="Normal 4 2 3 4 5 8 2" xfId="59503"/>
    <cellStyle name="Normal 4 2 3 4 5 9" xfId="31542"/>
    <cellStyle name="Normal 4 2 3 4 6" xfId="2456"/>
    <cellStyle name="Normal 4 2 3 4 6 2" xfId="12098"/>
    <cellStyle name="Normal 4 2 3 4 6 2 2" xfId="42305"/>
    <cellStyle name="Normal 4 2 3 4 6 3" xfId="21738"/>
    <cellStyle name="Normal 4 2 3 4 6 3 2" xfId="51945"/>
    <cellStyle name="Normal 4 2 3 4 6 4" xfId="32665"/>
    <cellStyle name="Normal 4 2 3 4 7" xfId="3579"/>
    <cellStyle name="Normal 4 2 3 4 7 2" xfId="13221"/>
    <cellStyle name="Normal 4 2 3 4 7 2 2" xfId="43428"/>
    <cellStyle name="Normal 4 2 3 4 7 3" xfId="22861"/>
    <cellStyle name="Normal 4 2 3 4 7 3 2" xfId="53068"/>
    <cellStyle name="Normal 4 2 3 4 7 4" xfId="33788"/>
    <cellStyle name="Normal 4 2 3 4 8" xfId="4702"/>
    <cellStyle name="Normal 4 2 3 4 8 2" xfId="14344"/>
    <cellStyle name="Normal 4 2 3 4 8 2 2" xfId="44551"/>
    <cellStyle name="Normal 4 2 3 4 8 3" xfId="23984"/>
    <cellStyle name="Normal 4 2 3 4 8 3 2" xfId="54191"/>
    <cellStyle name="Normal 4 2 3 4 8 4" xfId="34911"/>
    <cellStyle name="Normal 4 2 3 4 9" xfId="5991"/>
    <cellStyle name="Normal 4 2 3 4 9 2" xfId="15631"/>
    <cellStyle name="Normal 4 2 3 4 9 2 2" xfId="45838"/>
    <cellStyle name="Normal 4 2 3 4 9 3" xfId="25271"/>
    <cellStyle name="Normal 4 2 3 4 9 3 2" xfId="55478"/>
    <cellStyle name="Normal 4 2 3 4 9 4" xfId="36198"/>
    <cellStyle name="Normal 4 2 3 5" xfId="217"/>
    <cellStyle name="Normal 4 2 3 5 10" xfId="7301"/>
    <cellStyle name="Normal 4 2 3 5 10 2" xfId="16941"/>
    <cellStyle name="Normal 4 2 3 5 10 2 2" xfId="47148"/>
    <cellStyle name="Normal 4 2 3 5 10 3" xfId="26581"/>
    <cellStyle name="Normal 4 2 3 5 10 3 2" xfId="56788"/>
    <cellStyle name="Normal 4 2 3 5 10 4" xfId="37508"/>
    <cellStyle name="Normal 4 2 3 5 11" xfId="8588"/>
    <cellStyle name="Normal 4 2 3 5 11 2" xfId="18228"/>
    <cellStyle name="Normal 4 2 3 5 11 2 2" xfId="48435"/>
    <cellStyle name="Normal 4 2 3 5 11 3" xfId="27868"/>
    <cellStyle name="Normal 4 2 3 5 11 3 2" xfId="58075"/>
    <cellStyle name="Normal 4 2 3 5 11 4" xfId="38795"/>
    <cellStyle name="Normal 4 2 3 5 12" xfId="9875"/>
    <cellStyle name="Normal 4 2 3 5 12 2" xfId="40082"/>
    <cellStyle name="Normal 4 2 3 5 13" xfId="19515"/>
    <cellStyle name="Normal 4 2 3 5 13 2" xfId="49722"/>
    <cellStyle name="Normal 4 2 3 5 14" xfId="29155"/>
    <cellStyle name="Normal 4 2 3 5 14 2" xfId="59362"/>
    <cellStyle name="Normal 4 2 3 5 15" xfId="30442"/>
    <cellStyle name="Normal 4 2 3 5 2" xfId="381"/>
    <cellStyle name="Normal 4 2 3 5 2 10" xfId="10039"/>
    <cellStyle name="Normal 4 2 3 5 2 10 2" xfId="40246"/>
    <cellStyle name="Normal 4 2 3 5 2 11" xfId="19679"/>
    <cellStyle name="Normal 4 2 3 5 2 11 2" xfId="49886"/>
    <cellStyle name="Normal 4 2 3 5 2 12" xfId="29483"/>
    <cellStyle name="Normal 4 2 3 5 2 12 2" xfId="59690"/>
    <cellStyle name="Normal 4 2 3 5 2 13" xfId="30606"/>
    <cellStyle name="Normal 4 2 3 5 2 2" xfId="857"/>
    <cellStyle name="Normal 4 2 3 5 2 2 10" xfId="20148"/>
    <cellStyle name="Normal 4 2 3 5 2 2 10 2" xfId="50355"/>
    <cellStyle name="Normal 4 2 3 5 2 2 11" xfId="29952"/>
    <cellStyle name="Normal 4 2 3 5 2 2 11 2" xfId="60159"/>
    <cellStyle name="Normal 4 2 3 5 2 2 12" xfId="31075"/>
    <cellStyle name="Normal 4 2 3 5 2 2 2" xfId="1986"/>
    <cellStyle name="Normal 4 2 3 5 2 2 2 2" xfId="11631"/>
    <cellStyle name="Normal 4 2 3 5 2 2 2 2 2" xfId="41838"/>
    <cellStyle name="Normal 4 2 3 5 2 2 2 3" xfId="21271"/>
    <cellStyle name="Normal 4 2 3 5 2 2 2 3 2" xfId="51478"/>
    <cellStyle name="Normal 4 2 3 5 2 2 2 4" xfId="32198"/>
    <cellStyle name="Normal 4 2 3 5 2 2 3" xfId="3112"/>
    <cellStyle name="Normal 4 2 3 5 2 2 3 2" xfId="12754"/>
    <cellStyle name="Normal 4 2 3 5 2 2 3 2 2" xfId="42961"/>
    <cellStyle name="Normal 4 2 3 5 2 2 3 3" xfId="22394"/>
    <cellStyle name="Normal 4 2 3 5 2 2 3 3 2" xfId="52601"/>
    <cellStyle name="Normal 4 2 3 5 2 2 3 4" xfId="33321"/>
    <cellStyle name="Normal 4 2 3 5 2 2 4" xfId="4235"/>
    <cellStyle name="Normal 4 2 3 5 2 2 4 2" xfId="13877"/>
    <cellStyle name="Normal 4 2 3 5 2 2 4 2 2" xfId="44084"/>
    <cellStyle name="Normal 4 2 3 5 2 2 4 3" xfId="23517"/>
    <cellStyle name="Normal 4 2 3 5 2 2 4 3 2" xfId="53724"/>
    <cellStyle name="Normal 4 2 3 5 2 2 4 4" xfId="34444"/>
    <cellStyle name="Normal 4 2 3 5 2 2 5" xfId="5524"/>
    <cellStyle name="Normal 4 2 3 5 2 2 5 2" xfId="15164"/>
    <cellStyle name="Normal 4 2 3 5 2 2 5 2 2" xfId="45371"/>
    <cellStyle name="Normal 4 2 3 5 2 2 5 3" xfId="24804"/>
    <cellStyle name="Normal 4 2 3 5 2 2 5 3 2" xfId="55011"/>
    <cellStyle name="Normal 4 2 3 5 2 2 5 4" xfId="35731"/>
    <cellStyle name="Normal 4 2 3 5 2 2 6" xfId="6811"/>
    <cellStyle name="Normal 4 2 3 5 2 2 6 2" xfId="16451"/>
    <cellStyle name="Normal 4 2 3 5 2 2 6 2 2" xfId="46658"/>
    <cellStyle name="Normal 4 2 3 5 2 2 6 3" xfId="26091"/>
    <cellStyle name="Normal 4 2 3 5 2 2 6 3 2" xfId="56298"/>
    <cellStyle name="Normal 4 2 3 5 2 2 6 4" xfId="37018"/>
    <cellStyle name="Normal 4 2 3 5 2 2 7" xfId="8098"/>
    <cellStyle name="Normal 4 2 3 5 2 2 7 2" xfId="17738"/>
    <cellStyle name="Normal 4 2 3 5 2 2 7 2 2" xfId="47945"/>
    <cellStyle name="Normal 4 2 3 5 2 2 7 3" xfId="27378"/>
    <cellStyle name="Normal 4 2 3 5 2 2 7 3 2" xfId="57585"/>
    <cellStyle name="Normal 4 2 3 5 2 2 7 4" xfId="38305"/>
    <cellStyle name="Normal 4 2 3 5 2 2 8" xfId="9385"/>
    <cellStyle name="Normal 4 2 3 5 2 2 8 2" xfId="19025"/>
    <cellStyle name="Normal 4 2 3 5 2 2 8 2 2" xfId="49232"/>
    <cellStyle name="Normal 4 2 3 5 2 2 8 3" xfId="28665"/>
    <cellStyle name="Normal 4 2 3 5 2 2 8 3 2" xfId="58872"/>
    <cellStyle name="Normal 4 2 3 5 2 2 8 4" xfId="39592"/>
    <cellStyle name="Normal 4 2 3 5 2 2 9" xfId="10508"/>
    <cellStyle name="Normal 4 2 3 5 2 2 9 2" xfId="40715"/>
    <cellStyle name="Normal 4 2 3 5 2 3" xfId="1515"/>
    <cellStyle name="Normal 4 2 3 5 2 3 2" xfId="11162"/>
    <cellStyle name="Normal 4 2 3 5 2 3 2 2" xfId="41369"/>
    <cellStyle name="Normal 4 2 3 5 2 3 3" xfId="20802"/>
    <cellStyle name="Normal 4 2 3 5 2 3 3 2" xfId="51009"/>
    <cellStyle name="Normal 4 2 3 5 2 3 4" xfId="31729"/>
    <cellStyle name="Normal 4 2 3 5 2 4" xfId="2643"/>
    <cellStyle name="Normal 4 2 3 5 2 4 2" xfId="12285"/>
    <cellStyle name="Normal 4 2 3 5 2 4 2 2" xfId="42492"/>
    <cellStyle name="Normal 4 2 3 5 2 4 3" xfId="21925"/>
    <cellStyle name="Normal 4 2 3 5 2 4 3 2" xfId="52132"/>
    <cellStyle name="Normal 4 2 3 5 2 4 4" xfId="32852"/>
    <cellStyle name="Normal 4 2 3 5 2 5" xfId="3766"/>
    <cellStyle name="Normal 4 2 3 5 2 5 2" xfId="13408"/>
    <cellStyle name="Normal 4 2 3 5 2 5 2 2" xfId="43615"/>
    <cellStyle name="Normal 4 2 3 5 2 5 3" xfId="23048"/>
    <cellStyle name="Normal 4 2 3 5 2 5 3 2" xfId="53255"/>
    <cellStyle name="Normal 4 2 3 5 2 5 4" xfId="33975"/>
    <cellStyle name="Normal 4 2 3 5 2 6" xfId="5055"/>
    <cellStyle name="Normal 4 2 3 5 2 6 2" xfId="14695"/>
    <cellStyle name="Normal 4 2 3 5 2 6 2 2" xfId="44902"/>
    <cellStyle name="Normal 4 2 3 5 2 6 3" xfId="24335"/>
    <cellStyle name="Normal 4 2 3 5 2 6 3 2" xfId="54542"/>
    <cellStyle name="Normal 4 2 3 5 2 6 4" xfId="35262"/>
    <cellStyle name="Normal 4 2 3 5 2 7" xfId="6342"/>
    <cellStyle name="Normal 4 2 3 5 2 7 2" xfId="15982"/>
    <cellStyle name="Normal 4 2 3 5 2 7 2 2" xfId="46189"/>
    <cellStyle name="Normal 4 2 3 5 2 7 3" xfId="25622"/>
    <cellStyle name="Normal 4 2 3 5 2 7 3 2" xfId="55829"/>
    <cellStyle name="Normal 4 2 3 5 2 7 4" xfId="36549"/>
    <cellStyle name="Normal 4 2 3 5 2 8" xfId="7629"/>
    <cellStyle name="Normal 4 2 3 5 2 8 2" xfId="17269"/>
    <cellStyle name="Normal 4 2 3 5 2 8 2 2" xfId="47476"/>
    <cellStyle name="Normal 4 2 3 5 2 8 3" xfId="26909"/>
    <cellStyle name="Normal 4 2 3 5 2 8 3 2" xfId="57116"/>
    <cellStyle name="Normal 4 2 3 5 2 8 4" xfId="37836"/>
    <cellStyle name="Normal 4 2 3 5 2 9" xfId="8916"/>
    <cellStyle name="Normal 4 2 3 5 2 9 2" xfId="18556"/>
    <cellStyle name="Normal 4 2 3 5 2 9 2 2" xfId="48763"/>
    <cellStyle name="Normal 4 2 3 5 2 9 3" xfId="28196"/>
    <cellStyle name="Normal 4 2 3 5 2 9 3 2" xfId="58403"/>
    <cellStyle name="Normal 4 2 3 5 2 9 4" xfId="39123"/>
    <cellStyle name="Normal 4 2 3 5 3" xfId="693"/>
    <cellStyle name="Normal 4 2 3 5 3 10" xfId="19984"/>
    <cellStyle name="Normal 4 2 3 5 3 10 2" xfId="50191"/>
    <cellStyle name="Normal 4 2 3 5 3 11" xfId="29788"/>
    <cellStyle name="Normal 4 2 3 5 3 11 2" xfId="59995"/>
    <cellStyle name="Normal 4 2 3 5 3 12" xfId="30911"/>
    <cellStyle name="Normal 4 2 3 5 3 2" xfId="1822"/>
    <cellStyle name="Normal 4 2 3 5 3 2 2" xfId="11467"/>
    <cellStyle name="Normal 4 2 3 5 3 2 2 2" xfId="41674"/>
    <cellStyle name="Normal 4 2 3 5 3 2 3" xfId="21107"/>
    <cellStyle name="Normal 4 2 3 5 3 2 3 2" xfId="51314"/>
    <cellStyle name="Normal 4 2 3 5 3 2 4" xfId="32034"/>
    <cellStyle name="Normal 4 2 3 5 3 3" xfId="2948"/>
    <cellStyle name="Normal 4 2 3 5 3 3 2" xfId="12590"/>
    <cellStyle name="Normal 4 2 3 5 3 3 2 2" xfId="42797"/>
    <cellStyle name="Normal 4 2 3 5 3 3 3" xfId="22230"/>
    <cellStyle name="Normal 4 2 3 5 3 3 3 2" xfId="52437"/>
    <cellStyle name="Normal 4 2 3 5 3 3 4" xfId="33157"/>
    <cellStyle name="Normal 4 2 3 5 3 4" xfId="4071"/>
    <cellStyle name="Normal 4 2 3 5 3 4 2" xfId="13713"/>
    <cellStyle name="Normal 4 2 3 5 3 4 2 2" xfId="43920"/>
    <cellStyle name="Normal 4 2 3 5 3 4 3" xfId="23353"/>
    <cellStyle name="Normal 4 2 3 5 3 4 3 2" xfId="53560"/>
    <cellStyle name="Normal 4 2 3 5 3 4 4" xfId="34280"/>
    <cellStyle name="Normal 4 2 3 5 3 5" xfId="5360"/>
    <cellStyle name="Normal 4 2 3 5 3 5 2" xfId="15000"/>
    <cellStyle name="Normal 4 2 3 5 3 5 2 2" xfId="45207"/>
    <cellStyle name="Normal 4 2 3 5 3 5 3" xfId="24640"/>
    <cellStyle name="Normal 4 2 3 5 3 5 3 2" xfId="54847"/>
    <cellStyle name="Normal 4 2 3 5 3 5 4" xfId="35567"/>
    <cellStyle name="Normal 4 2 3 5 3 6" xfId="6647"/>
    <cellStyle name="Normal 4 2 3 5 3 6 2" xfId="16287"/>
    <cellStyle name="Normal 4 2 3 5 3 6 2 2" xfId="46494"/>
    <cellStyle name="Normal 4 2 3 5 3 6 3" xfId="25927"/>
    <cellStyle name="Normal 4 2 3 5 3 6 3 2" xfId="56134"/>
    <cellStyle name="Normal 4 2 3 5 3 6 4" xfId="36854"/>
    <cellStyle name="Normal 4 2 3 5 3 7" xfId="7934"/>
    <cellStyle name="Normal 4 2 3 5 3 7 2" xfId="17574"/>
    <cellStyle name="Normal 4 2 3 5 3 7 2 2" xfId="47781"/>
    <cellStyle name="Normal 4 2 3 5 3 7 3" xfId="27214"/>
    <cellStyle name="Normal 4 2 3 5 3 7 3 2" xfId="57421"/>
    <cellStyle name="Normal 4 2 3 5 3 7 4" xfId="38141"/>
    <cellStyle name="Normal 4 2 3 5 3 8" xfId="9221"/>
    <cellStyle name="Normal 4 2 3 5 3 8 2" xfId="18861"/>
    <cellStyle name="Normal 4 2 3 5 3 8 2 2" xfId="49068"/>
    <cellStyle name="Normal 4 2 3 5 3 8 3" xfId="28501"/>
    <cellStyle name="Normal 4 2 3 5 3 8 3 2" xfId="58708"/>
    <cellStyle name="Normal 4 2 3 5 3 8 4" xfId="39428"/>
    <cellStyle name="Normal 4 2 3 5 3 9" xfId="10344"/>
    <cellStyle name="Normal 4 2 3 5 3 9 2" xfId="40551"/>
    <cellStyle name="Normal 4 2 3 5 4" xfId="1163"/>
    <cellStyle name="Normal 4 2 3 5 4 10" xfId="20451"/>
    <cellStyle name="Normal 4 2 3 5 4 10 2" xfId="50658"/>
    <cellStyle name="Normal 4 2 3 5 4 11" xfId="30255"/>
    <cellStyle name="Normal 4 2 3 5 4 11 2" xfId="60462"/>
    <cellStyle name="Normal 4 2 3 5 4 12" xfId="31378"/>
    <cellStyle name="Normal 4 2 3 5 4 2" xfId="2291"/>
    <cellStyle name="Normal 4 2 3 5 4 2 2" xfId="11934"/>
    <cellStyle name="Normal 4 2 3 5 4 2 2 2" xfId="42141"/>
    <cellStyle name="Normal 4 2 3 5 4 2 3" xfId="21574"/>
    <cellStyle name="Normal 4 2 3 5 4 2 3 2" xfId="51781"/>
    <cellStyle name="Normal 4 2 3 5 4 2 4" xfId="32501"/>
    <cellStyle name="Normal 4 2 3 5 4 3" xfId="3415"/>
    <cellStyle name="Normal 4 2 3 5 4 3 2" xfId="13057"/>
    <cellStyle name="Normal 4 2 3 5 4 3 2 2" xfId="43264"/>
    <cellStyle name="Normal 4 2 3 5 4 3 3" xfId="22697"/>
    <cellStyle name="Normal 4 2 3 5 4 3 3 2" xfId="52904"/>
    <cellStyle name="Normal 4 2 3 5 4 3 4" xfId="33624"/>
    <cellStyle name="Normal 4 2 3 5 4 4" xfId="4538"/>
    <cellStyle name="Normal 4 2 3 5 4 4 2" xfId="14180"/>
    <cellStyle name="Normal 4 2 3 5 4 4 2 2" xfId="44387"/>
    <cellStyle name="Normal 4 2 3 5 4 4 3" xfId="23820"/>
    <cellStyle name="Normal 4 2 3 5 4 4 3 2" xfId="54027"/>
    <cellStyle name="Normal 4 2 3 5 4 4 4" xfId="34747"/>
    <cellStyle name="Normal 4 2 3 5 4 5" xfId="5827"/>
    <cellStyle name="Normal 4 2 3 5 4 5 2" xfId="15467"/>
    <cellStyle name="Normal 4 2 3 5 4 5 2 2" xfId="45674"/>
    <cellStyle name="Normal 4 2 3 5 4 5 3" xfId="25107"/>
    <cellStyle name="Normal 4 2 3 5 4 5 3 2" xfId="55314"/>
    <cellStyle name="Normal 4 2 3 5 4 5 4" xfId="36034"/>
    <cellStyle name="Normal 4 2 3 5 4 6" xfId="7114"/>
    <cellStyle name="Normal 4 2 3 5 4 6 2" xfId="16754"/>
    <cellStyle name="Normal 4 2 3 5 4 6 2 2" xfId="46961"/>
    <cellStyle name="Normal 4 2 3 5 4 6 3" xfId="26394"/>
    <cellStyle name="Normal 4 2 3 5 4 6 3 2" xfId="56601"/>
    <cellStyle name="Normal 4 2 3 5 4 6 4" xfId="37321"/>
    <cellStyle name="Normal 4 2 3 5 4 7" xfId="8401"/>
    <cellStyle name="Normal 4 2 3 5 4 7 2" xfId="18041"/>
    <cellStyle name="Normal 4 2 3 5 4 7 2 2" xfId="48248"/>
    <cellStyle name="Normal 4 2 3 5 4 7 3" xfId="27681"/>
    <cellStyle name="Normal 4 2 3 5 4 7 3 2" xfId="57888"/>
    <cellStyle name="Normal 4 2 3 5 4 7 4" xfId="38608"/>
    <cellStyle name="Normal 4 2 3 5 4 8" xfId="9688"/>
    <cellStyle name="Normal 4 2 3 5 4 8 2" xfId="19328"/>
    <cellStyle name="Normal 4 2 3 5 4 8 2 2" xfId="49535"/>
    <cellStyle name="Normal 4 2 3 5 4 8 3" xfId="28968"/>
    <cellStyle name="Normal 4 2 3 5 4 8 3 2" xfId="59175"/>
    <cellStyle name="Normal 4 2 3 5 4 8 4" xfId="39895"/>
    <cellStyle name="Normal 4 2 3 5 4 9" xfId="10811"/>
    <cellStyle name="Normal 4 2 3 5 4 9 2" xfId="41018"/>
    <cellStyle name="Normal 4 2 3 5 5" xfId="1351"/>
    <cellStyle name="Normal 4 2 3 5 5 2" xfId="4891"/>
    <cellStyle name="Normal 4 2 3 5 5 2 2" xfId="14531"/>
    <cellStyle name="Normal 4 2 3 5 5 2 2 2" xfId="44738"/>
    <cellStyle name="Normal 4 2 3 5 5 2 3" xfId="24171"/>
    <cellStyle name="Normal 4 2 3 5 5 2 3 2" xfId="54378"/>
    <cellStyle name="Normal 4 2 3 5 5 2 4" xfId="35098"/>
    <cellStyle name="Normal 4 2 3 5 5 3" xfId="6178"/>
    <cellStyle name="Normal 4 2 3 5 5 3 2" xfId="15818"/>
    <cellStyle name="Normal 4 2 3 5 5 3 2 2" xfId="46025"/>
    <cellStyle name="Normal 4 2 3 5 5 3 3" xfId="25458"/>
    <cellStyle name="Normal 4 2 3 5 5 3 3 2" xfId="55665"/>
    <cellStyle name="Normal 4 2 3 5 5 3 4" xfId="36385"/>
    <cellStyle name="Normal 4 2 3 5 5 4" xfId="7465"/>
    <cellStyle name="Normal 4 2 3 5 5 4 2" xfId="17105"/>
    <cellStyle name="Normal 4 2 3 5 5 4 2 2" xfId="47312"/>
    <cellStyle name="Normal 4 2 3 5 5 4 3" xfId="26745"/>
    <cellStyle name="Normal 4 2 3 5 5 4 3 2" xfId="56952"/>
    <cellStyle name="Normal 4 2 3 5 5 4 4" xfId="37672"/>
    <cellStyle name="Normal 4 2 3 5 5 5" xfId="8752"/>
    <cellStyle name="Normal 4 2 3 5 5 5 2" xfId="18392"/>
    <cellStyle name="Normal 4 2 3 5 5 5 2 2" xfId="48599"/>
    <cellStyle name="Normal 4 2 3 5 5 5 3" xfId="28032"/>
    <cellStyle name="Normal 4 2 3 5 5 5 3 2" xfId="58239"/>
    <cellStyle name="Normal 4 2 3 5 5 5 4" xfId="38959"/>
    <cellStyle name="Normal 4 2 3 5 5 6" xfId="10998"/>
    <cellStyle name="Normal 4 2 3 5 5 6 2" xfId="41205"/>
    <cellStyle name="Normal 4 2 3 5 5 7" xfId="20638"/>
    <cellStyle name="Normal 4 2 3 5 5 7 2" xfId="50845"/>
    <cellStyle name="Normal 4 2 3 5 5 8" xfId="29319"/>
    <cellStyle name="Normal 4 2 3 5 5 8 2" xfId="59526"/>
    <cellStyle name="Normal 4 2 3 5 5 9" xfId="31565"/>
    <cellStyle name="Normal 4 2 3 5 6" xfId="2479"/>
    <cellStyle name="Normal 4 2 3 5 6 2" xfId="12121"/>
    <cellStyle name="Normal 4 2 3 5 6 2 2" xfId="42328"/>
    <cellStyle name="Normal 4 2 3 5 6 3" xfId="21761"/>
    <cellStyle name="Normal 4 2 3 5 6 3 2" xfId="51968"/>
    <cellStyle name="Normal 4 2 3 5 6 4" xfId="32688"/>
    <cellStyle name="Normal 4 2 3 5 7" xfId="3602"/>
    <cellStyle name="Normal 4 2 3 5 7 2" xfId="13244"/>
    <cellStyle name="Normal 4 2 3 5 7 2 2" xfId="43451"/>
    <cellStyle name="Normal 4 2 3 5 7 3" xfId="22884"/>
    <cellStyle name="Normal 4 2 3 5 7 3 2" xfId="53091"/>
    <cellStyle name="Normal 4 2 3 5 7 4" xfId="33811"/>
    <cellStyle name="Normal 4 2 3 5 8" xfId="4725"/>
    <cellStyle name="Normal 4 2 3 5 8 2" xfId="14367"/>
    <cellStyle name="Normal 4 2 3 5 8 2 2" xfId="44574"/>
    <cellStyle name="Normal 4 2 3 5 8 3" xfId="24007"/>
    <cellStyle name="Normal 4 2 3 5 8 3 2" xfId="54214"/>
    <cellStyle name="Normal 4 2 3 5 8 4" xfId="34934"/>
    <cellStyle name="Normal 4 2 3 5 9" xfId="6014"/>
    <cellStyle name="Normal 4 2 3 5 9 2" xfId="15654"/>
    <cellStyle name="Normal 4 2 3 5 9 2 2" xfId="45861"/>
    <cellStyle name="Normal 4 2 3 5 9 3" xfId="25294"/>
    <cellStyle name="Normal 4 2 3 5 9 3 2" xfId="55501"/>
    <cellStyle name="Normal 4 2 3 5 9 4" xfId="36221"/>
    <cellStyle name="Normal 4 2 3 6" xfId="241"/>
    <cellStyle name="Normal 4 2 3 6 10" xfId="7325"/>
    <cellStyle name="Normal 4 2 3 6 10 2" xfId="16965"/>
    <cellStyle name="Normal 4 2 3 6 10 2 2" xfId="47172"/>
    <cellStyle name="Normal 4 2 3 6 10 3" xfId="26605"/>
    <cellStyle name="Normal 4 2 3 6 10 3 2" xfId="56812"/>
    <cellStyle name="Normal 4 2 3 6 10 4" xfId="37532"/>
    <cellStyle name="Normal 4 2 3 6 11" xfId="8612"/>
    <cellStyle name="Normal 4 2 3 6 11 2" xfId="18252"/>
    <cellStyle name="Normal 4 2 3 6 11 2 2" xfId="48459"/>
    <cellStyle name="Normal 4 2 3 6 11 3" xfId="27892"/>
    <cellStyle name="Normal 4 2 3 6 11 3 2" xfId="58099"/>
    <cellStyle name="Normal 4 2 3 6 11 4" xfId="38819"/>
    <cellStyle name="Normal 4 2 3 6 12" xfId="9899"/>
    <cellStyle name="Normal 4 2 3 6 12 2" xfId="40106"/>
    <cellStyle name="Normal 4 2 3 6 13" xfId="19539"/>
    <cellStyle name="Normal 4 2 3 6 13 2" xfId="49746"/>
    <cellStyle name="Normal 4 2 3 6 14" xfId="29179"/>
    <cellStyle name="Normal 4 2 3 6 14 2" xfId="59386"/>
    <cellStyle name="Normal 4 2 3 6 15" xfId="30466"/>
    <cellStyle name="Normal 4 2 3 6 2" xfId="405"/>
    <cellStyle name="Normal 4 2 3 6 2 10" xfId="10063"/>
    <cellStyle name="Normal 4 2 3 6 2 10 2" xfId="40270"/>
    <cellStyle name="Normal 4 2 3 6 2 11" xfId="19703"/>
    <cellStyle name="Normal 4 2 3 6 2 11 2" xfId="49910"/>
    <cellStyle name="Normal 4 2 3 6 2 12" xfId="29507"/>
    <cellStyle name="Normal 4 2 3 6 2 12 2" xfId="59714"/>
    <cellStyle name="Normal 4 2 3 6 2 13" xfId="30630"/>
    <cellStyle name="Normal 4 2 3 6 2 2" xfId="881"/>
    <cellStyle name="Normal 4 2 3 6 2 2 10" xfId="20172"/>
    <cellStyle name="Normal 4 2 3 6 2 2 10 2" xfId="50379"/>
    <cellStyle name="Normal 4 2 3 6 2 2 11" xfId="29976"/>
    <cellStyle name="Normal 4 2 3 6 2 2 11 2" xfId="60183"/>
    <cellStyle name="Normal 4 2 3 6 2 2 12" xfId="31099"/>
    <cellStyle name="Normal 4 2 3 6 2 2 2" xfId="2010"/>
    <cellStyle name="Normal 4 2 3 6 2 2 2 2" xfId="11655"/>
    <cellStyle name="Normal 4 2 3 6 2 2 2 2 2" xfId="41862"/>
    <cellStyle name="Normal 4 2 3 6 2 2 2 3" xfId="21295"/>
    <cellStyle name="Normal 4 2 3 6 2 2 2 3 2" xfId="51502"/>
    <cellStyle name="Normal 4 2 3 6 2 2 2 4" xfId="32222"/>
    <cellStyle name="Normal 4 2 3 6 2 2 3" xfId="3136"/>
    <cellStyle name="Normal 4 2 3 6 2 2 3 2" xfId="12778"/>
    <cellStyle name="Normal 4 2 3 6 2 2 3 2 2" xfId="42985"/>
    <cellStyle name="Normal 4 2 3 6 2 2 3 3" xfId="22418"/>
    <cellStyle name="Normal 4 2 3 6 2 2 3 3 2" xfId="52625"/>
    <cellStyle name="Normal 4 2 3 6 2 2 3 4" xfId="33345"/>
    <cellStyle name="Normal 4 2 3 6 2 2 4" xfId="4259"/>
    <cellStyle name="Normal 4 2 3 6 2 2 4 2" xfId="13901"/>
    <cellStyle name="Normal 4 2 3 6 2 2 4 2 2" xfId="44108"/>
    <cellStyle name="Normal 4 2 3 6 2 2 4 3" xfId="23541"/>
    <cellStyle name="Normal 4 2 3 6 2 2 4 3 2" xfId="53748"/>
    <cellStyle name="Normal 4 2 3 6 2 2 4 4" xfId="34468"/>
    <cellStyle name="Normal 4 2 3 6 2 2 5" xfId="5548"/>
    <cellStyle name="Normal 4 2 3 6 2 2 5 2" xfId="15188"/>
    <cellStyle name="Normal 4 2 3 6 2 2 5 2 2" xfId="45395"/>
    <cellStyle name="Normal 4 2 3 6 2 2 5 3" xfId="24828"/>
    <cellStyle name="Normal 4 2 3 6 2 2 5 3 2" xfId="55035"/>
    <cellStyle name="Normal 4 2 3 6 2 2 5 4" xfId="35755"/>
    <cellStyle name="Normal 4 2 3 6 2 2 6" xfId="6835"/>
    <cellStyle name="Normal 4 2 3 6 2 2 6 2" xfId="16475"/>
    <cellStyle name="Normal 4 2 3 6 2 2 6 2 2" xfId="46682"/>
    <cellStyle name="Normal 4 2 3 6 2 2 6 3" xfId="26115"/>
    <cellStyle name="Normal 4 2 3 6 2 2 6 3 2" xfId="56322"/>
    <cellStyle name="Normal 4 2 3 6 2 2 6 4" xfId="37042"/>
    <cellStyle name="Normal 4 2 3 6 2 2 7" xfId="8122"/>
    <cellStyle name="Normal 4 2 3 6 2 2 7 2" xfId="17762"/>
    <cellStyle name="Normal 4 2 3 6 2 2 7 2 2" xfId="47969"/>
    <cellStyle name="Normal 4 2 3 6 2 2 7 3" xfId="27402"/>
    <cellStyle name="Normal 4 2 3 6 2 2 7 3 2" xfId="57609"/>
    <cellStyle name="Normal 4 2 3 6 2 2 7 4" xfId="38329"/>
    <cellStyle name="Normal 4 2 3 6 2 2 8" xfId="9409"/>
    <cellStyle name="Normal 4 2 3 6 2 2 8 2" xfId="19049"/>
    <cellStyle name="Normal 4 2 3 6 2 2 8 2 2" xfId="49256"/>
    <cellStyle name="Normal 4 2 3 6 2 2 8 3" xfId="28689"/>
    <cellStyle name="Normal 4 2 3 6 2 2 8 3 2" xfId="58896"/>
    <cellStyle name="Normal 4 2 3 6 2 2 8 4" xfId="39616"/>
    <cellStyle name="Normal 4 2 3 6 2 2 9" xfId="10532"/>
    <cellStyle name="Normal 4 2 3 6 2 2 9 2" xfId="40739"/>
    <cellStyle name="Normal 4 2 3 6 2 3" xfId="1539"/>
    <cellStyle name="Normal 4 2 3 6 2 3 2" xfId="11186"/>
    <cellStyle name="Normal 4 2 3 6 2 3 2 2" xfId="41393"/>
    <cellStyle name="Normal 4 2 3 6 2 3 3" xfId="20826"/>
    <cellStyle name="Normal 4 2 3 6 2 3 3 2" xfId="51033"/>
    <cellStyle name="Normal 4 2 3 6 2 3 4" xfId="31753"/>
    <cellStyle name="Normal 4 2 3 6 2 4" xfId="2667"/>
    <cellStyle name="Normal 4 2 3 6 2 4 2" xfId="12309"/>
    <cellStyle name="Normal 4 2 3 6 2 4 2 2" xfId="42516"/>
    <cellStyle name="Normal 4 2 3 6 2 4 3" xfId="21949"/>
    <cellStyle name="Normal 4 2 3 6 2 4 3 2" xfId="52156"/>
    <cellStyle name="Normal 4 2 3 6 2 4 4" xfId="32876"/>
    <cellStyle name="Normal 4 2 3 6 2 5" xfId="3790"/>
    <cellStyle name="Normal 4 2 3 6 2 5 2" xfId="13432"/>
    <cellStyle name="Normal 4 2 3 6 2 5 2 2" xfId="43639"/>
    <cellStyle name="Normal 4 2 3 6 2 5 3" xfId="23072"/>
    <cellStyle name="Normal 4 2 3 6 2 5 3 2" xfId="53279"/>
    <cellStyle name="Normal 4 2 3 6 2 5 4" xfId="33999"/>
    <cellStyle name="Normal 4 2 3 6 2 6" xfId="5079"/>
    <cellStyle name="Normal 4 2 3 6 2 6 2" xfId="14719"/>
    <cellStyle name="Normal 4 2 3 6 2 6 2 2" xfId="44926"/>
    <cellStyle name="Normal 4 2 3 6 2 6 3" xfId="24359"/>
    <cellStyle name="Normal 4 2 3 6 2 6 3 2" xfId="54566"/>
    <cellStyle name="Normal 4 2 3 6 2 6 4" xfId="35286"/>
    <cellStyle name="Normal 4 2 3 6 2 7" xfId="6366"/>
    <cellStyle name="Normal 4 2 3 6 2 7 2" xfId="16006"/>
    <cellStyle name="Normal 4 2 3 6 2 7 2 2" xfId="46213"/>
    <cellStyle name="Normal 4 2 3 6 2 7 3" xfId="25646"/>
    <cellStyle name="Normal 4 2 3 6 2 7 3 2" xfId="55853"/>
    <cellStyle name="Normal 4 2 3 6 2 7 4" xfId="36573"/>
    <cellStyle name="Normal 4 2 3 6 2 8" xfId="7653"/>
    <cellStyle name="Normal 4 2 3 6 2 8 2" xfId="17293"/>
    <cellStyle name="Normal 4 2 3 6 2 8 2 2" xfId="47500"/>
    <cellStyle name="Normal 4 2 3 6 2 8 3" xfId="26933"/>
    <cellStyle name="Normal 4 2 3 6 2 8 3 2" xfId="57140"/>
    <cellStyle name="Normal 4 2 3 6 2 8 4" xfId="37860"/>
    <cellStyle name="Normal 4 2 3 6 2 9" xfId="8940"/>
    <cellStyle name="Normal 4 2 3 6 2 9 2" xfId="18580"/>
    <cellStyle name="Normal 4 2 3 6 2 9 2 2" xfId="48787"/>
    <cellStyle name="Normal 4 2 3 6 2 9 3" xfId="28220"/>
    <cellStyle name="Normal 4 2 3 6 2 9 3 2" xfId="58427"/>
    <cellStyle name="Normal 4 2 3 6 2 9 4" xfId="39147"/>
    <cellStyle name="Normal 4 2 3 6 3" xfId="717"/>
    <cellStyle name="Normal 4 2 3 6 3 10" xfId="20008"/>
    <cellStyle name="Normal 4 2 3 6 3 10 2" xfId="50215"/>
    <cellStyle name="Normal 4 2 3 6 3 11" xfId="29812"/>
    <cellStyle name="Normal 4 2 3 6 3 11 2" xfId="60019"/>
    <cellStyle name="Normal 4 2 3 6 3 12" xfId="30935"/>
    <cellStyle name="Normal 4 2 3 6 3 2" xfId="1846"/>
    <cellStyle name="Normal 4 2 3 6 3 2 2" xfId="11491"/>
    <cellStyle name="Normal 4 2 3 6 3 2 2 2" xfId="41698"/>
    <cellStyle name="Normal 4 2 3 6 3 2 3" xfId="21131"/>
    <cellStyle name="Normal 4 2 3 6 3 2 3 2" xfId="51338"/>
    <cellStyle name="Normal 4 2 3 6 3 2 4" xfId="32058"/>
    <cellStyle name="Normal 4 2 3 6 3 3" xfId="2972"/>
    <cellStyle name="Normal 4 2 3 6 3 3 2" xfId="12614"/>
    <cellStyle name="Normal 4 2 3 6 3 3 2 2" xfId="42821"/>
    <cellStyle name="Normal 4 2 3 6 3 3 3" xfId="22254"/>
    <cellStyle name="Normal 4 2 3 6 3 3 3 2" xfId="52461"/>
    <cellStyle name="Normal 4 2 3 6 3 3 4" xfId="33181"/>
    <cellStyle name="Normal 4 2 3 6 3 4" xfId="4095"/>
    <cellStyle name="Normal 4 2 3 6 3 4 2" xfId="13737"/>
    <cellStyle name="Normal 4 2 3 6 3 4 2 2" xfId="43944"/>
    <cellStyle name="Normal 4 2 3 6 3 4 3" xfId="23377"/>
    <cellStyle name="Normal 4 2 3 6 3 4 3 2" xfId="53584"/>
    <cellStyle name="Normal 4 2 3 6 3 4 4" xfId="34304"/>
    <cellStyle name="Normal 4 2 3 6 3 5" xfId="5384"/>
    <cellStyle name="Normal 4 2 3 6 3 5 2" xfId="15024"/>
    <cellStyle name="Normal 4 2 3 6 3 5 2 2" xfId="45231"/>
    <cellStyle name="Normal 4 2 3 6 3 5 3" xfId="24664"/>
    <cellStyle name="Normal 4 2 3 6 3 5 3 2" xfId="54871"/>
    <cellStyle name="Normal 4 2 3 6 3 5 4" xfId="35591"/>
    <cellStyle name="Normal 4 2 3 6 3 6" xfId="6671"/>
    <cellStyle name="Normal 4 2 3 6 3 6 2" xfId="16311"/>
    <cellStyle name="Normal 4 2 3 6 3 6 2 2" xfId="46518"/>
    <cellStyle name="Normal 4 2 3 6 3 6 3" xfId="25951"/>
    <cellStyle name="Normal 4 2 3 6 3 6 3 2" xfId="56158"/>
    <cellStyle name="Normal 4 2 3 6 3 6 4" xfId="36878"/>
    <cellStyle name="Normal 4 2 3 6 3 7" xfId="7958"/>
    <cellStyle name="Normal 4 2 3 6 3 7 2" xfId="17598"/>
    <cellStyle name="Normal 4 2 3 6 3 7 2 2" xfId="47805"/>
    <cellStyle name="Normal 4 2 3 6 3 7 3" xfId="27238"/>
    <cellStyle name="Normal 4 2 3 6 3 7 3 2" xfId="57445"/>
    <cellStyle name="Normal 4 2 3 6 3 7 4" xfId="38165"/>
    <cellStyle name="Normal 4 2 3 6 3 8" xfId="9245"/>
    <cellStyle name="Normal 4 2 3 6 3 8 2" xfId="18885"/>
    <cellStyle name="Normal 4 2 3 6 3 8 2 2" xfId="49092"/>
    <cellStyle name="Normal 4 2 3 6 3 8 3" xfId="28525"/>
    <cellStyle name="Normal 4 2 3 6 3 8 3 2" xfId="58732"/>
    <cellStyle name="Normal 4 2 3 6 3 8 4" xfId="39452"/>
    <cellStyle name="Normal 4 2 3 6 3 9" xfId="10368"/>
    <cellStyle name="Normal 4 2 3 6 3 9 2" xfId="40575"/>
    <cellStyle name="Normal 4 2 3 6 4" xfId="1187"/>
    <cellStyle name="Normal 4 2 3 6 4 10" xfId="20475"/>
    <cellStyle name="Normal 4 2 3 6 4 10 2" xfId="50682"/>
    <cellStyle name="Normal 4 2 3 6 4 11" xfId="30279"/>
    <cellStyle name="Normal 4 2 3 6 4 11 2" xfId="60486"/>
    <cellStyle name="Normal 4 2 3 6 4 12" xfId="31402"/>
    <cellStyle name="Normal 4 2 3 6 4 2" xfId="2315"/>
    <cellStyle name="Normal 4 2 3 6 4 2 2" xfId="11958"/>
    <cellStyle name="Normal 4 2 3 6 4 2 2 2" xfId="42165"/>
    <cellStyle name="Normal 4 2 3 6 4 2 3" xfId="21598"/>
    <cellStyle name="Normal 4 2 3 6 4 2 3 2" xfId="51805"/>
    <cellStyle name="Normal 4 2 3 6 4 2 4" xfId="32525"/>
    <cellStyle name="Normal 4 2 3 6 4 3" xfId="3439"/>
    <cellStyle name="Normal 4 2 3 6 4 3 2" xfId="13081"/>
    <cellStyle name="Normal 4 2 3 6 4 3 2 2" xfId="43288"/>
    <cellStyle name="Normal 4 2 3 6 4 3 3" xfId="22721"/>
    <cellStyle name="Normal 4 2 3 6 4 3 3 2" xfId="52928"/>
    <cellStyle name="Normal 4 2 3 6 4 3 4" xfId="33648"/>
    <cellStyle name="Normal 4 2 3 6 4 4" xfId="4562"/>
    <cellStyle name="Normal 4 2 3 6 4 4 2" xfId="14204"/>
    <cellStyle name="Normal 4 2 3 6 4 4 2 2" xfId="44411"/>
    <cellStyle name="Normal 4 2 3 6 4 4 3" xfId="23844"/>
    <cellStyle name="Normal 4 2 3 6 4 4 3 2" xfId="54051"/>
    <cellStyle name="Normal 4 2 3 6 4 4 4" xfId="34771"/>
    <cellStyle name="Normal 4 2 3 6 4 5" xfId="5851"/>
    <cellStyle name="Normal 4 2 3 6 4 5 2" xfId="15491"/>
    <cellStyle name="Normal 4 2 3 6 4 5 2 2" xfId="45698"/>
    <cellStyle name="Normal 4 2 3 6 4 5 3" xfId="25131"/>
    <cellStyle name="Normal 4 2 3 6 4 5 3 2" xfId="55338"/>
    <cellStyle name="Normal 4 2 3 6 4 5 4" xfId="36058"/>
    <cellStyle name="Normal 4 2 3 6 4 6" xfId="7138"/>
    <cellStyle name="Normal 4 2 3 6 4 6 2" xfId="16778"/>
    <cellStyle name="Normal 4 2 3 6 4 6 2 2" xfId="46985"/>
    <cellStyle name="Normal 4 2 3 6 4 6 3" xfId="26418"/>
    <cellStyle name="Normal 4 2 3 6 4 6 3 2" xfId="56625"/>
    <cellStyle name="Normal 4 2 3 6 4 6 4" xfId="37345"/>
    <cellStyle name="Normal 4 2 3 6 4 7" xfId="8425"/>
    <cellStyle name="Normal 4 2 3 6 4 7 2" xfId="18065"/>
    <cellStyle name="Normal 4 2 3 6 4 7 2 2" xfId="48272"/>
    <cellStyle name="Normal 4 2 3 6 4 7 3" xfId="27705"/>
    <cellStyle name="Normal 4 2 3 6 4 7 3 2" xfId="57912"/>
    <cellStyle name="Normal 4 2 3 6 4 7 4" xfId="38632"/>
    <cellStyle name="Normal 4 2 3 6 4 8" xfId="9712"/>
    <cellStyle name="Normal 4 2 3 6 4 8 2" xfId="19352"/>
    <cellStyle name="Normal 4 2 3 6 4 8 2 2" xfId="49559"/>
    <cellStyle name="Normal 4 2 3 6 4 8 3" xfId="28992"/>
    <cellStyle name="Normal 4 2 3 6 4 8 3 2" xfId="59199"/>
    <cellStyle name="Normal 4 2 3 6 4 8 4" xfId="39919"/>
    <cellStyle name="Normal 4 2 3 6 4 9" xfId="10835"/>
    <cellStyle name="Normal 4 2 3 6 4 9 2" xfId="41042"/>
    <cellStyle name="Normal 4 2 3 6 5" xfId="1375"/>
    <cellStyle name="Normal 4 2 3 6 5 2" xfId="4915"/>
    <cellStyle name="Normal 4 2 3 6 5 2 2" xfId="14555"/>
    <cellStyle name="Normal 4 2 3 6 5 2 2 2" xfId="44762"/>
    <cellStyle name="Normal 4 2 3 6 5 2 3" xfId="24195"/>
    <cellStyle name="Normal 4 2 3 6 5 2 3 2" xfId="54402"/>
    <cellStyle name="Normal 4 2 3 6 5 2 4" xfId="35122"/>
    <cellStyle name="Normal 4 2 3 6 5 3" xfId="6202"/>
    <cellStyle name="Normal 4 2 3 6 5 3 2" xfId="15842"/>
    <cellStyle name="Normal 4 2 3 6 5 3 2 2" xfId="46049"/>
    <cellStyle name="Normal 4 2 3 6 5 3 3" xfId="25482"/>
    <cellStyle name="Normal 4 2 3 6 5 3 3 2" xfId="55689"/>
    <cellStyle name="Normal 4 2 3 6 5 3 4" xfId="36409"/>
    <cellStyle name="Normal 4 2 3 6 5 4" xfId="7489"/>
    <cellStyle name="Normal 4 2 3 6 5 4 2" xfId="17129"/>
    <cellStyle name="Normal 4 2 3 6 5 4 2 2" xfId="47336"/>
    <cellStyle name="Normal 4 2 3 6 5 4 3" xfId="26769"/>
    <cellStyle name="Normal 4 2 3 6 5 4 3 2" xfId="56976"/>
    <cellStyle name="Normal 4 2 3 6 5 4 4" xfId="37696"/>
    <cellStyle name="Normal 4 2 3 6 5 5" xfId="8776"/>
    <cellStyle name="Normal 4 2 3 6 5 5 2" xfId="18416"/>
    <cellStyle name="Normal 4 2 3 6 5 5 2 2" xfId="48623"/>
    <cellStyle name="Normal 4 2 3 6 5 5 3" xfId="28056"/>
    <cellStyle name="Normal 4 2 3 6 5 5 3 2" xfId="58263"/>
    <cellStyle name="Normal 4 2 3 6 5 5 4" xfId="38983"/>
    <cellStyle name="Normal 4 2 3 6 5 6" xfId="11022"/>
    <cellStyle name="Normal 4 2 3 6 5 6 2" xfId="41229"/>
    <cellStyle name="Normal 4 2 3 6 5 7" xfId="20662"/>
    <cellStyle name="Normal 4 2 3 6 5 7 2" xfId="50869"/>
    <cellStyle name="Normal 4 2 3 6 5 8" xfId="29343"/>
    <cellStyle name="Normal 4 2 3 6 5 8 2" xfId="59550"/>
    <cellStyle name="Normal 4 2 3 6 5 9" xfId="31589"/>
    <cellStyle name="Normal 4 2 3 6 6" xfId="2503"/>
    <cellStyle name="Normal 4 2 3 6 6 2" xfId="12145"/>
    <cellStyle name="Normal 4 2 3 6 6 2 2" xfId="42352"/>
    <cellStyle name="Normal 4 2 3 6 6 3" xfId="21785"/>
    <cellStyle name="Normal 4 2 3 6 6 3 2" xfId="51992"/>
    <cellStyle name="Normal 4 2 3 6 6 4" xfId="32712"/>
    <cellStyle name="Normal 4 2 3 6 7" xfId="3626"/>
    <cellStyle name="Normal 4 2 3 6 7 2" xfId="13268"/>
    <cellStyle name="Normal 4 2 3 6 7 2 2" xfId="43475"/>
    <cellStyle name="Normal 4 2 3 6 7 3" xfId="22908"/>
    <cellStyle name="Normal 4 2 3 6 7 3 2" xfId="53115"/>
    <cellStyle name="Normal 4 2 3 6 7 4" xfId="33835"/>
    <cellStyle name="Normal 4 2 3 6 8" xfId="4749"/>
    <cellStyle name="Normal 4 2 3 6 8 2" xfId="14391"/>
    <cellStyle name="Normal 4 2 3 6 8 2 2" xfId="44598"/>
    <cellStyle name="Normal 4 2 3 6 8 3" xfId="24031"/>
    <cellStyle name="Normal 4 2 3 6 8 3 2" xfId="54238"/>
    <cellStyle name="Normal 4 2 3 6 8 4" xfId="34958"/>
    <cellStyle name="Normal 4 2 3 6 9" xfId="6038"/>
    <cellStyle name="Normal 4 2 3 6 9 2" xfId="15678"/>
    <cellStyle name="Normal 4 2 3 6 9 2 2" xfId="45885"/>
    <cellStyle name="Normal 4 2 3 6 9 3" xfId="25318"/>
    <cellStyle name="Normal 4 2 3 6 9 3 2" xfId="55525"/>
    <cellStyle name="Normal 4 2 3 6 9 4" xfId="36245"/>
    <cellStyle name="Normal 4 2 3 7" xfId="264"/>
    <cellStyle name="Normal 4 2 3 7 10" xfId="7348"/>
    <cellStyle name="Normal 4 2 3 7 10 2" xfId="16988"/>
    <cellStyle name="Normal 4 2 3 7 10 2 2" xfId="47195"/>
    <cellStyle name="Normal 4 2 3 7 10 3" xfId="26628"/>
    <cellStyle name="Normal 4 2 3 7 10 3 2" xfId="56835"/>
    <cellStyle name="Normal 4 2 3 7 10 4" xfId="37555"/>
    <cellStyle name="Normal 4 2 3 7 11" xfId="8635"/>
    <cellStyle name="Normal 4 2 3 7 11 2" xfId="18275"/>
    <cellStyle name="Normal 4 2 3 7 11 2 2" xfId="48482"/>
    <cellStyle name="Normal 4 2 3 7 11 3" xfId="27915"/>
    <cellStyle name="Normal 4 2 3 7 11 3 2" xfId="58122"/>
    <cellStyle name="Normal 4 2 3 7 11 4" xfId="38842"/>
    <cellStyle name="Normal 4 2 3 7 12" xfId="9922"/>
    <cellStyle name="Normal 4 2 3 7 12 2" xfId="40129"/>
    <cellStyle name="Normal 4 2 3 7 13" xfId="19562"/>
    <cellStyle name="Normal 4 2 3 7 13 2" xfId="49769"/>
    <cellStyle name="Normal 4 2 3 7 14" xfId="29202"/>
    <cellStyle name="Normal 4 2 3 7 14 2" xfId="59409"/>
    <cellStyle name="Normal 4 2 3 7 15" xfId="30489"/>
    <cellStyle name="Normal 4 2 3 7 2" xfId="428"/>
    <cellStyle name="Normal 4 2 3 7 2 10" xfId="10086"/>
    <cellStyle name="Normal 4 2 3 7 2 10 2" xfId="40293"/>
    <cellStyle name="Normal 4 2 3 7 2 11" xfId="19726"/>
    <cellStyle name="Normal 4 2 3 7 2 11 2" xfId="49933"/>
    <cellStyle name="Normal 4 2 3 7 2 12" xfId="29530"/>
    <cellStyle name="Normal 4 2 3 7 2 12 2" xfId="59737"/>
    <cellStyle name="Normal 4 2 3 7 2 13" xfId="30653"/>
    <cellStyle name="Normal 4 2 3 7 2 2" xfId="904"/>
    <cellStyle name="Normal 4 2 3 7 2 2 10" xfId="20195"/>
    <cellStyle name="Normal 4 2 3 7 2 2 10 2" xfId="50402"/>
    <cellStyle name="Normal 4 2 3 7 2 2 11" xfId="29999"/>
    <cellStyle name="Normal 4 2 3 7 2 2 11 2" xfId="60206"/>
    <cellStyle name="Normal 4 2 3 7 2 2 12" xfId="31122"/>
    <cellStyle name="Normal 4 2 3 7 2 2 2" xfId="2033"/>
    <cellStyle name="Normal 4 2 3 7 2 2 2 2" xfId="11678"/>
    <cellStyle name="Normal 4 2 3 7 2 2 2 2 2" xfId="41885"/>
    <cellStyle name="Normal 4 2 3 7 2 2 2 3" xfId="21318"/>
    <cellStyle name="Normal 4 2 3 7 2 2 2 3 2" xfId="51525"/>
    <cellStyle name="Normal 4 2 3 7 2 2 2 4" xfId="32245"/>
    <cellStyle name="Normal 4 2 3 7 2 2 3" xfId="3159"/>
    <cellStyle name="Normal 4 2 3 7 2 2 3 2" xfId="12801"/>
    <cellStyle name="Normal 4 2 3 7 2 2 3 2 2" xfId="43008"/>
    <cellStyle name="Normal 4 2 3 7 2 2 3 3" xfId="22441"/>
    <cellStyle name="Normal 4 2 3 7 2 2 3 3 2" xfId="52648"/>
    <cellStyle name="Normal 4 2 3 7 2 2 3 4" xfId="33368"/>
    <cellStyle name="Normal 4 2 3 7 2 2 4" xfId="4282"/>
    <cellStyle name="Normal 4 2 3 7 2 2 4 2" xfId="13924"/>
    <cellStyle name="Normal 4 2 3 7 2 2 4 2 2" xfId="44131"/>
    <cellStyle name="Normal 4 2 3 7 2 2 4 3" xfId="23564"/>
    <cellStyle name="Normal 4 2 3 7 2 2 4 3 2" xfId="53771"/>
    <cellStyle name="Normal 4 2 3 7 2 2 4 4" xfId="34491"/>
    <cellStyle name="Normal 4 2 3 7 2 2 5" xfId="5571"/>
    <cellStyle name="Normal 4 2 3 7 2 2 5 2" xfId="15211"/>
    <cellStyle name="Normal 4 2 3 7 2 2 5 2 2" xfId="45418"/>
    <cellStyle name="Normal 4 2 3 7 2 2 5 3" xfId="24851"/>
    <cellStyle name="Normal 4 2 3 7 2 2 5 3 2" xfId="55058"/>
    <cellStyle name="Normal 4 2 3 7 2 2 5 4" xfId="35778"/>
    <cellStyle name="Normal 4 2 3 7 2 2 6" xfId="6858"/>
    <cellStyle name="Normal 4 2 3 7 2 2 6 2" xfId="16498"/>
    <cellStyle name="Normal 4 2 3 7 2 2 6 2 2" xfId="46705"/>
    <cellStyle name="Normal 4 2 3 7 2 2 6 3" xfId="26138"/>
    <cellStyle name="Normal 4 2 3 7 2 2 6 3 2" xfId="56345"/>
    <cellStyle name="Normal 4 2 3 7 2 2 6 4" xfId="37065"/>
    <cellStyle name="Normal 4 2 3 7 2 2 7" xfId="8145"/>
    <cellStyle name="Normal 4 2 3 7 2 2 7 2" xfId="17785"/>
    <cellStyle name="Normal 4 2 3 7 2 2 7 2 2" xfId="47992"/>
    <cellStyle name="Normal 4 2 3 7 2 2 7 3" xfId="27425"/>
    <cellStyle name="Normal 4 2 3 7 2 2 7 3 2" xfId="57632"/>
    <cellStyle name="Normal 4 2 3 7 2 2 7 4" xfId="38352"/>
    <cellStyle name="Normal 4 2 3 7 2 2 8" xfId="9432"/>
    <cellStyle name="Normal 4 2 3 7 2 2 8 2" xfId="19072"/>
    <cellStyle name="Normal 4 2 3 7 2 2 8 2 2" xfId="49279"/>
    <cellStyle name="Normal 4 2 3 7 2 2 8 3" xfId="28712"/>
    <cellStyle name="Normal 4 2 3 7 2 2 8 3 2" xfId="58919"/>
    <cellStyle name="Normal 4 2 3 7 2 2 8 4" xfId="39639"/>
    <cellStyle name="Normal 4 2 3 7 2 2 9" xfId="10555"/>
    <cellStyle name="Normal 4 2 3 7 2 2 9 2" xfId="40762"/>
    <cellStyle name="Normal 4 2 3 7 2 3" xfId="1562"/>
    <cellStyle name="Normal 4 2 3 7 2 3 2" xfId="11209"/>
    <cellStyle name="Normal 4 2 3 7 2 3 2 2" xfId="41416"/>
    <cellStyle name="Normal 4 2 3 7 2 3 3" xfId="20849"/>
    <cellStyle name="Normal 4 2 3 7 2 3 3 2" xfId="51056"/>
    <cellStyle name="Normal 4 2 3 7 2 3 4" xfId="31776"/>
    <cellStyle name="Normal 4 2 3 7 2 4" xfId="2690"/>
    <cellStyle name="Normal 4 2 3 7 2 4 2" xfId="12332"/>
    <cellStyle name="Normal 4 2 3 7 2 4 2 2" xfId="42539"/>
    <cellStyle name="Normal 4 2 3 7 2 4 3" xfId="21972"/>
    <cellStyle name="Normal 4 2 3 7 2 4 3 2" xfId="52179"/>
    <cellStyle name="Normal 4 2 3 7 2 4 4" xfId="32899"/>
    <cellStyle name="Normal 4 2 3 7 2 5" xfId="3813"/>
    <cellStyle name="Normal 4 2 3 7 2 5 2" xfId="13455"/>
    <cellStyle name="Normal 4 2 3 7 2 5 2 2" xfId="43662"/>
    <cellStyle name="Normal 4 2 3 7 2 5 3" xfId="23095"/>
    <cellStyle name="Normal 4 2 3 7 2 5 3 2" xfId="53302"/>
    <cellStyle name="Normal 4 2 3 7 2 5 4" xfId="34022"/>
    <cellStyle name="Normal 4 2 3 7 2 6" xfId="5102"/>
    <cellStyle name="Normal 4 2 3 7 2 6 2" xfId="14742"/>
    <cellStyle name="Normal 4 2 3 7 2 6 2 2" xfId="44949"/>
    <cellStyle name="Normal 4 2 3 7 2 6 3" xfId="24382"/>
    <cellStyle name="Normal 4 2 3 7 2 6 3 2" xfId="54589"/>
    <cellStyle name="Normal 4 2 3 7 2 6 4" xfId="35309"/>
    <cellStyle name="Normal 4 2 3 7 2 7" xfId="6389"/>
    <cellStyle name="Normal 4 2 3 7 2 7 2" xfId="16029"/>
    <cellStyle name="Normal 4 2 3 7 2 7 2 2" xfId="46236"/>
    <cellStyle name="Normal 4 2 3 7 2 7 3" xfId="25669"/>
    <cellStyle name="Normal 4 2 3 7 2 7 3 2" xfId="55876"/>
    <cellStyle name="Normal 4 2 3 7 2 7 4" xfId="36596"/>
    <cellStyle name="Normal 4 2 3 7 2 8" xfId="7676"/>
    <cellStyle name="Normal 4 2 3 7 2 8 2" xfId="17316"/>
    <cellStyle name="Normal 4 2 3 7 2 8 2 2" xfId="47523"/>
    <cellStyle name="Normal 4 2 3 7 2 8 3" xfId="26956"/>
    <cellStyle name="Normal 4 2 3 7 2 8 3 2" xfId="57163"/>
    <cellStyle name="Normal 4 2 3 7 2 8 4" xfId="37883"/>
    <cellStyle name="Normal 4 2 3 7 2 9" xfId="8963"/>
    <cellStyle name="Normal 4 2 3 7 2 9 2" xfId="18603"/>
    <cellStyle name="Normal 4 2 3 7 2 9 2 2" xfId="48810"/>
    <cellStyle name="Normal 4 2 3 7 2 9 3" xfId="28243"/>
    <cellStyle name="Normal 4 2 3 7 2 9 3 2" xfId="58450"/>
    <cellStyle name="Normal 4 2 3 7 2 9 4" xfId="39170"/>
    <cellStyle name="Normal 4 2 3 7 3" xfId="740"/>
    <cellStyle name="Normal 4 2 3 7 3 10" xfId="20031"/>
    <cellStyle name="Normal 4 2 3 7 3 10 2" xfId="50238"/>
    <cellStyle name="Normal 4 2 3 7 3 11" xfId="29835"/>
    <cellStyle name="Normal 4 2 3 7 3 11 2" xfId="60042"/>
    <cellStyle name="Normal 4 2 3 7 3 12" xfId="30958"/>
    <cellStyle name="Normal 4 2 3 7 3 2" xfId="1869"/>
    <cellStyle name="Normal 4 2 3 7 3 2 2" xfId="11514"/>
    <cellStyle name="Normal 4 2 3 7 3 2 2 2" xfId="41721"/>
    <cellStyle name="Normal 4 2 3 7 3 2 3" xfId="21154"/>
    <cellStyle name="Normal 4 2 3 7 3 2 3 2" xfId="51361"/>
    <cellStyle name="Normal 4 2 3 7 3 2 4" xfId="32081"/>
    <cellStyle name="Normal 4 2 3 7 3 3" xfId="2995"/>
    <cellStyle name="Normal 4 2 3 7 3 3 2" xfId="12637"/>
    <cellStyle name="Normal 4 2 3 7 3 3 2 2" xfId="42844"/>
    <cellStyle name="Normal 4 2 3 7 3 3 3" xfId="22277"/>
    <cellStyle name="Normal 4 2 3 7 3 3 3 2" xfId="52484"/>
    <cellStyle name="Normal 4 2 3 7 3 3 4" xfId="33204"/>
    <cellStyle name="Normal 4 2 3 7 3 4" xfId="4118"/>
    <cellStyle name="Normal 4 2 3 7 3 4 2" xfId="13760"/>
    <cellStyle name="Normal 4 2 3 7 3 4 2 2" xfId="43967"/>
    <cellStyle name="Normal 4 2 3 7 3 4 3" xfId="23400"/>
    <cellStyle name="Normal 4 2 3 7 3 4 3 2" xfId="53607"/>
    <cellStyle name="Normal 4 2 3 7 3 4 4" xfId="34327"/>
    <cellStyle name="Normal 4 2 3 7 3 5" xfId="5407"/>
    <cellStyle name="Normal 4 2 3 7 3 5 2" xfId="15047"/>
    <cellStyle name="Normal 4 2 3 7 3 5 2 2" xfId="45254"/>
    <cellStyle name="Normal 4 2 3 7 3 5 3" xfId="24687"/>
    <cellStyle name="Normal 4 2 3 7 3 5 3 2" xfId="54894"/>
    <cellStyle name="Normal 4 2 3 7 3 5 4" xfId="35614"/>
    <cellStyle name="Normal 4 2 3 7 3 6" xfId="6694"/>
    <cellStyle name="Normal 4 2 3 7 3 6 2" xfId="16334"/>
    <cellStyle name="Normal 4 2 3 7 3 6 2 2" xfId="46541"/>
    <cellStyle name="Normal 4 2 3 7 3 6 3" xfId="25974"/>
    <cellStyle name="Normal 4 2 3 7 3 6 3 2" xfId="56181"/>
    <cellStyle name="Normal 4 2 3 7 3 6 4" xfId="36901"/>
    <cellStyle name="Normal 4 2 3 7 3 7" xfId="7981"/>
    <cellStyle name="Normal 4 2 3 7 3 7 2" xfId="17621"/>
    <cellStyle name="Normal 4 2 3 7 3 7 2 2" xfId="47828"/>
    <cellStyle name="Normal 4 2 3 7 3 7 3" xfId="27261"/>
    <cellStyle name="Normal 4 2 3 7 3 7 3 2" xfId="57468"/>
    <cellStyle name="Normal 4 2 3 7 3 7 4" xfId="38188"/>
    <cellStyle name="Normal 4 2 3 7 3 8" xfId="9268"/>
    <cellStyle name="Normal 4 2 3 7 3 8 2" xfId="18908"/>
    <cellStyle name="Normal 4 2 3 7 3 8 2 2" xfId="49115"/>
    <cellStyle name="Normal 4 2 3 7 3 8 3" xfId="28548"/>
    <cellStyle name="Normal 4 2 3 7 3 8 3 2" xfId="58755"/>
    <cellStyle name="Normal 4 2 3 7 3 8 4" xfId="39475"/>
    <cellStyle name="Normal 4 2 3 7 3 9" xfId="10391"/>
    <cellStyle name="Normal 4 2 3 7 3 9 2" xfId="40598"/>
    <cellStyle name="Normal 4 2 3 7 4" xfId="1210"/>
    <cellStyle name="Normal 4 2 3 7 4 10" xfId="20498"/>
    <cellStyle name="Normal 4 2 3 7 4 10 2" xfId="50705"/>
    <cellStyle name="Normal 4 2 3 7 4 11" xfId="30302"/>
    <cellStyle name="Normal 4 2 3 7 4 11 2" xfId="60509"/>
    <cellStyle name="Normal 4 2 3 7 4 12" xfId="31425"/>
    <cellStyle name="Normal 4 2 3 7 4 2" xfId="2338"/>
    <cellStyle name="Normal 4 2 3 7 4 2 2" xfId="11981"/>
    <cellStyle name="Normal 4 2 3 7 4 2 2 2" xfId="42188"/>
    <cellStyle name="Normal 4 2 3 7 4 2 3" xfId="21621"/>
    <cellStyle name="Normal 4 2 3 7 4 2 3 2" xfId="51828"/>
    <cellStyle name="Normal 4 2 3 7 4 2 4" xfId="32548"/>
    <cellStyle name="Normal 4 2 3 7 4 3" xfId="3462"/>
    <cellStyle name="Normal 4 2 3 7 4 3 2" xfId="13104"/>
    <cellStyle name="Normal 4 2 3 7 4 3 2 2" xfId="43311"/>
    <cellStyle name="Normal 4 2 3 7 4 3 3" xfId="22744"/>
    <cellStyle name="Normal 4 2 3 7 4 3 3 2" xfId="52951"/>
    <cellStyle name="Normal 4 2 3 7 4 3 4" xfId="33671"/>
    <cellStyle name="Normal 4 2 3 7 4 4" xfId="4585"/>
    <cellStyle name="Normal 4 2 3 7 4 4 2" xfId="14227"/>
    <cellStyle name="Normal 4 2 3 7 4 4 2 2" xfId="44434"/>
    <cellStyle name="Normal 4 2 3 7 4 4 3" xfId="23867"/>
    <cellStyle name="Normal 4 2 3 7 4 4 3 2" xfId="54074"/>
    <cellStyle name="Normal 4 2 3 7 4 4 4" xfId="34794"/>
    <cellStyle name="Normal 4 2 3 7 4 5" xfId="5874"/>
    <cellStyle name="Normal 4 2 3 7 4 5 2" xfId="15514"/>
    <cellStyle name="Normal 4 2 3 7 4 5 2 2" xfId="45721"/>
    <cellStyle name="Normal 4 2 3 7 4 5 3" xfId="25154"/>
    <cellStyle name="Normal 4 2 3 7 4 5 3 2" xfId="55361"/>
    <cellStyle name="Normal 4 2 3 7 4 5 4" xfId="36081"/>
    <cellStyle name="Normal 4 2 3 7 4 6" xfId="7161"/>
    <cellStyle name="Normal 4 2 3 7 4 6 2" xfId="16801"/>
    <cellStyle name="Normal 4 2 3 7 4 6 2 2" xfId="47008"/>
    <cellStyle name="Normal 4 2 3 7 4 6 3" xfId="26441"/>
    <cellStyle name="Normal 4 2 3 7 4 6 3 2" xfId="56648"/>
    <cellStyle name="Normal 4 2 3 7 4 6 4" xfId="37368"/>
    <cellStyle name="Normal 4 2 3 7 4 7" xfId="8448"/>
    <cellStyle name="Normal 4 2 3 7 4 7 2" xfId="18088"/>
    <cellStyle name="Normal 4 2 3 7 4 7 2 2" xfId="48295"/>
    <cellStyle name="Normal 4 2 3 7 4 7 3" xfId="27728"/>
    <cellStyle name="Normal 4 2 3 7 4 7 3 2" xfId="57935"/>
    <cellStyle name="Normal 4 2 3 7 4 7 4" xfId="38655"/>
    <cellStyle name="Normal 4 2 3 7 4 8" xfId="9735"/>
    <cellStyle name="Normal 4 2 3 7 4 8 2" xfId="19375"/>
    <cellStyle name="Normal 4 2 3 7 4 8 2 2" xfId="49582"/>
    <cellStyle name="Normal 4 2 3 7 4 8 3" xfId="29015"/>
    <cellStyle name="Normal 4 2 3 7 4 8 3 2" xfId="59222"/>
    <cellStyle name="Normal 4 2 3 7 4 8 4" xfId="39942"/>
    <cellStyle name="Normal 4 2 3 7 4 9" xfId="10858"/>
    <cellStyle name="Normal 4 2 3 7 4 9 2" xfId="41065"/>
    <cellStyle name="Normal 4 2 3 7 5" xfId="1398"/>
    <cellStyle name="Normal 4 2 3 7 5 2" xfId="4938"/>
    <cellStyle name="Normal 4 2 3 7 5 2 2" xfId="14578"/>
    <cellStyle name="Normal 4 2 3 7 5 2 2 2" xfId="44785"/>
    <cellStyle name="Normal 4 2 3 7 5 2 3" xfId="24218"/>
    <cellStyle name="Normal 4 2 3 7 5 2 3 2" xfId="54425"/>
    <cellStyle name="Normal 4 2 3 7 5 2 4" xfId="35145"/>
    <cellStyle name="Normal 4 2 3 7 5 3" xfId="6225"/>
    <cellStyle name="Normal 4 2 3 7 5 3 2" xfId="15865"/>
    <cellStyle name="Normal 4 2 3 7 5 3 2 2" xfId="46072"/>
    <cellStyle name="Normal 4 2 3 7 5 3 3" xfId="25505"/>
    <cellStyle name="Normal 4 2 3 7 5 3 3 2" xfId="55712"/>
    <cellStyle name="Normal 4 2 3 7 5 3 4" xfId="36432"/>
    <cellStyle name="Normal 4 2 3 7 5 4" xfId="7512"/>
    <cellStyle name="Normal 4 2 3 7 5 4 2" xfId="17152"/>
    <cellStyle name="Normal 4 2 3 7 5 4 2 2" xfId="47359"/>
    <cellStyle name="Normal 4 2 3 7 5 4 3" xfId="26792"/>
    <cellStyle name="Normal 4 2 3 7 5 4 3 2" xfId="56999"/>
    <cellStyle name="Normal 4 2 3 7 5 4 4" xfId="37719"/>
    <cellStyle name="Normal 4 2 3 7 5 5" xfId="8799"/>
    <cellStyle name="Normal 4 2 3 7 5 5 2" xfId="18439"/>
    <cellStyle name="Normal 4 2 3 7 5 5 2 2" xfId="48646"/>
    <cellStyle name="Normal 4 2 3 7 5 5 3" xfId="28079"/>
    <cellStyle name="Normal 4 2 3 7 5 5 3 2" xfId="58286"/>
    <cellStyle name="Normal 4 2 3 7 5 5 4" xfId="39006"/>
    <cellStyle name="Normal 4 2 3 7 5 6" xfId="11045"/>
    <cellStyle name="Normal 4 2 3 7 5 6 2" xfId="41252"/>
    <cellStyle name="Normal 4 2 3 7 5 7" xfId="20685"/>
    <cellStyle name="Normal 4 2 3 7 5 7 2" xfId="50892"/>
    <cellStyle name="Normal 4 2 3 7 5 8" xfId="29366"/>
    <cellStyle name="Normal 4 2 3 7 5 8 2" xfId="59573"/>
    <cellStyle name="Normal 4 2 3 7 5 9" xfId="31612"/>
    <cellStyle name="Normal 4 2 3 7 6" xfId="2526"/>
    <cellStyle name="Normal 4 2 3 7 6 2" xfId="12168"/>
    <cellStyle name="Normal 4 2 3 7 6 2 2" xfId="42375"/>
    <cellStyle name="Normal 4 2 3 7 6 3" xfId="21808"/>
    <cellStyle name="Normal 4 2 3 7 6 3 2" xfId="52015"/>
    <cellStyle name="Normal 4 2 3 7 6 4" xfId="32735"/>
    <cellStyle name="Normal 4 2 3 7 7" xfId="3649"/>
    <cellStyle name="Normal 4 2 3 7 7 2" xfId="13291"/>
    <cellStyle name="Normal 4 2 3 7 7 2 2" xfId="43498"/>
    <cellStyle name="Normal 4 2 3 7 7 3" xfId="22931"/>
    <cellStyle name="Normal 4 2 3 7 7 3 2" xfId="53138"/>
    <cellStyle name="Normal 4 2 3 7 7 4" xfId="33858"/>
    <cellStyle name="Normal 4 2 3 7 8" xfId="4772"/>
    <cellStyle name="Normal 4 2 3 7 8 2" xfId="14414"/>
    <cellStyle name="Normal 4 2 3 7 8 2 2" xfId="44621"/>
    <cellStyle name="Normal 4 2 3 7 8 3" xfId="24054"/>
    <cellStyle name="Normal 4 2 3 7 8 3 2" xfId="54261"/>
    <cellStyle name="Normal 4 2 3 7 8 4" xfId="34981"/>
    <cellStyle name="Normal 4 2 3 7 9" xfId="6061"/>
    <cellStyle name="Normal 4 2 3 7 9 2" xfId="15701"/>
    <cellStyle name="Normal 4 2 3 7 9 2 2" xfId="45908"/>
    <cellStyle name="Normal 4 2 3 7 9 3" xfId="25341"/>
    <cellStyle name="Normal 4 2 3 7 9 3 2" xfId="55548"/>
    <cellStyle name="Normal 4 2 3 7 9 4" xfId="36268"/>
    <cellStyle name="Normal 4 2 3 8" xfId="289"/>
    <cellStyle name="Normal 4 2 3 8 10" xfId="9947"/>
    <cellStyle name="Normal 4 2 3 8 10 2" xfId="40154"/>
    <cellStyle name="Normal 4 2 3 8 11" xfId="19587"/>
    <cellStyle name="Normal 4 2 3 8 11 2" xfId="49794"/>
    <cellStyle name="Normal 4 2 3 8 12" xfId="29391"/>
    <cellStyle name="Normal 4 2 3 8 12 2" xfId="59598"/>
    <cellStyle name="Normal 4 2 3 8 13" xfId="30514"/>
    <cellStyle name="Normal 4 2 3 8 2" xfId="765"/>
    <cellStyle name="Normal 4 2 3 8 2 10" xfId="20056"/>
    <cellStyle name="Normal 4 2 3 8 2 10 2" xfId="50263"/>
    <cellStyle name="Normal 4 2 3 8 2 11" xfId="29860"/>
    <cellStyle name="Normal 4 2 3 8 2 11 2" xfId="60067"/>
    <cellStyle name="Normal 4 2 3 8 2 12" xfId="30983"/>
    <cellStyle name="Normal 4 2 3 8 2 2" xfId="1894"/>
    <cellStyle name="Normal 4 2 3 8 2 2 2" xfId="11539"/>
    <cellStyle name="Normal 4 2 3 8 2 2 2 2" xfId="41746"/>
    <cellStyle name="Normal 4 2 3 8 2 2 3" xfId="21179"/>
    <cellStyle name="Normal 4 2 3 8 2 2 3 2" xfId="51386"/>
    <cellStyle name="Normal 4 2 3 8 2 2 4" xfId="32106"/>
    <cellStyle name="Normal 4 2 3 8 2 3" xfId="3020"/>
    <cellStyle name="Normal 4 2 3 8 2 3 2" xfId="12662"/>
    <cellStyle name="Normal 4 2 3 8 2 3 2 2" xfId="42869"/>
    <cellStyle name="Normal 4 2 3 8 2 3 3" xfId="22302"/>
    <cellStyle name="Normal 4 2 3 8 2 3 3 2" xfId="52509"/>
    <cellStyle name="Normal 4 2 3 8 2 3 4" xfId="33229"/>
    <cellStyle name="Normal 4 2 3 8 2 4" xfId="4143"/>
    <cellStyle name="Normal 4 2 3 8 2 4 2" xfId="13785"/>
    <cellStyle name="Normal 4 2 3 8 2 4 2 2" xfId="43992"/>
    <cellStyle name="Normal 4 2 3 8 2 4 3" xfId="23425"/>
    <cellStyle name="Normal 4 2 3 8 2 4 3 2" xfId="53632"/>
    <cellStyle name="Normal 4 2 3 8 2 4 4" xfId="34352"/>
    <cellStyle name="Normal 4 2 3 8 2 5" xfId="5432"/>
    <cellStyle name="Normal 4 2 3 8 2 5 2" xfId="15072"/>
    <cellStyle name="Normal 4 2 3 8 2 5 2 2" xfId="45279"/>
    <cellStyle name="Normal 4 2 3 8 2 5 3" xfId="24712"/>
    <cellStyle name="Normal 4 2 3 8 2 5 3 2" xfId="54919"/>
    <cellStyle name="Normal 4 2 3 8 2 5 4" xfId="35639"/>
    <cellStyle name="Normal 4 2 3 8 2 6" xfId="6719"/>
    <cellStyle name="Normal 4 2 3 8 2 6 2" xfId="16359"/>
    <cellStyle name="Normal 4 2 3 8 2 6 2 2" xfId="46566"/>
    <cellStyle name="Normal 4 2 3 8 2 6 3" xfId="25999"/>
    <cellStyle name="Normal 4 2 3 8 2 6 3 2" xfId="56206"/>
    <cellStyle name="Normal 4 2 3 8 2 6 4" xfId="36926"/>
    <cellStyle name="Normal 4 2 3 8 2 7" xfId="8006"/>
    <cellStyle name="Normal 4 2 3 8 2 7 2" xfId="17646"/>
    <cellStyle name="Normal 4 2 3 8 2 7 2 2" xfId="47853"/>
    <cellStyle name="Normal 4 2 3 8 2 7 3" xfId="27286"/>
    <cellStyle name="Normal 4 2 3 8 2 7 3 2" xfId="57493"/>
    <cellStyle name="Normal 4 2 3 8 2 7 4" xfId="38213"/>
    <cellStyle name="Normal 4 2 3 8 2 8" xfId="9293"/>
    <cellStyle name="Normal 4 2 3 8 2 8 2" xfId="18933"/>
    <cellStyle name="Normal 4 2 3 8 2 8 2 2" xfId="49140"/>
    <cellStyle name="Normal 4 2 3 8 2 8 3" xfId="28573"/>
    <cellStyle name="Normal 4 2 3 8 2 8 3 2" xfId="58780"/>
    <cellStyle name="Normal 4 2 3 8 2 8 4" xfId="39500"/>
    <cellStyle name="Normal 4 2 3 8 2 9" xfId="10416"/>
    <cellStyle name="Normal 4 2 3 8 2 9 2" xfId="40623"/>
    <cellStyle name="Normal 4 2 3 8 3" xfId="1423"/>
    <cellStyle name="Normal 4 2 3 8 3 2" xfId="11070"/>
    <cellStyle name="Normal 4 2 3 8 3 2 2" xfId="41277"/>
    <cellStyle name="Normal 4 2 3 8 3 3" xfId="20710"/>
    <cellStyle name="Normal 4 2 3 8 3 3 2" xfId="50917"/>
    <cellStyle name="Normal 4 2 3 8 3 4" xfId="31637"/>
    <cellStyle name="Normal 4 2 3 8 4" xfId="2551"/>
    <cellStyle name="Normal 4 2 3 8 4 2" xfId="12193"/>
    <cellStyle name="Normal 4 2 3 8 4 2 2" xfId="42400"/>
    <cellStyle name="Normal 4 2 3 8 4 3" xfId="21833"/>
    <cellStyle name="Normal 4 2 3 8 4 3 2" xfId="52040"/>
    <cellStyle name="Normal 4 2 3 8 4 4" xfId="32760"/>
    <cellStyle name="Normal 4 2 3 8 5" xfId="3674"/>
    <cellStyle name="Normal 4 2 3 8 5 2" xfId="13316"/>
    <cellStyle name="Normal 4 2 3 8 5 2 2" xfId="43523"/>
    <cellStyle name="Normal 4 2 3 8 5 3" xfId="22956"/>
    <cellStyle name="Normal 4 2 3 8 5 3 2" xfId="53163"/>
    <cellStyle name="Normal 4 2 3 8 5 4" xfId="33883"/>
    <cellStyle name="Normal 4 2 3 8 6" xfId="4963"/>
    <cellStyle name="Normal 4 2 3 8 6 2" xfId="14603"/>
    <cellStyle name="Normal 4 2 3 8 6 2 2" xfId="44810"/>
    <cellStyle name="Normal 4 2 3 8 6 3" xfId="24243"/>
    <cellStyle name="Normal 4 2 3 8 6 3 2" xfId="54450"/>
    <cellStyle name="Normal 4 2 3 8 6 4" xfId="35170"/>
    <cellStyle name="Normal 4 2 3 8 7" xfId="6250"/>
    <cellStyle name="Normal 4 2 3 8 7 2" xfId="15890"/>
    <cellStyle name="Normal 4 2 3 8 7 2 2" xfId="46097"/>
    <cellStyle name="Normal 4 2 3 8 7 3" xfId="25530"/>
    <cellStyle name="Normal 4 2 3 8 7 3 2" xfId="55737"/>
    <cellStyle name="Normal 4 2 3 8 7 4" xfId="36457"/>
    <cellStyle name="Normal 4 2 3 8 8" xfId="7537"/>
    <cellStyle name="Normal 4 2 3 8 8 2" xfId="17177"/>
    <cellStyle name="Normal 4 2 3 8 8 2 2" xfId="47384"/>
    <cellStyle name="Normal 4 2 3 8 8 3" xfId="26817"/>
    <cellStyle name="Normal 4 2 3 8 8 3 2" xfId="57024"/>
    <cellStyle name="Normal 4 2 3 8 8 4" xfId="37744"/>
    <cellStyle name="Normal 4 2 3 8 9" xfId="8824"/>
    <cellStyle name="Normal 4 2 3 8 9 2" xfId="18464"/>
    <cellStyle name="Normal 4 2 3 8 9 2 2" xfId="48671"/>
    <cellStyle name="Normal 4 2 3 8 9 3" xfId="28104"/>
    <cellStyle name="Normal 4 2 3 8 9 3 2" xfId="58311"/>
    <cellStyle name="Normal 4 2 3 8 9 4" xfId="39031"/>
    <cellStyle name="Normal 4 2 3 9" xfId="451"/>
    <cellStyle name="Normal 4 2 3 9 10" xfId="10109"/>
    <cellStyle name="Normal 4 2 3 9 10 2" xfId="40316"/>
    <cellStyle name="Normal 4 2 3 9 11" xfId="19749"/>
    <cellStyle name="Normal 4 2 3 9 11 2" xfId="49956"/>
    <cellStyle name="Normal 4 2 3 9 12" xfId="29553"/>
    <cellStyle name="Normal 4 2 3 9 12 2" xfId="59760"/>
    <cellStyle name="Normal 4 2 3 9 13" xfId="30676"/>
    <cellStyle name="Normal 4 2 3 9 2" xfId="927"/>
    <cellStyle name="Normal 4 2 3 9 2 10" xfId="20218"/>
    <cellStyle name="Normal 4 2 3 9 2 10 2" xfId="50425"/>
    <cellStyle name="Normal 4 2 3 9 2 11" xfId="30022"/>
    <cellStyle name="Normal 4 2 3 9 2 11 2" xfId="60229"/>
    <cellStyle name="Normal 4 2 3 9 2 12" xfId="31145"/>
    <cellStyle name="Normal 4 2 3 9 2 2" xfId="2056"/>
    <cellStyle name="Normal 4 2 3 9 2 2 2" xfId="11701"/>
    <cellStyle name="Normal 4 2 3 9 2 2 2 2" xfId="41908"/>
    <cellStyle name="Normal 4 2 3 9 2 2 3" xfId="21341"/>
    <cellStyle name="Normal 4 2 3 9 2 2 3 2" xfId="51548"/>
    <cellStyle name="Normal 4 2 3 9 2 2 4" xfId="32268"/>
    <cellStyle name="Normal 4 2 3 9 2 3" xfId="3182"/>
    <cellStyle name="Normal 4 2 3 9 2 3 2" xfId="12824"/>
    <cellStyle name="Normal 4 2 3 9 2 3 2 2" xfId="43031"/>
    <cellStyle name="Normal 4 2 3 9 2 3 3" xfId="22464"/>
    <cellStyle name="Normal 4 2 3 9 2 3 3 2" xfId="52671"/>
    <cellStyle name="Normal 4 2 3 9 2 3 4" xfId="33391"/>
    <cellStyle name="Normal 4 2 3 9 2 4" xfId="4305"/>
    <cellStyle name="Normal 4 2 3 9 2 4 2" xfId="13947"/>
    <cellStyle name="Normal 4 2 3 9 2 4 2 2" xfId="44154"/>
    <cellStyle name="Normal 4 2 3 9 2 4 3" xfId="23587"/>
    <cellStyle name="Normal 4 2 3 9 2 4 3 2" xfId="53794"/>
    <cellStyle name="Normal 4 2 3 9 2 4 4" xfId="34514"/>
    <cellStyle name="Normal 4 2 3 9 2 5" xfId="5594"/>
    <cellStyle name="Normal 4 2 3 9 2 5 2" xfId="15234"/>
    <cellStyle name="Normal 4 2 3 9 2 5 2 2" xfId="45441"/>
    <cellStyle name="Normal 4 2 3 9 2 5 3" xfId="24874"/>
    <cellStyle name="Normal 4 2 3 9 2 5 3 2" xfId="55081"/>
    <cellStyle name="Normal 4 2 3 9 2 5 4" xfId="35801"/>
    <cellStyle name="Normal 4 2 3 9 2 6" xfId="6881"/>
    <cellStyle name="Normal 4 2 3 9 2 6 2" xfId="16521"/>
    <cellStyle name="Normal 4 2 3 9 2 6 2 2" xfId="46728"/>
    <cellStyle name="Normal 4 2 3 9 2 6 3" xfId="26161"/>
    <cellStyle name="Normal 4 2 3 9 2 6 3 2" xfId="56368"/>
    <cellStyle name="Normal 4 2 3 9 2 6 4" xfId="37088"/>
    <cellStyle name="Normal 4 2 3 9 2 7" xfId="8168"/>
    <cellStyle name="Normal 4 2 3 9 2 7 2" xfId="17808"/>
    <cellStyle name="Normal 4 2 3 9 2 7 2 2" xfId="48015"/>
    <cellStyle name="Normal 4 2 3 9 2 7 3" xfId="27448"/>
    <cellStyle name="Normal 4 2 3 9 2 7 3 2" xfId="57655"/>
    <cellStyle name="Normal 4 2 3 9 2 7 4" xfId="38375"/>
    <cellStyle name="Normal 4 2 3 9 2 8" xfId="9455"/>
    <cellStyle name="Normal 4 2 3 9 2 8 2" xfId="19095"/>
    <cellStyle name="Normal 4 2 3 9 2 8 2 2" xfId="49302"/>
    <cellStyle name="Normal 4 2 3 9 2 8 3" xfId="28735"/>
    <cellStyle name="Normal 4 2 3 9 2 8 3 2" xfId="58942"/>
    <cellStyle name="Normal 4 2 3 9 2 8 4" xfId="39662"/>
    <cellStyle name="Normal 4 2 3 9 2 9" xfId="10578"/>
    <cellStyle name="Normal 4 2 3 9 2 9 2" xfId="40785"/>
    <cellStyle name="Normal 4 2 3 9 3" xfId="1585"/>
    <cellStyle name="Normal 4 2 3 9 3 2" xfId="11232"/>
    <cellStyle name="Normal 4 2 3 9 3 2 2" xfId="41439"/>
    <cellStyle name="Normal 4 2 3 9 3 3" xfId="20872"/>
    <cellStyle name="Normal 4 2 3 9 3 3 2" xfId="51079"/>
    <cellStyle name="Normal 4 2 3 9 3 4" xfId="31799"/>
    <cellStyle name="Normal 4 2 3 9 4" xfId="2713"/>
    <cellStyle name="Normal 4 2 3 9 4 2" xfId="12355"/>
    <cellStyle name="Normal 4 2 3 9 4 2 2" xfId="42562"/>
    <cellStyle name="Normal 4 2 3 9 4 3" xfId="21995"/>
    <cellStyle name="Normal 4 2 3 9 4 3 2" xfId="52202"/>
    <cellStyle name="Normal 4 2 3 9 4 4" xfId="32922"/>
    <cellStyle name="Normal 4 2 3 9 5" xfId="3836"/>
    <cellStyle name="Normal 4 2 3 9 5 2" xfId="13478"/>
    <cellStyle name="Normal 4 2 3 9 5 2 2" xfId="43685"/>
    <cellStyle name="Normal 4 2 3 9 5 3" xfId="23118"/>
    <cellStyle name="Normal 4 2 3 9 5 3 2" xfId="53325"/>
    <cellStyle name="Normal 4 2 3 9 5 4" xfId="34045"/>
    <cellStyle name="Normal 4 2 3 9 6" xfId="5125"/>
    <cellStyle name="Normal 4 2 3 9 6 2" xfId="14765"/>
    <cellStyle name="Normal 4 2 3 9 6 2 2" xfId="44972"/>
    <cellStyle name="Normal 4 2 3 9 6 3" xfId="24405"/>
    <cellStyle name="Normal 4 2 3 9 6 3 2" xfId="54612"/>
    <cellStyle name="Normal 4 2 3 9 6 4" xfId="35332"/>
    <cellStyle name="Normal 4 2 3 9 7" xfId="6412"/>
    <cellStyle name="Normal 4 2 3 9 7 2" xfId="16052"/>
    <cellStyle name="Normal 4 2 3 9 7 2 2" xfId="46259"/>
    <cellStyle name="Normal 4 2 3 9 7 3" xfId="25692"/>
    <cellStyle name="Normal 4 2 3 9 7 3 2" xfId="55899"/>
    <cellStyle name="Normal 4 2 3 9 7 4" xfId="36619"/>
    <cellStyle name="Normal 4 2 3 9 8" xfId="7699"/>
    <cellStyle name="Normal 4 2 3 9 8 2" xfId="17339"/>
    <cellStyle name="Normal 4 2 3 9 8 2 2" xfId="47546"/>
    <cellStyle name="Normal 4 2 3 9 8 3" xfId="26979"/>
    <cellStyle name="Normal 4 2 3 9 8 3 2" xfId="57186"/>
    <cellStyle name="Normal 4 2 3 9 8 4" xfId="37906"/>
    <cellStyle name="Normal 4 2 3 9 9" xfId="8986"/>
    <cellStyle name="Normal 4 2 3 9 9 2" xfId="18626"/>
    <cellStyle name="Normal 4 2 3 9 9 2 2" xfId="48833"/>
    <cellStyle name="Normal 4 2 3 9 9 3" xfId="28266"/>
    <cellStyle name="Normal 4 2 3 9 9 3 2" xfId="58473"/>
    <cellStyle name="Normal 4 2 3 9 9 4" xfId="39193"/>
    <cellStyle name="Normal 4 2 30" xfId="30348"/>
    <cellStyle name="Normal 4 2 31" xfId="105"/>
    <cellStyle name="Normal 4 2 4" xfId="145"/>
    <cellStyle name="Normal 4 2 4 10" xfId="7230"/>
    <cellStyle name="Normal 4 2 4 10 2" xfId="16870"/>
    <cellStyle name="Normal 4 2 4 10 2 2" xfId="47077"/>
    <cellStyle name="Normal 4 2 4 10 3" xfId="26510"/>
    <cellStyle name="Normal 4 2 4 10 3 2" xfId="56717"/>
    <cellStyle name="Normal 4 2 4 10 4" xfId="37437"/>
    <cellStyle name="Normal 4 2 4 11" xfId="8517"/>
    <cellStyle name="Normal 4 2 4 11 2" xfId="18157"/>
    <cellStyle name="Normal 4 2 4 11 2 2" xfId="48364"/>
    <cellStyle name="Normal 4 2 4 11 3" xfId="27797"/>
    <cellStyle name="Normal 4 2 4 11 3 2" xfId="58004"/>
    <cellStyle name="Normal 4 2 4 11 4" xfId="38724"/>
    <cellStyle name="Normal 4 2 4 12" xfId="9804"/>
    <cellStyle name="Normal 4 2 4 12 2" xfId="40011"/>
    <cellStyle name="Normal 4 2 4 13" xfId="19444"/>
    <cellStyle name="Normal 4 2 4 13 2" xfId="49651"/>
    <cellStyle name="Normal 4 2 4 14" xfId="29084"/>
    <cellStyle name="Normal 4 2 4 14 2" xfId="59291"/>
    <cellStyle name="Normal 4 2 4 15" xfId="30371"/>
    <cellStyle name="Normal 4 2 4 2" xfId="310"/>
    <cellStyle name="Normal 4 2 4 2 10" xfId="9968"/>
    <cellStyle name="Normal 4 2 4 2 10 2" xfId="40175"/>
    <cellStyle name="Normal 4 2 4 2 11" xfId="19608"/>
    <cellStyle name="Normal 4 2 4 2 11 2" xfId="49815"/>
    <cellStyle name="Normal 4 2 4 2 12" xfId="29412"/>
    <cellStyle name="Normal 4 2 4 2 12 2" xfId="59619"/>
    <cellStyle name="Normal 4 2 4 2 13" xfId="30535"/>
    <cellStyle name="Normal 4 2 4 2 2" xfId="786"/>
    <cellStyle name="Normal 4 2 4 2 2 10" xfId="20077"/>
    <cellStyle name="Normal 4 2 4 2 2 10 2" xfId="50284"/>
    <cellStyle name="Normal 4 2 4 2 2 11" xfId="29881"/>
    <cellStyle name="Normal 4 2 4 2 2 11 2" xfId="60088"/>
    <cellStyle name="Normal 4 2 4 2 2 12" xfId="31004"/>
    <cellStyle name="Normal 4 2 4 2 2 2" xfId="1915"/>
    <cellStyle name="Normal 4 2 4 2 2 2 2" xfId="11560"/>
    <cellStyle name="Normal 4 2 4 2 2 2 2 2" xfId="41767"/>
    <cellStyle name="Normal 4 2 4 2 2 2 3" xfId="21200"/>
    <cellStyle name="Normal 4 2 4 2 2 2 3 2" xfId="51407"/>
    <cellStyle name="Normal 4 2 4 2 2 2 4" xfId="32127"/>
    <cellStyle name="Normal 4 2 4 2 2 3" xfId="3041"/>
    <cellStyle name="Normal 4 2 4 2 2 3 2" xfId="12683"/>
    <cellStyle name="Normal 4 2 4 2 2 3 2 2" xfId="42890"/>
    <cellStyle name="Normal 4 2 4 2 2 3 3" xfId="22323"/>
    <cellStyle name="Normal 4 2 4 2 2 3 3 2" xfId="52530"/>
    <cellStyle name="Normal 4 2 4 2 2 3 4" xfId="33250"/>
    <cellStyle name="Normal 4 2 4 2 2 4" xfId="4164"/>
    <cellStyle name="Normal 4 2 4 2 2 4 2" xfId="13806"/>
    <cellStyle name="Normal 4 2 4 2 2 4 2 2" xfId="44013"/>
    <cellStyle name="Normal 4 2 4 2 2 4 3" xfId="23446"/>
    <cellStyle name="Normal 4 2 4 2 2 4 3 2" xfId="53653"/>
    <cellStyle name="Normal 4 2 4 2 2 4 4" xfId="34373"/>
    <cellStyle name="Normal 4 2 4 2 2 5" xfId="5453"/>
    <cellStyle name="Normal 4 2 4 2 2 5 2" xfId="15093"/>
    <cellStyle name="Normal 4 2 4 2 2 5 2 2" xfId="45300"/>
    <cellStyle name="Normal 4 2 4 2 2 5 3" xfId="24733"/>
    <cellStyle name="Normal 4 2 4 2 2 5 3 2" xfId="54940"/>
    <cellStyle name="Normal 4 2 4 2 2 5 4" xfId="35660"/>
    <cellStyle name="Normal 4 2 4 2 2 6" xfId="6740"/>
    <cellStyle name="Normal 4 2 4 2 2 6 2" xfId="16380"/>
    <cellStyle name="Normal 4 2 4 2 2 6 2 2" xfId="46587"/>
    <cellStyle name="Normal 4 2 4 2 2 6 3" xfId="26020"/>
    <cellStyle name="Normal 4 2 4 2 2 6 3 2" xfId="56227"/>
    <cellStyle name="Normal 4 2 4 2 2 6 4" xfId="36947"/>
    <cellStyle name="Normal 4 2 4 2 2 7" xfId="8027"/>
    <cellStyle name="Normal 4 2 4 2 2 7 2" xfId="17667"/>
    <cellStyle name="Normal 4 2 4 2 2 7 2 2" xfId="47874"/>
    <cellStyle name="Normal 4 2 4 2 2 7 3" xfId="27307"/>
    <cellStyle name="Normal 4 2 4 2 2 7 3 2" xfId="57514"/>
    <cellStyle name="Normal 4 2 4 2 2 7 4" xfId="38234"/>
    <cellStyle name="Normal 4 2 4 2 2 8" xfId="9314"/>
    <cellStyle name="Normal 4 2 4 2 2 8 2" xfId="18954"/>
    <cellStyle name="Normal 4 2 4 2 2 8 2 2" xfId="49161"/>
    <cellStyle name="Normal 4 2 4 2 2 8 3" xfId="28594"/>
    <cellStyle name="Normal 4 2 4 2 2 8 3 2" xfId="58801"/>
    <cellStyle name="Normal 4 2 4 2 2 8 4" xfId="39521"/>
    <cellStyle name="Normal 4 2 4 2 2 9" xfId="10437"/>
    <cellStyle name="Normal 4 2 4 2 2 9 2" xfId="40644"/>
    <cellStyle name="Normal 4 2 4 2 3" xfId="1444"/>
    <cellStyle name="Normal 4 2 4 2 3 2" xfId="11091"/>
    <cellStyle name="Normal 4 2 4 2 3 2 2" xfId="41298"/>
    <cellStyle name="Normal 4 2 4 2 3 3" xfId="20731"/>
    <cellStyle name="Normal 4 2 4 2 3 3 2" xfId="50938"/>
    <cellStyle name="Normal 4 2 4 2 3 4" xfId="31658"/>
    <cellStyle name="Normal 4 2 4 2 4" xfId="2572"/>
    <cellStyle name="Normal 4 2 4 2 4 2" xfId="12214"/>
    <cellStyle name="Normal 4 2 4 2 4 2 2" xfId="42421"/>
    <cellStyle name="Normal 4 2 4 2 4 3" xfId="21854"/>
    <cellStyle name="Normal 4 2 4 2 4 3 2" xfId="52061"/>
    <cellStyle name="Normal 4 2 4 2 4 4" xfId="32781"/>
    <cellStyle name="Normal 4 2 4 2 5" xfId="3695"/>
    <cellStyle name="Normal 4 2 4 2 5 2" xfId="13337"/>
    <cellStyle name="Normal 4 2 4 2 5 2 2" xfId="43544"/>
    <cellStyle name="Normal 4 2 4 2 5 3" xfId="22977"/>
    <cellStyle name="Normal 4 2 4 2 5 3 2" xfId="53184"/>
    <cellStyle name="Normal 4 2 4 2 5 4" xfId="33904"/>
    <cellStyle name="Normal 4 2 4 2 6" xfId="4984"/>
    <cellStyle name="Normal 4 2 4 2 6 2" xfId="14624"/>
    <cellStyle name="Normal 4 2 4 2 6 2 2" xfId="44831"/>
    <cellStyle name="Normal 4 2 4 2 6 3" xfId="24264"/>
    <cellStyle name="Normal 4 2 4 2 6 3 2" xfId="54471"/>
    <cellStyle name="Normal 4 2 4 2 6 4" xfId="35191"/>
    <cellStyle name="Normal 4 2 4 2 7" xfId="6271"/>
    <cellStyle name="Normal 4 2 4 2 7 2" xfId="15911"/>
    <cellStyle name="Normal 4 2 4 2 7 2 2" xfId="46118"/>
    <cellStyle name="Normal 4 2 4 2 7 3" xfId="25551"/>
    <cellStyle name="Normal 4 2 4 2 7 3 2" xfId="55758"/>
    <cellStyle name="Normal 4 2 4 2 7 4" xfId="36478"/>
    <cellStyle name="Normal 4 2 4 2 8" xfId="7558"/>
    <cellStyle name="Normal 4 2 4 2 8 2" xfId="17198"/>
    <cellStyle name="Normal 4 2 4 2 8 2 2" xfId="47405"/>
    <cellStyle name="Normal 4 2 4 2 8 3" xfId="26838"/>
    <cellStyle name="Normal 4 2 4 2 8 3 2" xfId="57045"/>
    <cellStyle name="Normal 4 2 4 2 8 4" xfId="37765"/>
    <cellStyle name="Normal 4 2 4 2 9" xfId="8845"/>
    <cellStyle name="Normal 4 2 4 2 9 2" xfId="18485"/>
    <cellStyle name="Normal 4 2 4 2 9 2 2" xfId="48692"/>
    <cellStyle name="Normal 4 2 4 2 9 3" xfId="28125"/>
    <cellStyle name="Normal 4 2 4 2 9 3 2" xfId="58332"/>
    <cellStyle name="Normal 4 2 4 2 9 4" xfId="39052"/>
    <cellStyle name="Normal 4 2 4 3" xfId="621"/>
    <cellStyle name="Normal 4 2 4 3 10" xfId="19913"/>
    <cellStyle name="Normal 4 2 4 3 10 2" xfId="50120"/>
    <cellStyle name="Normal 4 2 4 3 11" xfId="29717"/>
    <cellStyle name="Normal 4 2 4 3 11 2" xfId="59924"/>
    <cellStyle name="Normal 4 2 4 3 12" xfId="30840"/>
    <cellStyle name="Normal 4 2 4 3 2" xfId="1751"/>
    <cellStyle name="Normal 4 2 4 3 2 2" xfId="11396"/>
    <cellStyle name="Normal 4 2 4 3 2 2 2" xfId="41603"/>
    <cellStyle name="Normal 4 2 4 3 2 3" xfId="21036"/>
    <cellStyle name="Normal 4 2 4 3 2 3 2" xfId="51243"/>
    <cellStyle name="Normal 4 2 4 3 2 4" xfId="31963"/>
    <cellStyle name="Normal 4 2 4 3 3" xfId="2877"/>
    <cellStyle name="Normal 4 2 4 3 3 2" xfId="12519"/>
    <cellStyle name="Normal 4 2 4 3 3 2 2" xfId="42726"/>
    <cellStyle name="Normal 4 2 4 3 3 3" xfId="22159"/>
    <cellStyle name="Normal 4 2 4 3 3 3 2" xfId="52366"/>
    <cellStyle name="Normal 4 2 4 3 3 4" xfId="33086"/>
    <cellStyle name="Normal 4 2 4 3 4" xfId="4000"/>
    <cellStyle name="Normal 4 2 4 3 4 2" xfId="13642"/>
    <cellStyle name="Normal 4 2 4 3 4 2 2" xfId="43849"/>
    <cellStyle name="Normal 4 2 4 3 4 3" xfId="23282"/>
    <cellStyle name="Normal 4 2 4 3 4 3 2" xfId="53489"/>
    <cellStyle name="Normal 4 2 4 3 4 4" xfId="34209"/>
    <cellStyle name="Normal 4 2 4 3 5" xfId="5289"/>
    <cellStyle name="Normal 4 2 4 3 5 2" xfId="14929"/>
    <cellStyle name="Normal 4 2 4 3 5 2 2" xfId="45136"/>
    <cellStyle name="Normal 4 2 4 3 5 3" xfId="24569"/>
    <cellStyle name="Normal 4 2 4 3 5 3 2" xfId="54776"/>
    <cellStyle name="Normal 4 2 4 3 5 4" xfId="35496"/>
    <cellStyle name="Normal 4 2 4 3 6" xfId="6576"/>
    <cellStyle name="Normal 4 2 4 3 6 2" xfId="16216"/>
    <cellStyle name="Normal 4 2 4 3 6 2 2" xfId="46423"/>
    <cellStyle name="Normal 4 2 4 3 6 3" xfId="25856"/>
    <cellStyle name="Normal 4 2 4 3 6 3 2" xfId="56063"/>
    <cellStyle name="Normal 4 2 4 3 6 4" xfId="36783"/>
    <cellStyle name="Normal 4 2 4 3 7" xfId="7863"/>
    <cellStyle name="Normal 4 2 4 3 7 2" xfId="17503"/>
    <cellStyle name="Normal 4 2 4 3 7 2 2" xfId="47710"/>
    <cellStyle name="Normal 4 2 4 3 7 3" xfId="27143"/>
    <cellStyle name="Normal 4 2 4 3 7 3 2" xfId="57350"/>
    <cellStyle name="Normal 4 2 4 3 7 4" xfId="38070"/>
    <cellStyle name="Normal 4 2 4 3 8" xfId="9150"/>
    <cellStyle name="Normal 4 2 4 3 8 2" xfId="18790"/>
    <cellStyle name="Normal 4 2 4 3 8 2 2" xfId="48997"/>
    <cellStyle name="Normal 4 2 4 3 8 3" xfId="28430"/>
    <cellStyle name="Normal 4 2 4 3 8 3 2" xfId="58637"/>
    <cellStyle name="Normal 4 2 4 3 8 4" xfId="39357"/>
    <cellStyle name="Normal 4 2 4 3 9" xfId="10273"/>
    <cellStyle name="Normal 4 2 4 3 9 2" xfId="40480"/>
    <cellStyle name="Normal 4 2 4 4" xfId="1091"/>
    <cellStyle name="Normal 4 2 4 4 10" xfId="20380"/>
    <cellStyle name="Normal 4 2 4 4 10 2" xfId="50587"/>
    <cellStyle name="Normal 4 2 4 4 11" xfId="30184"/>
    <cellStyle name="Normal 4 2 4 4 11 2" xfId="60391"/>
    <cellStyle name="Normal 4 2 4 4 12" xfId="31307"/>
    <cellStyle name="Normal 4 2 4 4 2" xfId="2219"/>
    <cellStyle name="Normal 4 2 4 4 2 2" xfId="11863"/>
    <cellStyle name="Normal 4 2 4 4 2 2 2" xfId="42070"/>
    <cellStyle name="Normal 4 2 4 4 2 3" xfId="21503"/>
    <cellStyle name="Normal 4 2 4 4 2 3 2" xfId="51710"/>
    <cellStyle name="Normal 4 2 4 4 2 4" xfId="32430"/>
    <cellStyle name="Normal 4 2 4 4 3" xfId="3344"/>
    <cellStyle name="Normal 4 2 4 4 3 2" xfId="12986"/>
    <cellStyle name="Normal 4 2 4 4 3 2 2" xfId="43193"/>
    <cellStyle name="Normal 4 2 4 4 3 3" xfId="22626"/>
    <cellStyle name="Normal 4 2 4 4 3 3 2" xfId="52833"/>
    <cellStyle name="Normal 4 2 4 4 3 4" xfId="33553"/>
    <cellStyle name="Normal 4 2 4 4 4" xfId="4467"/>
    <cellStyle name="Normal 4 2 4 4 4 2" xfId="14109"/>
    <cellStyle name="Normal 4 2 4 4 4 2 2" xfId="44316"/>
    <cellStyle name="Normal 4 2 4 4 4 3" xfId="23749"/>
    <cellStyle name="Normal 4 2 4 4 4 3 2" xfId="53956"/>
    <cellStyle name="Normal 4 2 4 4 4 4" xfId="34676"/>
    <cellStyle name="Normal 4 2 4 4 5" xfId="5756"/>
    <cellStyle name="Normal 4 2 4 4 5 2" xfId="15396"/>
    <cellStyle name="Normal 4 2 4 4 5 2 2" xfId="45603"/>
    <cellStyle name="Normal 4 2 4 4 5 3" xfId="25036"/>
    <cellStyle name="Normal 4 2 4 4 5 3 2" xfId="55243"/>
    <cellStyle name="Normal 4 2 4 4 5 4" xfId="35963"/>
    <cellStyle name="Normal 4 2 4 4 6" xfId="7043"/>
    <cellStyle name="Normal 4 2 4 4 6 2" xfId="16683"/>
    <cellStyle name="Normal 4 2 4 4 6 2 2" xfId="46890"/>
    <cellStyle name="Normal 4 2 4 4 6 3" xfId="26323"/>
    <cellStyle name="Normal 4 2 4 4 6 3 2" xfId="56530"/>
    <cellStyle name="Normal 4 2 4 4 6 4" xfId="37250"/>
    <cellStyle name="Normal 4 2 4 4 7" xfId="8330"/>
    <cellStyle name="Normal 4 2 4 4 7 2" xfId="17970"/>
    <cellStyle name="Normal 4 2 4 4 7 2 2" xfId="48177"/>
    <cellStyle name="Normal 4 2 4 4 7 3" xfId="27610"/>
    <cellStyle name="Normal 4 2 4 4 7 3 2" xfId="57817"/>
    <cellStyle name="Normal 4 2 4 4 7 4" xfId="38537"/>
    <cellStyle name="Normal 4 2 4 4 8" xfId="9617"/>
    <cellStyle name="Normal 4 2 4 4 8 2" xfId="19257"/>
    <cellStyle name="Normal 4 2 4 4 8 2 2" xfId="49464"/>
    <cellStyle name="Normal 4 2 4 4 8 3" xfId="28897"/>
    <cellStyle name="Normal 4 2 4 4 8 3 2" xfId="59104"/>
    <cellStyle name="Normal 4 2 4 4 8 4" xfId="39824"/>
    <cellStyle name="Normal 4 2 4 4 9" xfId="10740"/>
    <cellStyle name="Normal 4 2 4 4 9 2" xfId="40947"/>
    <cellStyle name="Normal 4 2 4 5" xfId="1280"/>
    <cellStyle name="Normal 4 2 4 5 2" xfId="4819"/>
    <cellStyle name="Normal 4 2 4 5 2 2" xfId="14460"/>
    <cellStyle name="Normal 4 2 4 5 2 2 2" xfId="44667"/>
    <cellStyle name="Normal 4 2 4 5 2 3" xfId="24100"/>
    <cellStyle name="Normal 4 2 4 5 2 3 2" xfId="54307"/>
    <cellStyle name="Normal 4 2 4 5 2 4" xfId="35027"/>
    <cellStyle name="Normal 4 2 4 5 3" xfId="6107"/>
    <cellStyle name="Normal 4 2 4 5 3 2" xfId="15747"/>
    <cellStyle name="Normal 4 2 4 5 3 2 2" xfId="45954"/>
    <cellStyle name="Normal 4 2 4 5 3 3" xfId="25387"/>
    <cellStyle name="Normal 4 2 4 5 3 3 2" xfId="55594"/>
    <cellStyle name="Normal 4 2 4 5 3 4" xfId="36314"/>
    <cellStyle name="Normal 4 2 4 5 4" xfId="7394"/>
    <cellStyle name="Normal 4 2 4 5 4 2" xfId="17034"/>
    <cellStyle name="Normal 4 2 4 5 4 2 2" xfId="47241"/>
    <cellStyle name="Normal 4 2 4 5 4 3" xfId="26674"/>
    <cellStyle name="Normal 4 2 4 5 4 3 2" xfId="56881"/>
    <cellStyle name="Normal 4 2 4 5 4 4" xfId="37601"/>
    <cellStyle name="Normal 4 2 4 5 5" xfId="8681"/>
    <cellStyle name="Normal 4 2 4 5 5 2" xfId="18321"/>
    <cellStyle name="Normal 4 2 4 5 5 2 2" xfId="48528"/>
    <cellStyle name="Normal 4 2 4 5 5 3" xfId="27961"/>
    <cellStyle name="Normal 4 2 4 5 5 3 2" xfId="58168"/>
    <cellStyle name="Normal 4 2 4 5 5 4" xfId="38888"/>
    <cellStyle name="Normal 4 2 4 5 6" xfId="10927"/>
    <cellStyle name="Normal 4 2 4 5 6 2" xfId="41134"/>
    <cellStyle name="Normal 4 2 4 5 7" xfId="20567"/>
    <cellStyle name="Normal 4 2 4 5 7 2" xfId="50774"/>
    <cellStyle name="Normal 4 2 4 5 8" xfId="29248"/>
    <cellStyle name="Normal 4 2 4 5 8 2" xfId="59455"/>
    <cellStyle name="Normal 4 2 4 5 9" xfId="31494"/>
    <cellStyle name="Normal 4 2 4 6" xfId="2408"/>
    <cellStyle name="Normal 4 2 4 6 2" xfId="12050"/>
    <cellStyle name="Normal 4 2 4 6 2 2" xfId="42257"/>
    <cellStyle name="Normal 4 2 4 6 3" xfId="21690"/>
    <cellStyle name="Normal 4 2 4 6 3 2" xfId="51897"/>
    <cellStyle name="Normal 4 2 4 6 4" xfId="32617"/>
    <cellStyle name="Normal 4 2 4 7" xfId="3531"/>
    <cellStyle name="Normal 4 2 4 7 2" xfId="13173"/>
    <cellStyle name="Normal 4 2 4 7 2 2" xfId="43380"/>
    <cellStyle name="Normal 4 2 4 7 3" xfId="22813"/>
    <cellStyle name="Normal 4 2 4 7 3 2" xfId="53020"/>
    <cellStyle name="Normal 4 2 4 7 4" xfId="33740"/>
    <cellStyle name="Normal 4 2 4 8" xfId="4654"/>
    <cellStyle name="Normal 4 2 4 8 2" xfId="14296"/>
    <cellStyle name="Normal 4 2 4 8 2 2" xfId="44503"/>
    <cellStyle name="Normal 4 2 4 8 3" xfId="23936"/>
    <cellStyle name="Normal 4 2 4 8 3 2" xfId="54143"/>
    <cellStyle name="Normal 4 2 4 8 4" xfId="34863"/>
    <cellStyle name="Normal 4 2 4 9" xfId="5943"/>
    <cellStyle name="Normal 4 2 4 9 2" xfId="15583"/>
    <cellStyle name="Normal 4 2 4 9 2 2" xfId="45790"/>
    <cellStyle name="Normal 4 2 4 9 3" xfId="25223"/>
    <cellStyle name="Normal 4 2 4 9 3 2" xfId="55430"/>
    <cellStyle name="Normal 4 2 4 9 4" xfId="36150"/>
    <cellStyle name="Normal 4 2 5" xfId="169"/>
    <cellStyle name="Normal 4 2 5 10" xfId="7253"/>
    <cellStyle name="Normal 4 2 5 10 2" xfId="16893"/>
    <cellStyle name="Normal 4 2 5 10 2 2" xfId="47100"/>
    <cellStyle name="Normal 4 2 5 10 3" xfId="26533"/>
    <cellStyle name="Normal 4 2 5 10 3 2" xfId="56740"/>
    <cellStyle name="Normal 4 2 5 10 4" xfId="37460"/>
    <cellStyle name="Normal 4 2 5 11" xfId="8540"/>
    <cellStyle name="Normal 4 2 5 11 2" xfId="18180"/>
    <cellStyle name="Normal 4 2 5 11 2 2" xfId="48387"/>
    <cellStyle name="Normal 4 2 5 11 3" xfId="27820"/>
    <cellStyle name="Normal 4 2 5 11 3 2" xfId="58027"/>
    <cellStyle name="Normal 4 2 5 11 4" xfId="38747"/>
    <cellStyle name="Normal 4 2 5 12" xfId="9827"/>
    <cellStyle name="Normal 4 2 5 12 2" xfId="40034"/>
    <cellStyle name="Normal 4 2 5 13" xfId="19467"/>
    <cellStyle name="Normal 4 2 5 13 2" xfId="49674"/>
    <cellStyle name="Normal 4 2 5 14" xfId="29107"/>
    <cellStyle name="Normal 4 2 5 14 2" xfId="59314"/>
    <cellStyle name="Normal 4 2 5 15" xfId="30394"/>
    <cellStyle name="Normal 4 2 5 2" xfId="333"/>
    <cellStyle name="Normal 4 2 5 2 10" xfId="9991"/>
    <cellStyle name="Normal 4 2 5 2 10 2" xfId="40198"/>
    <cellStyle name="Normal 4 2 5 2 11" xfId="19631"/>
    <cellStyle name="Normal 4 2 5 2 11 2" xfId="49838"/>
    <cellStyle name="Normal 4 2 5 2 12" xfId="29435"/>
    <cellStyle name="Normal 4 2 5 2 12 2" xfId="59642"/>
    <cellStyle name="Normal 4 2 5 2 13" xfId="30558"/>
    <cellStyle name="Normal 4 2 5 2 2" xfId="809"/>
    <cellStyle name="Normal 4 2 5 2 2 10" xfId="20100"/>
    <cellStyle name="Normal 4 2 5 2 2 10 2" xfId="50307"/>
    <cellStyle name="Normal 4 2 5 2 2 11" xfId="29904"/>
    <cellStyle name="Normal 4 2 5 2 2 11 2" xfId="60111"/>
    <cellStyle name="Normal 4 2 5 2 2 12" xfId="31027"/>
    <cellStyle name="Normal 4 2 5 2 2 2" xfId="1938"/>
    <cellStyle name="Normal 4 2 5 2 2 2 2" xfId="11583"/>
    <cellStyle name="Normal 4 2 5 2 2 2 2 2" xfId="41790"/>
    <cellStyle name="Normal 4 2 5 2 2 2 3" xfId="21223"/>
    <cellStyle name="Normal 4 2 5 2 2 2 3 2" xfId="51430"/>
    <cellStyle name="Normal 4 2 5 2 2 2 4" xfId="32150"/>
    <cellStyle name="Normal 4 2 5 2 2 3" xfId="3064"/>
    <cellStyle name="Normal 4 2 5 2 2 3 2" xfId="12706"/>
    <cellStyle name="Normal 4 2 5 2 2 3 2 2" xfId="42913"/>
    <cellStyle name="Normal 4 2 5 2 2 3 3" xfId="22346"/>
    <cellStyle name="Normal 4 2 5 2 2 3 3 2" xfId="52553"/>
    <cellStyle name="Normal 4 2 5 2 2 3 4" xfId="33273"/>
    <cellStyle name="Normal 4 2 5 2 2 4" xfId="4187"/>
    <cellStyle name="Normal 4 2 5 2 2 4 2" xfId="13829"/>
    <cellStyle name="Normal 4 2 5 2 2 4 2 2" xfId="44036"/>
    <cellStyle name="Normal 4 2 5 2 2 4 3" xfId="23469"/>
    <cellStyle name="Normal 4 2 5 2 2 4 3 2" xfId="53676"/>
    <cellStyle name="Normal 4 2 5 2 2 4 4" xfId="34396"/>
    <cellStyle name="Normal 4 2 5 2 2 5" xfId="5476"/>
    <cellStyle name="Normal 4 2 5 2 2 5 2" xfId="15116"/>
    <cellStyle name="Normal 4 2 5 2 2 5 2 2" xfId="45323"/>
    <cellStyle name="Normal 4 2 5 2 2 5 3" xfId="24756"/>
    <cellStyle name="Normal 4 2 5 2 2 5 3 2" xfId="54963"/>
    <cellStyle name="Normal 4 2 5 2 2 5 4" xfId="35683"/>
    <cellStyle name="Normal 4 2 5 2 2 6" xfId="6763"/>
    <cellStyle name="Normal 4 2 5 2 2 6 2" xfId="16403"/>
    <cellStyle name="Normal 4 2 5 2 2 6 2 2" xfId="46610"/>
    <cellStyle name="Normal 4 2 5 2 2 6 3" xfId="26043"/>
    <cellStyle name="Normal 4 2 5 2 2 6 3 2" xfId="56250"/>
    <cellStyle name="Normal 4 2 5 2 2 6 4" xfId="36970"/>
    <cellStyle name="Normal 4 2 5 2 2 7" xfId="8050"/>
    <cellStyle name="Normal 4 2 5 2 2 7 2" xfId="17690"/>
    <cellStyle name="Normal 4 2 5 2 2 7 2 2" xfId="47897"/>
    <cellStyle name="Normal 4 2 5 2 2 7 3" xfId="27330"/>
    <cellStyle name="Normal 4 2 5 2 2 7 3 2" xfId="57537"/>
    <cellStyle name="Normal 4 2 5 2 2 7 4" xfId="38257"/>
    <cellStyle name="Normal 4 2 5 2 2 8" xfId="9337"/>
    <cellStyle name="Normal 4 2 5 2 2 8 2" xfId="18977"/>
    <cellStyle name="Normal 4 2 5 2 2 8 2 2" xfId="49184"/>
    <cellStyle name="Normal 4 2 5 2 2 8 3" xfId="28617"/>
    <cellStyle name="Normal 4 2 5 2 2 8 3 2" xfId="58824"/>
    <cellStyle name="Normal 4 2 5 2 2 8 4" xfId="39544"/>
    <cellStyle name="Normal 4 2 5 2 2 9" xfId="10460"/>
    <cellStyle name="Normal 4 2 5 2 2 9 2" xfId="40667"/>
    <cellStyle name="Normal 4 2 5 2 3" xfId="1467"/>
    <cellStyle name="Normal 4 2 5 2 3 2" xfId="11114"/>
    <cellStyle name="Normal 4 2 5 2 3 2 2" xfId="41321"/>
    <cellStyle name="Normal 4 2 5 2 3 3" xfId="20754"/>
    <cellStyle name="Normal 4 2 5 2 3 3 2" xfId="50961"/>
    <cellStyle name="Normal 4 2 5 2 3 4" xfId="31681"/>
    <cellStyle name="Normal 4 2 5 2 4" xfId="2595"/>
    <cellStyle name="Normal 4 2 5 2 4 2" xfId="12237"/>
    <cellStyle name="Normal 4 2 5 2 4 2 2" xfId="42444"/>
    <cellStyle name="Normal 4 2 5 2 4 3" xfId="21877"/>
    <cellStyle name="Normal 4 2 5 2 4 3 2" xfId="52084"/>
    <cellStyle name="Normal 4 2 5 2 4 4" xfId="32804"/>
    <cellStyle name="Normal 4 2 5 2 5" xfId="3718"/>
    <cellStyle name="Normal 4 2 5 2 5 2" xfId="13360"/>
    <cellStyle name="Normal 4 2 5 2 5 2 2" xfId="43567"/>
    <cellStyle name="Normal 4 2 5 2 5 3" xfId="23000"/>
    <cellStyle name="Normal 4 2 5 2 5 3 2" xfId="53207"/>
    <cellStyle name="Normal 4 2 5 2 5 4" xfId="33927"/>
    <cellStyle name="Normal 4 2 5 2 6" xfId="5007"/>
    <cellStyle name="Normal 4 2 5 2 6 2" xfId="14647"/>
    <cellStyle name="Normal 4 2 5 2 6 2 2" xfId="44854"/>
    <cellStyle name="Normal 4 2 5 2 6 3" xfId="24287"/>
    <cellStyle name="Normal 4 2 5 2 6 3 2" xfId="54494"/>
    <cellStyle name="Normal 4 2 5 2 6 4" xfId="35214"/>
    <cellStyle name="Normal 4 2 5 2 7" xfId="6294"/>
    <cellStyle name="Normal 4 2 5 2 7 2" xfId="15934"/>
    <cellStyle name="Normal 4 2 5 2 7 2 2" xfId="46141"/>
    <cellStyle name="Normal 4 2 5 2 7 3" xfId="25574"/>
    <cellStyle name="Normal 4 2 5 2 7 3 2" xfId="55781"/>
    <cellStyle name="Normal 4 2 5 2 7 4" xfId="36501"/>
    <cellStyle name="Normal 4 2 5 2 8" xfId="7581"/>
    <cellStyle name="Normal 4 2 5 2 8 2" xfId="17221"/>
    <cellStyle name="Normal 4 2 5 2 8 2 2" xfId="47428"/>
    <cellStyle name="Normal 4 2 5 2 8 3" xfId="26861"/>
    <cellStyle name="Normal 4 2 5 2 8 3 2" xfId="57068"/>
    <cellStyle name="Normal 4 2 5 2 8 4" xfId="37788"/>
    <cellStyle name="Normal 4 2 5 2 9" xfId="8868"/>
    <cellStyle name="Normal 4 2 5 2 9 2" xfId="18508"/>
    <cellStyle name="Normal 4 2 5 2 9 2 2" xfId="48715"/>
    <cellStyle name="Normal 4 2 5 2 9 3" xfId="28148"/>
    <cellStyle name="Normal 4 2 5 2 9 3 2" xfId="58355"/>
    <cellStyle name="Normal 4 2 5 2 9 4" xfId="39075"/>
    <cellStyle name="Normal 4 2 5 3" xfId="645"/>
    <cellStyle name="Normal 4 2 5 3 10" xfId="19936"/>
    <cellStyle name="Normal 4 2 5 3 10 2" xfId="50143"/>
    <cellStyle name="Normal 4 2 5 3 11" xfId="29740"/>
    <cellStyle name="Normal 4 2 5 3 11 2" xfId="59947"/>
    <cellStyle name="Normal 4 2 5 3 12" xfId="30863"/>
    <cellStyle name="Normal 4 2 5 3 2" xfId="1774"/>
    <cellStyle name="Normal 4 2 5 3 2 2" xfId="11419"/>
    <cellStyle name="Normal 4 2 5 3 2 2 2" xfId="41626"/>
    <cellStyle name="Normal 4 2 5 3 2 3" xfId="21059"/>
    <cellStyle name="Normal 4 2 5 3 2 3 2" xfId="51266"/>
    <cellStyle name="Normal 4 2 5 3 2 4" xfId="31986"/>
    <cellStyle name="Normal 4 2 5 3 3" xfId="2900"/>
    <cellStyle name="Normal 4 2 5 3 3 2" xfId="12542"/>
    <cellStyle name="Normal 4 2 5 3 3 2 2" xfId="42749"/>
    <cellStyle name="Normal 4 2 5 3 3 3" xfId="22182"/>
    <cellStyle name="Normal 4 2 5 3 3 3 2" xfId="52389"/>
    <cellStyle name="Normal 4 2 5 3 3 4" xfId="33109"/>
    <cellStyle name="Normal 4 2 5 3 4" xfId="4023"/>
    <cellStyle name="Normal 4 2 5 3 4 2" xfId="13665"/>
    <cellStyle name="Normal 4 2 5 3 4 2 2" xfId="43872"/>
    <cellStyle name="Normal 4 2 5 3 4 3" xfId="23305"/>
    <cellStyle name="Normal 4 2 5 3 4 3 2" xfId="53512"/>
    <cellStyle name="Normal 4 2 5 3 4 4" xfId="34232"/>
    <cellStyle name="Normal 4 2 5 3 5" xfId="5312"/>
    <cellStyle name="Normal 4 2 5 3 5 2" xfId="14952"/>
    <cellStyle name="Normal 4 2 5 3 5 2 2" xfId="45159"/>
    <cellStyle name="Normal 4 2 5 3 5 3" xfId="24592"/>
    <cellStyle name="Normal 4 2 5 3 5 3 2" xfId="54799"/>
    <cellStyle name="Normal 4 2 5 3 5 4" xfId="35519"/>
    <cellStyle name="Normal 4 2 5 3 6" xfId="6599"/>
    <cellStyle name="Normal 4 2 5 3 6 2" xfId="16239"/>
    <cellStyle name="Normal 4 2 5 3 6 2 2" xfId="46446"/>
    <cellStyle name="Normal 4 2 5 3 6 3" xfId="25879"/>
    <cellStyle name="Normal 4 2 5 3 6 3 2" xfId="56086"/>
    <cellStyle name="Normal 4 2 5 3 6 4" xfId="36806"/>
    <cellStyle name="Normal 4 2 5 3 7" xfId="7886"/>
    <cellStyle name="Normal 4 2 5 3 7 2" xfId="17526"/>
    <cellStyle name="Normal 4 2 5 3 7 2 2" xfId="47733"/>
    <cellStyle name="Normal 4 2 5 3 7 3" xfId="27166"/>
    <cellStyle name="Normal 4 2 5 3 7 3 2" xfId="57373"/>
    <cellStyle name="Normal 4 2 5 3 7 4" xfId="38093"/>
    <cellStyle name="Normal 4 2 5 3 8" xfId="9173"/>
    <cellStyle name="Normal 4 2 5 3 8 2" xfId="18813"/>
    <cellStyle name="Normal 4 2 5 3 8 2 2" xfId="49020"/>
    <cellStyle name="Normal 4 2 5 3 8 3" xfId="28453"/>
    <cellStyle name="Normal 4 2 5 3 8 3 2" xfId="58660"/>
    <cellStyle name="Normal 4 2 5 3 8 4" xfId="39380"/>
    <cellStyle name="Normal 4 2 5 3 9" xfId="10296"/>
    <cellStyle name="Normal 4 2 5 3 9 2" xfId="40503"/>
    <cellStyle name="Normal 4 2 5 4" xfId="1115"/>
    <cellStyle name="Normal 4 2 5 4 10" xfId="20403"/>
    <cellStyle name="Normal 4 2 5 4 10 2" xfId="50610"/>
    <cellStyle name="Normal 4 2 5 4 11" xfId="30207"/>
    <cellStyle name="Normal 4 2 5 4 11 2" xfId="60414"/>
    <cellStyle name="Normal 4 2 5 4 12" xfId="31330"/>
    <cellStyle name="Normal 4 2 5 4 2" xfId="2243"/>
    <cellStyle name="Normal 4 2 5 4 2 2" xfId="11886"/>
    <cellStyle name="Normal 4 2 5 4 2 2 2" xfId="42093"/>
    <cellStyle name="Normal 4 2 5 4 2 3" xfId="21526"/>
    <cellStyle name="Normal 4 2 5 4 2 3 2" xfId="51733"/>
    <cellStyle name="Normal 4 2 5 4 2 4" xfId="32453"/>
    <cellStyle name="Normal 4 2 5 4 3" xfId="3367"/>
    <cellStyle name="Normal 4 2 5 4 3 2" xfId="13009"/>
    <cellStyle name="Normal 4 2 5 4 3 2 2" xfId="43216"/>
    <cellStyle name="Normal 4 2 5 4 3 3" xfId="22649"/>
    <cellStyle name="Normal 4 2 5 4 3 3 2" xfId="52856"/>
    <cellStyle name="Normal 4 2 5 4 3 4" xfId="33576"/>
    <cellStyle name="Normal 4 2 5 4 4" xfId="4490"/>
    <cellStyle name="Normal 4 2 5 4 4 2" xfId="14132"/>
    <cellStyle name="Normal 4 2 5 4 4 2 2" xfId="44339"/>
    <cellStyle name="Normal 4 2 5 4 4 3" xfId="23772"/>
    <cellStyle name="Normal 4 2 5 4 4 3 2" xfId="53979"/>
    <cellStyle name="Normal 4 2 5 4 4 4" xfId="34699"/>
    <cellStyle name="Normal 4 2 5 4 5" xfId="5779"/>
    <cellStyle name="Normal 4 2 5 4 5 2" xfId="15419"/>
    <cellStyle name="Normal 4 2 5 4 5 2 2" xfId="45626"/>
    <cellStyle name="Normal 4 2 5 4 5 3" xfId="25059"/>
    <cellStyle name="Normal 4 2 5 4 5 3 2" xfId="55266"/>
    <cellStyle name="Normal 4 2 5 4 5 4" xfId="35986"/>
    <cellStyle name="Normal 4 2 5 4 6" xfId="7066"/>
    <cellStyle name="Normal 4 2 5 4 6 2" xfId="16706"/>
    <cellStyle name="Normal 4 2 5 4 6 2 2" xfId="46913"/>
    <cellStyle name="Normal 4 2 5 4 6 3" xfId="26346"/>
    <cellStyle name="Normal 4 2 5 4 6 3 2" xfId="56553"/>
    <cellStyle name="Normal 4 2 5 4 6 4" xfId="37273"/>
    <cellStyle name="Normal 4 2 5 4 7" xfId="8353"/>
    <cellStyle name="Normal 4 2 5 4 7 2" xfId="17993"/>
    <cellStyle name="Normal 4 2 5 4 7 2 2" xfId="48200"/>
    <cellStyle name="Normal 4 2 5 4 7 3" xfId="27633"/>
    <cellStyle name="Normal 4 2 5 4 7 3 2" xfId="57840"/>
    <cellStyle name="Normal 4 2 5 4 7 4" xfId="38560"/>
    <cellStyle name="Normal 4 2 5 4 8" xfId="9640"/>
    <cellStyle name="Normal 4 2 5 4 8 2" xfId="19280"/>
    <cellStyle name="Normal 4 2 5 4 8 2 2" xfId="49487"/>
    <cellStyle name="Normal 4 2 5 4 8 3" xfId="28920"/>
    <cellStyle name="Normal 4 2 5 4 8 3 2" xfId="59127"/>
    <cellStyle name="Normal 4 2 5 4 8 4" xfId="39847"/>
    <cellStyle name="Normal 4 2 5 4 9" xfId="10763"/>
    <cellStyle name="Normal 4 2 5 4 9 2" xfId="40970"/>
    <cellStyle name="Normal 4 2 5 5" xfId="1303"/>
    <cellStyle name="Normal 4 2 5 5 2" xfId="4843"/>
    <cellStyle name="Normal 4 2 5 5 2 2" xfId="14483"/>
    <cellStyle name="Normal 4 2 5 5 2 2 2" xfId="44690"/>
    <cellStyle name="Normal 4 2 5 5 2 3" xfId="24123"/>
    <cellStyle name="Normal 4 2 5 5 2 3 2" xfId="54330"/>
    <cellStyle name="Normal 4 2 5 5 2 4" xfId="35050"/>
    <cellStyle name="Normal 4 2 5 5 3" xfId="6130"/>
    <cellStyle name="Normal 4 2 5 5 3 2" xfId="15770"/>
    <cellStyle name="Normal 4 2 5 5 3 2 2" xfId="45977"/>
    <cellStyle name="Normal 4 2 5 5 3 3" xfId="25410"/>
    <cellStyle name="Normal 4 2 5 5 3 3 2" xfId="55617"/>
    <cellStyle name="Normal 4 2 5 5 3 4" xfId="36337"/>
    <cellStyle name="Normal 4 2 5 5 4" xfId="7417"/>
    <cellStyle name="Normal 4 2 5 5 4 2" xfId="17057"/>
    <cellStyle name="Normal 4 2 5 5 4 2 2" xfId="47264"/>
    <cellStyle name="Normal 4 2 5 5 4 3" xfId="26697"/>
    <cellStyle name="Normal 4 2 5 5 4 3 2" xfId="56904"/>
    <cellStyle name="Normal 4 2 5 5 4 4" xfId="37624"/>
    <cellStyle name="Normal 4 2 5 5 5" xfId="8704"/>
    <cellStyle name="Normal 4 2 5 5 5 2" xfId="18344"/>
    <cellStyle name="Normal 4 2 5 5 5 2 2" xfId="48551"/>
    <cellStyle name="Normal 4 2 5 5 5 3" xfId="27984"/>
    <cellStyle name="Normal 4 2 5 5 5 3 2" xfId="58191"/>
    <cellStyle name="Normal 4 2 5 5 5 4" xfId="38911"/>
    <cellStyle name="Normal 4 2 5 5 6" xfId="10950"/>
    <cellStyle name="Normal 4 2 5 5 6 2" xfId="41157"/>
    <cellStyle name="Normal 4 2 5 5 7" xfId="20590"/>
    <cellStyle name="Normal 4 2 5 5 7 2" xfId="50797"/>
    <cellStyle name="Normal 4 2 5 5 8" xfId="29271"/>
    <cellStyle name="Normal 4 2 5 5 8 2" xfId="59478"/>
    <cellStyle name="Normal 4 2 5 5 9" xfId="31517"/>
    <cellStyle name="Normal 4 2 5 6" xfId="2431"/>
    <cellStyle name="Normal 4 2 5 6 2" xfId="12073"/>
    <cellStyle name="Normal 4 2 5 6 2 2" xfId="42280"/>
    <cellStyle name="Normal 4 2 5 6 3" xfId="21713"/>
    <cellStyle name="Normal 4 2 5 6 3 2" xfId="51920"/>
    <cellStyle name="Normal 4 2 5 6 4" xfId="32640"/>
    <cellStyle name="Normal 4 2 5 7" xfId="3554"/>
    <cellStyle name="Normal 4 2 5 7 2" xfId="13196"/>
    <cellStyle name="Normal 4 2 5 7 2 2" xfId="43403"/>
    <cellStyle name="Normal 4 2 5 7 3" xfId="22836"/>
    <cellStyle name="Normal 4 2 5 7 3 2" xfId="53043"/>
    <cellStyle name="Normal 4 2 5 7 4" xfId="33763"/>
    <cellStyle name="Normal 4 2 5 8" xfId="4677"/>
    <cellStyle name="Normal 4 2 5 8 2" xfId="14319"/>
    <cellStyle name="Normal 4 2 5 8 2 2" xfId="44526"/>
    <cellStyle name="Normal 4 2 5 8 3" xfId="23959"/>
    <cellStyle name="Normal 4 2 5 8 3 2" xfId="54166"/>
    <cellStyle name="Normal 4 2 5 8 4" xfId="34886"/>
    <cellStyle name="Normal 4 2 5 9" xfId="5966"/>
    <cellStyle name="Normal 4 2 5 9 2" xfId="15606"/>
    <cellStyle name="Normal 4 2 5 9 2 2" xfId="45813"/>
    <cellStyle name="Normal 4 2 5 9 3" xfId="25246"/>
    <cellStyle name="Normal 4 2 5 9 3 2" xfId="55453"/>
    <cellStyle name="Normal 4 2 5 9 4" xfId="36173"/>
    <cellStyle name="Normal 4 2 6" xfId="192"/>
    <cellStyle name="Normal 4 2 6 10" xfId="7276"/>
    <cellStyle name="Normal 4 2 6 10 2" xfId="16916"/>
    <cellStyle name="Normal 4 2 6 10 2 2" xfId="47123"/>
    <cellStyle name="Normal 4 2 6 10 3" xfId="26556"/>
    <cellStyle name="Normal 4 2 6 10 3 2" xfId="56763"/>
    <cellStyle name="Normal 4 2 6 10 4" xfId="37483"/>
    <cellStyle name="Normal 4 2 6 11" xfId="8563"/>
    <cellStyle name="Normal 4 2 6 11 2" xfId="18203"/>
    <cellStyle name="Normal 4 2 6 11 2 2" xfId="48410"/>
    <cellStyle name="Normal 4 2 6 11 3" xfId="27843"/>
    <cellStyle name="Normal 4 2 6 11 3 2" xfId="58050"/>
    <cellStyle name="Normal 4 2 6 11 4" xfId="38770"/>
    <cellStyle name="Normal 4 2 6 12" xfId="9850"/>
    <cellStyle name="Normal 4 2 6 12 2" xfId="40057"/>
    <cellStyle name="Normal 4 2 6 13" xfId="19490"/>
    <cellStyle name="Normal 4 2 6 13 2" xfId="49697"/>
    <cellStyle name="Normal 4 2 6 14" xfId="29130"/>
    <cellStyle name="Normal 4 2 6 14 2" xfId="59337"/>
    <cellStyle name="Normal 4 2 6 15" xfId="30417"/>
    <cellStyle name="Normal 4 2 6 2" xfId="356"/>
    <cellStyle name="Normal 4 2 6 2 10" xfId="10014"/>
    <cellStyle name="Normal 4 2 6 2 10 2" xfId="40221"/>
    <cellStyle name="Normal 4 2 6 2 11" xfId="19654"/>
    <cellStyle name="Normal 4 2 6 2 11 2" xfId="49861"/>
    <cellStyle name="Normal 4 2 6 2 12" xfId="29458"/>
    <cellStyle name="Normal 4 2 6 2 12 2" xfId="59665"/>
    <cellStyle name="Normal 4 2 6 2 13" xfId="30581"/>
    <cellStyle name="Normal 4 2 6 2 2" xfId="832"/>
    <cellStyle name="Normal 4 2 6 2 2 10" xfId="20123"/>
    <cellStyle name="Normal 4 2 6 2 2 10 2" xfId="50330"/>
    <cellStyle name="Normal 4 2 6 2 2 11" xfId="29927"/>
    <cellStyle name="Normal 4 2 6 2 2 11 2" xfId="60134"/>
    <cellStyle name="Normal 4 2 6 2 2 12" xfId="31050"/>
    <cellStyle name="Normal 4 2 6 2 2 2" xfId="1961"/>
    <cellStyle name="Normal 4 2 6 2 2 2 2" xfId="11606"/>
    <cellStyle name="Normal 4 2 6 2 2 2 2 2" xfId="41813"/>
    <cellStyle name="Normal 4 2 6 2 2 2 3" xfId="21246"/>
    <cellStyle name="Normal 4 2 6 2 2 2 3 2" xfId="51453"/>
    <cellStyle name="Normal 4 2 6 2 2 2 4" xfId="32173"/>
    <cellStyle name="Normal 4 2 6 2 2 3" xfId="3087"/>
    <cellStyle name="Normal 4 2 6 2 2 3 2" xfId="12729"/>
    <cellStyle name="Normal 4 2 6 2 2 3 2 2" xfId="42936"/>
    <cellStyle name="Normal 4 2 6 2 2 3 3" xfId="22369"/>
    <cellStyle name="Normal 4 2 6 2 2 3 3 2" xfId="52576"/>
    <cellStyle name="Normal 4 2 6 2 2 3 4" xfId="33296"/>
    <cellStyle name="Normal 4 2 6 2 2 4" xfId="4210"/>
    <cellStyle name="Normal 4 2 6 2 2 4 2" xfId="13852"/>
    <cellStyle name="Normal 4 2 6 2 2 4 2 2" xfId="44059"/>
    <cellStyle name="Normal 4 2 6 2 2 4 3" xfId="23492"/>
    <cellStyle name="Normal 4 2 6 2 2 4 3 2" xfId="53699"/>
    <cellStyle name="Normal 4 2 6 2 2 4 4" xfId="34419"/>
    <cellStyle name="Normal 4 2 6 2 2 5" xfId="5499"/>
    <cellStyle name="Normal 4 2 6 2 2 5 2" xfId="15139"/>
    <cellStyle name="Normal 4 2 6 2 2 5 2 2" xfId="45346"/>
    <cellStyle name="Normal 4 2 6 2 2 5 3" xfId="24779"/>
    <cellStyle name="Normal 4 2 6 2 2 5 3 2" xfId="54986"/>
    <cellStyle name="Normal 4 2 6 2 2 5 4" xfId="35706"/>
    <cellStyle name="Normal 4 2 6 2 2 6" xfId="6786"/>
    <cellStyle name="Normal 4 2 6 2 2 6 2" xfId="16426"/>
    <cellStyle name="Normal 4 2 6 2 2 6 2 2" xfId="46633"/>
    <cellStyle name="Normal 4 2 6 2 2 6 3" xfId="26066"/>
    <cellStyle name="Normal 4 2 6 2 2 6 3 2" xfId="56273"/>
    <cellStyle name="Normal 4 2 6 2 2 6 4" xfId="36993"/>
    <cellStyle name="Normal 4 2 6 2 2 7" xfId="8073"/>
    <cellStyle name="Normal 4 2 6 2 2 7 2" xfId="17713"/>
    <cellStyle name="Normal 4 2 6 2 2 7 2 2" xfId="47920"/>
    <cellStyle name="Normal 4 2 6 2 2 7 3" xfId="27353"/>
    <cellStyle name="Normal 4 2 6 2 2 7 3 2" xfId="57560"/>
    <cellStyle name="Normal 4 2 6 2 2 7 4" xfId="38280"/>
    <cellStyle name="Normal 4 2 6 2 2 8" xfId="9360"/>
    <cellStyle name="Normal 4 2 6 2 2 8 2" xfId="19000"/>
    <cellStyle name="Normal 4 2 6 2 2 8 2 2" xfId="49207"/>
    <cellStyle name="Normal 4 2 6 2 2 8 3" xfId="28640"/>
    <cellStyle name="Normal 4 2 6 2 2 8 3 2" xfId="58847"/>
    <cellStyle name="Normal 4 2 6 2 2 8 4" xfId="39567"/>
    <cellStyle name="Normal 4 2 6 2 2 9" xfId="10483"/>
    <cellStyle name="Normal 4 2 6 2 2 9 2" xfId="40690"/>
    <cellStyle name="Normal 4 2 6 2 3" xfId="1490"/>
    <cellStyle name="Normal 4 2 6 2 3 2" xfId="11137"/>
    <cellStyle name="Normal 4 2 6 2 3 2 2" xfId="41344"/>
    <cellStyle name="Normal 4 2 6 2 3 3" xfId="20777"/>
    <cellStyle name="Normal 4 2 6 2 3 3 2" xfId="50984"/>
    <cellStyle name="Normal 4 2 6 2 3 4" xfId="31704"/>
    <cellStyle name="Normal 4 2 6 2 4" xfId="2618"/>
    <cellStyle name="Normal 4 2 6 2 4 2" xfId="12260"/>
    <cellStyle name="Normal 4 2 6 2 4 2 2" xfId="42467"/>
    <cellStyle name="Normal 4 2 6 2 4 3" xfId="21900"/>
    <cellStyle name="Normal 4 2 6 2 4 3 2" xfId="52107"/>
    <cellStyle name="Normal 4 2 6 2 4 4" xfId="32827"/>
    <cellStyle name="Normal 4 2 6 2 5" xfId="3741"/>
    <cellStyle name="Normal 4 2 6 2 5 2" xfId="13383"/>
    <cellStyle name="Normal 4 2 6 2 5 2 2" xfId="43590"/>
    <cellStyle name="Normal 4 2 6 2 5 3" xfId="23023"/>
    <cellStyle name="Normal 4 2 6 2 5 3 2" xfId="53230"/>
    <cellStyle name="Normal 4 2 6 2 5 4" xfId="33950"/>
    <cellStyle name="Normal 4 2 6 2 6" xfId="5030"/>
    <cellStyle name="Normal 4 2 6 2 6 2" xfId="14670"/>
    <cellStyle name="Normal 4 2 6 2 6 2 2" xfId="44877"/>
    <cellStyle name="Normal 4 2 6 2 6 3" xfId="24310"/>
    <cellStyle name="Normal 4 2 6 2 6 3 2" xfId="54517"/>
    <cellStyle name="Normal 4 2 6 2 6 4" xfId="35237"/>
    <cellStyle name="Normal 4 2 6 2 7" xfId="6317"/>
    <cellStyle name="Normal 4 2 6 2 7 2" xfId="15957"/>
    <cellStyle name="Normal 4 2 6 2 7 2 2" xfId="46164"/>
    <cellStyle name="Normal 4 2 6 2 7 3" xfId="25597"/>
    <cellStyle name="Normal 4 2 6 2 7 3 2" xfId="55804"/>
    <cellStyle name="Normal 4 2 6 2 7 4" xfId="36524"/>
    <cellStyle name="Normal 4 2 6 2 8" xfId="7604"/>
    <cellStyle name="Normal 4 2 6 2 8 2" xfId="17244"/>
    <cellStyle name="Normal 4 2 6 2 8 2 2" xfId="47451"/>
    <cellStyle name="Normal 4 2 6 2 8 3" xfId="26884"/>
    <cellStyle name="Normal 4 2 6 2 8 3 2" xfId="57091"/>
    <cellStyle name="Normal 4 2 6 2 8 4" xfId="37811"/>
    <cellStyle name="Normal 4 2 6 2 9" xfId="8891"/>
    <cellStyle name="Normal 4 2 6 2 9 2" xfId="18531"/>
    <cellStyle name="Normal 4 2 6 2 9 2 2" xfId="48738"/>
    <cellStyle name="Normal 4 2 6 2 9 3" xfId="28171"/>
    <cellStyle name="Normal 4 2 6 2 9 3 2" xfId="58378"/>
    <cellStyle name="Normal 4 2 6 2 9 4" xfId="39098"/>
    <cellStyle name="Normal 4 2 6 3" xfId="668"/>
    <cellStyle name="Normal 4 2 6 3 10" xfId="19959"/>
    <cellStyle name="Normal 4 2 6 3 10 2" xfId="50166"/>
    <cellStyle name="Normal 4 2 6 3 11" xfId="29763"/>
    <cellStyle name="Normal 4 2 6 3 11 2" xfId="59970"/>
    <cellStyle name="Normal 4 2 6 3 12" xfId="30886"/>
    <cellStyle name="Normal 4 2 6 3 2" xfId="1797"/>
    <cellStyle name="Normal 4 2 6 3 2 2" xfId="11442"/>
    <cellStyle name="Normal 4 2 6 3 2 2 2" xfId="41649"/>
    <cellStyle name="Normal 4 2 6 3 2 3" xfId="21082"/>
    <cellStyle name="Normal 4 2 6 3 2 3 2" xfId="51289"/>
    <cellStyle name="Normal 4 2 6 3 2 4" xfId="32009"/>
    <cellStyle name="Normal 4 2 6 3 3" xfId="2923"/>
    <cellStyle name="Normal 4 2 6 3 3 2" xfId="12565"/>
    <cellStyle name="Normal 4 2 6 3 3 2 2" xfId="42772"/>
    <cellStyle name="Normal 4 2 6 3 3 3" xfId="22205"/>
    <cellStyle name="Normal 4 2 6 3 3 3 2" xfId="52412"/>
    <cellStyle name="Normal 4 2 6 3 3 4" xfId="33132"/>
    <cellStyle name="Normal 4 2 6 3 4" xfId="4046"/>
    <cellStyle name="Normal 4 2 6 3 4 2" xfId="13688"/>
    <cellStyle name="Normal 4 2 6 3 4 2 2" xfId="43895"/>
    <cellStyle name="Normal 4 2 6 3 4 3" xfId="23328"/>
    <cellStyle name="Normal 4 2 6 3 4 3 2" xfId="53535"/>
    <cellStyle name="Normal 4 2 6 3 4 4" xfId="34255"/>
    <cellStyle name="Normal 4 2 6 3 5" xfId="5335"/>
    <cellStyle name="Normal 4 2 6 3 5 2" xfId="14975"/>
    <cellStyle name="Normal 4 2 6 3 5 2 2" xfId="45182"/>
    <cellStyle name="Normal 4 2 6 3 5 3" xfId="24615"/>
    <cellStyle name="Normal 4 2 6 3 5 3 2" xfId="54822"/>
    <cellStyle name="Normal 4 2 6 3 5 4" xfId="35542"/>
    <cellStyle name="Normal 4 2 6 3 6" xfId="6622"/>
    <cellStyle name="Normal 4 2 6 3 6 2" xfId="16262"/>
    <cellStyle name="Normal 4 2 6 3 6 2 2" xfId="46469"/>
    <cellStyle name="Normal 4 2 6 3 6 3" xfId="25902"/>
    <cellStyle name="Normal 4 2 6 3 6 3 2" xfId="56109"/>
    <cellStyle name="Normal 4 2 6 3 6 4" xfId="36829"/>
    <cellStyle name="Normal 4 2 6 3 7" xfId="7909"/>
    <cellStyle name="Normal 4 2 6 3 7 2" xfId="17549"/>
    <cellStyle name="Normal 4 2 6 3 7 2 2" xfId="47756"/>
    <cellStyle name="Normal 4 2 6 3 7 3" xfId="27189"/>
    <cellStyle name="Normal 4 2 6 3 7 3 2" xfId="57396"/>
    <cellStyle name="Normal 4 2 6 3 7 4" xfId="38116"/>
    <cellStyle name="Normal 4 2 6 3 8" xfId="9196"/>
    <cellStyle name="Normal 4 2 6 3 8 2" xfId="18836"/>
    <cellStyle name="Normal 4 2 6 3 8 2 2" xfId="49043"/>
    <cellStyle name="Normal 4 2 6 3 8 3" xfId="28476"/>
    <cellStyle name="Normal 4 2 6 3 8 3 2" xfId="58683"/>
    <cellStyle name="Normal 4 2 6 3 8 4" xfId="39403"/>
    <cellStyle name="Normal 4 2 6 3 9" xfId="10319"/>
    <cellStyle name="Normal 4 2 6 3 9 2" xfId="40526"/>
    <cellStyle name="Normal 4 2 6 4" xfId="1138"/>
    <cellStyle name="Normal 4 2 6 4 10" xfId="20426"/>
    <cellStyle name="Normal 4 2 6 4 10 2" xfId="50633"/>
    <cellStyle name="Normal 4 2 6 4 11" xfId="30230"/>
    <cellStyle name="Normal 4 2 6 4 11 2" xfId="60437"/>
    <cellStyle name="Normal 4 2 6 4 12" xfId="31353"/>
    <cellStyle name="Normal 4 2 6 4 2" xfId="2266"/>
    <cellStyle name="Normal 4 2 6 4 2 2" xfId="11909"/>
    <cellStyle name="Normal 4 2 6 4 2 2 2" xfId="42116"/>
    <cellStyle name="Normal 4 2 6 4 2 3" xfId="21549"/>
    <cellStyle name="Normal 4 2 6 4 2 3 2" xfId="51756"/>
    <cellStyle name="Normal 4 2 6 4 2 4" xfId="32476"/>
    <cellStyle name="Normal 4 2 6 4 3" xfId="3390"/>
    <cellStyle name="Normal 4 2 6 4 3 2" xfId="13032"/>
    <cellStyle name="Normal 4 2 6 4 3 2 2" xfId="43239"/>
    <cellStyle name="Normal 4 2 6 4 3 3" xfId="22672"/>
    <cellStyle name="Normal 4 2 6 4 3 3 2" xfId="52879"/>
    <cellStyle name="Normal 4 2 6 4 3 4" xfId="33599"/>
    <cellStyle name="Normal 4 2 6 4 4" xfId="4513"/>
    <cellStyle name="Normal 4 2 6 4 4 2" xfId="14155"/>
    <cellStyle name="Normal 4 2 6 4 4 2 2" xfId="44362"/>
    <cellStyle name="Normal 4 2 6 4 4 3" xfId="23795"/>
    <cellStyle name="Normal 4 2 6 4 4 3 2" xfId="54002"/>
    <cellStyle name="Normal 4 2 6 4 4 4" xfId="34722"/>
    <cellStyle name="Normal 4 2 6 4 5" xfId="5802"/>
    <cellStyle name="Normal 4 2 6 4 5 2" xfId="15442"/>
    <cellStyle name="Normal 4 2 6 4 5 2 2" xfId="45649"/>
    <cellStyle name="Normal 4 2 6 4 5 3" xfId="25082"/>
    <cellStyle name="Normal 4 2 6 4 5 3 2" xfId="55289"/>
    <cellStyle name="Normal 4 2 6 4 5 4" xfId="36009"/>
    <cellStyle name="Normal 4 2 6 4 6" xfId="7089"/>
    <cellStyle name="Normal 4 2 6 4 6 2" xfId="16729"/>
    <cellStyle name="Normal 4 2 6 4 6 2 2" xfId="46936"/>
    <cellStyle name="Normal 4 2 6 4 6 3" xfId="26369"/>
    <cellStyle name="Normal 4 2 6 4 6 3 2" xfId="56576"/>
    <cellStyle name="Normal 4 2 6 4 6 4" xfId="37296"/>
    <cellStyle name="Normal 4 2 6 4 7" xfId="8376"/>
    <cellStyle name="Normal 4 2 6 4 7 2" xfId="18016"/>
    <cellStyle name="Normal 4 2 6 4 7 2 2" xfId="48223"/>
    <cellStyle name="Normal 4 2 6 4 7 3" xfId="27656"/>
    <cellStyle name="Normal 4 2 6 4 7 3 2" xfId="57863"/>
    <cellStyle name="Normal 4 2 6 4 7 4" xfId="38583"/>
    <cellStyle name="Normal 4 2 6 4 8" xfId="9663"/>
    <cellStyle name="Normal 4 2 6 4 8 2" xfId="19303"/>
    <cellStyle name="Normal 4 2 6 4 8 2 2" xfId="49510"/>
    <cellStyle name="Normal 4 2 6 4 8 3" xfId="28943"/>
    <cellStyle name="Normal 4 2 6 4 8 3 2" xfId="59150"/>
    <cellStyle name="Normal 4 2 6 4 8 4" xfId="39870"/>
    <cellStyle name="Normal 4 2 6 4 9" xfId="10786"/>
    <cellStyle name="Normal 4 2 6 4 9 2" xfId="40993"/>
    <cellStyle name="Normal 4 2 6 5" xfId="1326"/>
    <cellStyle name="Normal 4 2 6 5 2" xfId="4866"/>
    <cellStyle name="Normal 4 2 6 5 2 2" xfId="14506"/>
    <cellStyle name="Normal 4 2 6 5 2 2 2" xfId="44713"/>
    <cellStyle name="Normal 4 2 6 5 2 3" xfId="24146"/>
    <cellStyle name="Normal 4 2 6 5 2 3 2" xfId="54353"/>
    <cellStyle name="Normal 4 2 6 5 2 4" xfId="35073"/>
    <cellStyle name="Normal 4 2 6 5 3" xfId="6153"/>
    <cellStyle name="Normal 4 2 6 5 3 2" xfId="15793"/>
    <cellStyle name="Normal 4 2 6 5 3 2 2" xfId="46000"/>
    <cellStyle name="Normal 4 2 6 5 3 3" xfId="25433"/>
    <cellStyle name="Normal 4 2 6 5 3 3 2" xfId="55640"/>
    <cellStyle name="Normal 4 2 6 5 3 4" xfId="36360"/>
    <cellStyle name="Normal 4 2 6 5 4" xfId="7440"/>
    <cellStyle name="Normal 4 2 6 5 4 2" xfId="17080"/>
    <cellStyle name="Normal 4 2 6 5 4 2 2" xfId="47287"/>
    <cellStyle name="Normal 4 2 6 5 4 3" xfId="26720"/>
    <cellStyle name="Normal 4 2 6 5 4 3 2" xfId="56927"/>
    <cellStyle name="Normal 4 2 6 5 4 4" xfId="37647"/>
    <cellStyle name="Normal 4 2 6 5 5" xfId="8727"/>
    <cellStyle name="Normal 4 2 6 5 5 2" xfId="18367"/>
    <cellStyle name="Normal 4 2 6 5 5 2 2" xfId="48574"/>
    <cellStyle name="Normal 4 2 6 5 5 3" xfId="28007"/>
    <cellStyle name="Normal 4 2 6 5 5 3 2" xfId="58214"/>
    <cellStyle name="Normal 4 2 6 5 5 4" xfId="38934"/>
    <cellStyle name="Normal 4 2 6 5 6" xfId="10973"/>
    <cellStyle name="Normal 4 2 6 5 6 2" xfId="41180"/>
    <cellStyle name="Normal 4 2 6 5 7" xfId="20613"/>
    <cellStyle name="Normal 4 2 6 5 7 2" xfId="50820"/>
    <cellStyle name="Normal 4 2 6 5 8" xfId="29294"/>
    <cellStyle name="Normal 4 2 6 5 8 2" xfId="59501"/>
    <cellStyle name="Normal 4 2 6 5 9" xfId="31540"/>
    <cellStyle name="Normal 4 2 6 6" xfId="2454"/>
    <cellStyle name="Normal 4 2 6 6 2" xfId="12096"/>
    <cellStyle name="Normal 4 2 6 6 2 2" xfId="42303"/>
    <cellStyle name="Normal 4 2 6 6 3" xfId="21736"/>
    <cellStyle name="Normal 4 2 6 6 3 2" xfId="51943"/>
    <cellStyle name="Normal 4 2 6 6 4" xfId="32663"/>
    <cellStyle name="Normal 4 2 6 7" xfId="3577"/>
    <cellStyle name="Normal 4 2 6 7 2" xfId="13219"/>
    <cellStyle name="Normal 4 2 6 7 2 2" xfId="43426"/>
    <cellStyle name="Normal 4 2 6 7 3" xfId="22859"/>
    <cellStyle name="Normal 4 2 6 7 3 2" xfId="53066"/>
    <cellStyle name="Normal 4 2 6 7 4" xfId="33786"/>
    <cellStyle name="Normal 4 2 6 8" xfId="4700"/>
    <cellStyle name="Normal 4 2 6 8 2" xfId="14342"/>
    <cellStyle name="Normal 4 2 6 8 2 2" xfId="44549"/>
    <cellStyle name="Normal 4 2 6 8 3" xfId="23982"/>
    <cellStyle name="Normal 4 2 6 8 3 2" xfId="54189"/>
    <cellStyle name="Normal 4 2 6 8 4" xfId="34909"/>
    <cellStyle name="Normal 4 2 6 9" xfId="5989"/>
    <cellStyle name="Normal 4 2 6 9 2" xfId="15629"/>
    <cellStyle name="Normal 4 2 6 9 2 2" xfId="45836"/>
    <cellStyle name="Normal 4 2 6 9 3" xfId="25269"/>
    <cellStyle name="Normal 4 2 6 9 3 2" xfId="55476"/>
    <cellStyle name="Normal 4 2 6 9 4" xfId="36196"/>
    <cellStyle name="Normal 4 2 7" xfId="215"/>
    <cellStyle name="Normal 4 2 7 10" xfId="7299"/>
    <cellStyle name="Normal 4 2 7 10 2" xfId="16939"/>
    <cellStyle name="Normal 4 2 7 10 2 2" xfId="47146"/>
    <cellStyle name="Normal 4 2 7 10 3" xfId="26579"/>
    <cellStyle name="Normal 4 2 7 10 3 2" xfId="56786"/>
    <cellStyle name="Normal 4 2 7 10 4" xfId="37506"/>
    <cellStyle name="Normal 4 2 7 11" xfId="8586"/>
    <cellStyle name="Normal 4 2 7 11 2" xfId="18226"/>
    <cellStyle name="Normal 4 2 7 11 2 2" xfId="48433"/>
    <cellStyle name="Normal 4 2 7 11 3" xfId="27866"/>
    <cellStyle name="Normal 4 2 7 11 3 2" xfId="58073"/>
    <cellStyle name="Normal 4 2 7 11 4" xfId="38793"/>
    <cellStyle name="Normal 4 2 7 12" xfId="9873"/>
    <cellStyle name="Normal 4 2 7 12 2" xfId="40080"/>
    <cellStyle name="Normal 4 2 7 13" xfId="19513"/>
    <cellStyle name="Normal 4 2 7 13 2" xfId="49720"/>
    <cellStyle name="Normal 4 2 7 14" xfId="29153"/>
    <cellStyle name="Normal 4 2 7 14 2" xfId="59360"/>
    <cellStyle name="Normal 4 2 7 15" xfId="30440"/>
    <cellStyle name="Normal 4 2 7 2" xfId="379"/>
    <cellStyle name="Normal 4 2 7 2 10" xfId="10037"/>
    <cellStyle name="Normal 4 2 7 2 10 2" xfId="40244"/>
    <cellStyle name="Normal 4 2 7 2 11" xfId="19677"/>
    <cellStyle name="Normal 4 2 7 2 11 2" xfId="49884"/>
    <cellStyle name="Normal 4 2 7 2 12" xfId="29481"/>
    <cellStyle name="Normal 4 2 7 2 12 2" xfId="59688"/>
    <cellStyle name="Normal 4 2 7 2 13" xfId="30604"/>
    <cellStyle name="Normal 4 2 7 2 2" xfId="855"/>
    <cellStyle name="Normal 4 2 7 2 2 10" xfId="20146"/>
    <cellStyle name="Normal 4 2 7 2 2 10 2" xfId="50353"/>
    <cellStyle name="Normal 4 2 7 2 2 11" xfId="29950"/>
    <cellStyle name="Normal 4 2 7 2 2 11 2" xfId="60157"/>
    <cellStyle name="Normal 4 2 7 2 2 12" xfId="31073"/>
    <cellStyle name="Normal 4 2 7 2 2 2" xfId="1984"/>
    <cellStyle name="Normal 4 2 7 2 2 2 2" xfId="11629"/>
    <cellStyle name="Normal 4 2 7 2 2 2 2 2" xfId="41836"/>
    <cellStyle name="Normal 4 2 7 2 2 2 3" xfId="21269"/>
    <cellStyle name="Normal 4 2 7 2 2 2 3 2" xfId="51476"/>
    <cellStyle name="Normal 4 2 7 2 2 2 4" xfId="32196"/>
    <cellStyle name="Normal 4 2 7 2 2 3" xfId="3110"/>
    <cellStyle name="Normal 4 2 7 2 2 3 2" xfId="12752"/>
    <cellStyle name="Normal 4 2 7 2 2 3 2 2" xfId="42959"/>
    <cellStyle name="Normal 4 2 7 2 2 3 3" xfId="22392"/>
    <cellStyle name="Normal 4 2 7 2 2 3 3 2" xfId="52599"/>
    <cellStyle name="Normal 4 2 7 2 2 3 4" xfId="33319"/>
    <cellStyle name="Normal 4 2 7 2 2 4" xfId="4233"/>
    <cellStyle name="Normal 4 2 7 2 2 4 2" xfId="13875"/>
    <cellStyle name="Normal 4 2 7 2 2 4 2 2" xfId="44082"/>
    <cellStyle name="Normal 4 2 7 2 2 4 3" xfId="23515"/>
    <cellStyle name="Normal 4 2 7 2 2 4 3 2" xfId="53722"/>
    <cellStyle name="Normal 4 2 7 2 2 4 4" xfId="34442"/>
    <cellStyle name="Normal 4 2 7 2 2 5" xfId="5522"/>
    <cellStyle name="Normal 4 2 7 2 2 5 2" xfId="15162"/>
    <cellStyle name="Normal 4 2 7 2 2 5 2 2" xfId="45369"/>
    <cellStyle name="Normal 4 2 7 2 2 5 3" xfId="24802"/>
    <cellStyle name="Normal 4 2 7 2 2 5 3 2" xfId="55009"/>
    <cellStyle name="Normal 4 2 7 2 2 5 4" xfId="35729"/>
    <cellStyle name="Normal 4 2 7 2 2 6" xfId="6809"/>
    <cellStyle name="Normal 4 2 7 2 2 6 2" xfId="16449"/>
    <cellStyle name="Normal 4 2 7 2 2 6 2 2" xfId="46656"/>
    <cellStyle name="Normal 4 2 7 2 2 6 3" xfId="26089"/>
    <cellStyle name="Normal 4 2 7 2 2 6 3 2" xfId="56296"/>
    <cellStyle name="Normal 4 2 7 2 2 6 4" xfId="37016"/>
    <cellStyle name="Normal 4 2 7 2 2 7" xfId="8096"/>
    <cellStyle name="Normal 4 2 7 2 2 7 2" xfId="17736"/>
    <cellStyle name="Normal 4 2 7 2 2 7 2 2" xfId="47943"/>
    <cellStyle name="Normal 4 2 7 2 2 7 3" xfId="27376"/>
    <cellStyle name="Normal 4 2 7 2 2 7 3 2" xfId="57583"/>
    <cellStyle name="Normal 4 2 7 2 2 7 4" xfId="38303"/>
    <cellStyle name="Normal 4 2 7 2 2 8" xfId="9383"/>
    <cellStyle name="Normal 4 2 7 2 2 8 2" xfId="19023"/>
    <cellStyle name="Normal 4 2 7 2 2 8 2 2" xfId="49230"/>
    <cellStyle name="Normal 4 2 7 2 2 8 3" xfId="28663"/>
    <cellStyle name="Normal 4 2 7 2 2 8 3 2" xfId="58870"/>
    <cellStyle name="Normal 4 2 7 2 2 8 4" xfId="39590"/>
    <cellStyle name="Normal 4 2 7 2 2 9" xfId="10506"/>
    <cellStyle name="Normal 4 2 7 2 2 9 2" xfId="40713"/>
    <cellStyle name="Normal 4 2 7 2 3" xfId="1513"/>
    <cellStyle name="Normal 4 2 7 2 3 2" xfId="11160"/>
    <cellStyle name="Normal 4 2 7 2 3 2 2" xfId="41367"/>
    <cellStyle name="Normal 4 2 7 2 3 3" xfId="20800"/>
    <cellStyle name="Normal 4 2 7 2 3 3 2" xfId="51007"/>
    <cellStyle name="Normal 4 2 7 2 3 4" xfId="31727"/>
    <cellStyle name="Normal 4 2 7 2 4" xfId="2641"/>
    <cellStyle name="Normal 4 2 7 2 4 2" xfId="12283"/>
    <cellStyle name="Normal 4 2 7 2 4 2 2" xfId="42490"/>
    <cellStyle name="Normal 4 2 7 2 4 3" xfId="21923"/>
    <cellStyle name="Normal 4 2 7 2 4 3 2" xfId="52130"/>
    <cellStyle name="Normal 4 2 7 2 4 4" xfId="32850"/>
    <cellStyle name="Normal 4 2 7 2 5" xfId="3764"/>
    <cellStyle name="Normal 4 2 7 2 5 2" xfId="13406"/>
    <cellStyle name="Normal 4 2 7 2 5 2 2" xfId="43613"/>
    <cellStyle name="Normal 4 2 7 2 5 3" xfId="23046"/>
    <cellStyle name="Normal 4 2 7 2 5 3 2" xfId="53253"/>
    <cellStyle name="Normal 4 2 7 2 5 4" xfId="33973"/>
    <cellStyle name="Normal 4 2 7 2 6" xfId="5053"/>
    <cellStyle name="Normal 4 2 7 2 6 2" xfId="14693"/>
    <cellStyle name="Normal 4 2 7 2 6 2 2" xfId="44900"/>
    <cellStyle name="Normal 4 2 7 2 6 3" xfId="24333"/>
    <cellStyle name="Normal 4 2 7 2 6 3 2" xfId="54540"/>
    <cellStyle name="Normal 4 2 7 2 6 4" xfId="35260"/>
    <cellStyle name="Normal 4 2 7 2 7" xfId="6340"/>
    <cellStyle name="Normal 4 2 7 2 7 2" xfId="15980"/>
    <cellStyle name="Normal 4 2 7 2 7 2 2" xfId="46187"/>
    <cellStyle name="Normal 4 2 7 2 7 3" xfId="25620"/>
    <cellStyle name="Normal 4 2 7 2 7 3 2" xfId="55827"/>
    <cellStyle name="Normal 4 2 7 2 7 4" xfId="36547"/>
    <cellStyle name="Normal 4 2 7 2 8" xfId="7627"/>
    <cellStyle name="Normal 4 2 7 2 8 2" xfId="17267"/>
    <cellStyle name="Normal 4 2 7 2 8 2 2" xfId="47474"/>
    <cellStyle name="Normal 4 2 7 2 8 3" xfId="26907"/>
    <cellStyle name="Normal 4 2 7 2 8 3 2" xfId="57114"/>
    <cellStyle name="Normal 4 2 7 2 8 4" xfId="37834"/>
    <cellStyle name="Normal 4 2 7 2 9" xfId="8914"/>
    <cellStyle name="Normal 4 2 7 2 9 2" xfId="18554"/>
    <cellStyle name="Normal 4 2 7 2 9 2 2" xfId="48761"/>
    <cellStyle name="Normal 4 2 7 2 9 3" xfId="28194"/>
    <cellStyle name="Normal 4 2 7 2 9 3 2" xfId="58401"/>
    <cellStyle name="Normal 4 2 7 2 9 4" xfId="39121"/>
    <cellStyle name="Normal 4 2 7 3" xfId="691"/>
    <cellStyle name="Normal 4 2 7 3 10" xfId="19982"/>
    <cellStyle name="Normal 4 2 7 3 10 2" xfId="50189"/>
    <cellStyle name="Normal 4 2 7 3 11" xfId="29786"/>
    <cellStyle name="Normal 4 2 7 3 11 2" xfId="59993"/>
    <cellStyle name="Normal 4 2 7 3 12" xfId="30909"/>
    <cellStyle name="Normal 4 2 7 3 2" xfId="1820"/>
    <cellStyle name="Normal 4 2 7 3 2 2" xfId="11465"/>
    <cellStyle name="Normal 4 2 7 3 2 2 2" xfId="41672"/>
    <cellStyle name="Normal 4 2 7 3 2 3" xfId="21105"/>
    <cellStyle name="Normal 4 2 7 3 2 3 2" xfId="51312"/>
    <cellStyle name="Normal 4 2 7 3 2 4" xfId="32032"/>
    <cellStyle name="Normal 4 2 7 3 3" xfId="2946"/>
    <cellStyle name="Normal 4 2 7 3 3 2" xfId="12588"/>
    <cellStyle name="Normal 4 2 7 3 3 2 2" xfId="42795"/>
    <cellStyle name="Normal 4 2 7 3 3 3" xfId="22228"/>
    <cellStyle name="Normal 4 2 7 3 3 3 2" xfId="52435"/>
    <cellStyle name="Normal 4 2 7 3 3 4" xfId="33155"/>
    <cellStyle name="Normal 4 2 7 3 4" xfId="4069"/>
    <cellStyle name="Normal 4 2 7 3 4 2" xfId="13711"/>
    <cellStyle name="Normal 4 2 7 3 4 2 2" xfId="43918"/>
    <cellStyle name="Normal 4 2 7 3 4 3" xfId="23351"/>
    <cellStyle name="Normal 4 2 7 3 4 3 2" xfId="53558"/>
    <cellStyle name="Normal 4 2 7 3 4 4" xfId="34278"/>
    <cellStyle name="Normal 4 2 7 3 5" xfId="5358"/>
    <cellStyle name="Normal 4 2 7 3 5 2" xfId="14998"/>
    <cellStyle name="Normal 4 2 7 3 5 2 2" xfId="45205"/>
    <cellStyle name="Normal 4 2 7 3 5 3" xfId="24638"/>
    <cellStyle name="Normal 4 2 7 3 5 3 2" xfId="54845"/>
    <cellStyle name="Normal 4 2 7 3 5 4" xfId="35565"/>
    <cellStyle name="Normal 4 2 7 3 6" xfId="6645"/>
    <cellStyle name="Normal 4 2 7 3 6 2" xfId="16285"/>
    <cellStyle name="Normal 4 2 7 3 6 2 2" xfId="46492"/>
    <cellStyle name="Normal 4 2 7 3 6 3" xfId="25925"/>
    <cellStyle name="Normal 4 2 7 3 6 3 2" xfId="56132"/>
    <cellStyle name="Normal 4 2 7 3 6 4" xfId="36852"/>
    <cellStyle name="Normal 4 2 7 3 7" xfId="7932"/>
    <cellStyle name="Normal 4 2 7 3 7 2" xfId="17572"/>
    <cellStyle name="Normal 4 2 7 3 7 2 2" xfId="47779"/>
    <cellStyle name="Normal 4 2 7 3 7 3" xfId="27212"/>
    <cellStyle name="Normal 4 2 7 3 7 3 2" xfId="57419"/>
    <cellStyle name="Normal 4 2 7 3 7 4" xfId="38139"/>
    <cellStyle name="Normal 4 2 7 3 8" xfId="9219"/>
    <cellStyle name="Normal 4 2 7 3 8 2" xfId="18859"/>
    <cellStyle name="Normal 4 2 7 3 8 2 2" xfId="49066"/>
    <cellStyle name="Normal 4 2 7 3 8 3" xfId="28499"/>
    <cellStyle name="Normal 4 2 7 3 8 3 2" xfId="58706"/>
    <cellStyle name="Normal 4 2 7 3 8 4" xfId="39426"/>
    <cellStyle name="Normal 4 2 7 3 9" xfId="10342"/>
    <cellStyle name="Normal 4 2 7 3 9 2" xfId="40549"/>
    <cellStyle name="Normal 4 2 7 4" xfId="1161"/>
    <cellStyle name="Normal 4 2 7 4 10" xfId="20449"/>
    <cellStyle name="Normal 4 2 7 4 10 2" xfId="50656"/>
    <cellStyle name="Normal 4 2 7 4 11" xfId="30253"/>
    <cellStyle name="Normal 4 2 7 4 11 2" xfId="60460"/>
    <cellStyle name="Normal 4 2 7 4 12" xfId="31376"/>
    <cellStyle name="Normal 4 2 7 4 2" xfId="2289"/>
    <cellStyle name="Normal 4 2 7 4 2 2" xfId="11932"/>
    <cellStyle name="Normal 4 2 7 4 2 2 2" xfId="42139"/>
    <cellStyle name="Normal 4 2 7 4 2 3" xfId="21572"/>
    <cellStyle name="Normal 4 2 7 4 2 3 2" xfId="51779"/>
    <cellStyle name="Normal 4 2 7 4 2 4" xfId="32499"/>
    <cellStyle name="Normal 4 2 7 4 3" xfId="3413"/>
    <cellStyle name="Normal 4 2 7 4 3 2" xfId="13055"/>
    <cellStyle name="Normal 4 2 7 4 3 2 2" xfId="43262"/>
    <cellStyle name="Normal 4 2 7 4 3 3" xfId="22695"/>
    <cellStyle name="Normal 4 2 7 4 3 3 2" xfId="52902"/>
    <cellStyle name="Normal 4 2 7 4 3 4" xfId="33622"/>
    <cellStyle name="Normal 4 2 7 4 4" xfId="4536"/>
    <cellStyle name="Normal 4 2 7 4 4 2" xfId="14178"/>
    <cellStyle name="Normal 4 2 7 4 4 2 2" xfId="44385"/>
    <cellStyle name="Normal 4 2 7 4 4 3" xfId="23818"/>
    <cellStyle name="Normal 4 2 7 4 4 3 2" xfId="54025"/>
    <cellStyle name="Normal 4 2 7 4 4 4" xfId="34745"/>
    <cellStyle name="Normal 4 2 7 4 5" xfId="5825"/>
    <cellStyle name="Normal 4 2 7 4 5 2" xfId="15465"/>
    <cellStyle name="Normal 4 2 7 4 5 2 2" xfId="45672"/>
    <cellStyle name="Normal 4 2 7 4 5 3" xfId="25105"/>
    <cellStyle name="Normal 4 2 7 4 5 3 2" xfId="55312"/>
    <cellStyle name="Normal 4 2 7 4 5 4" xfId="36032"/>
    <cellStyle name="Normal 4 2 7 4 6" xfId="7112"/>
    <cellStyle name="Normal 4 2 7 4 6 2" xfId="16752"/>
    <cellStyle name="Normal 4 2 7 4 6 2 2" xfId="46959"/>
    <cellStyle name="Normal 4 2 7 4 6 3" xfId="26392"/>
    <cellStyle name="Normal 4 2 7 4 6 3 2" xfId="56599"/>
    <cellStyle name="Normal 4 2 7 4 6 4" xfId="37319"/>
    <cellStyle name="Normal 4 2 7 4 7" xfId="8399"/>
    <cellStyle name="Normal 4 2 7 4 7 2" xfId="18039"/>
    <cellStyle name="Normal 4 2 7 4 7 2 2" xfId="48246"/>
    <cellStyle name="Normal 4 2 7 4 7 3" xfId="27679"/>
    <cellStyle name="Normal 4 2 7 4 7 3 2" xfId="57886"/>
    <cellStyle name="Normal 4 2 7 4 7 4" xfId="38606"/>
    <cellStyle name="Normal 4 2 7 4 8" xfId="9686"/>
    <cellStyle name="Normal 4 2 7 4 8 2" xfId="19326"/>
    <cellStyle name="Normal 4 2 7 4 8 2 2" xfId="49533"/>
    <cellStyle name="Normal 4 2 7 4 8 3" xfId="28966"/>
    <cellStyle name="Normal 4 2 7 4 8 3 2" xfId="59173"/>
    <cellStyle name="Normal 4 2 7 4 8 4" xfId="39893"/>
    <cellStyle name="Normal 4 2 7 4 9" xfId="10809"/>
    <cellStyle name="Normal 4 2 7 4 9 2" xfId="41016"/>
    <cellStyle name="Normal 4 2 7 5" xfId="1349"/>
    <cellStyle name="Normal 4 2 7 5 2" xfId="4889"/>
    <cellStyle name="Normal 4 2 7 5 2 2" xfId="14529"/>
    <cellStyle name="Normal 4 2 7 5 2 2 2" xfId="44736"/>
    <cellStyle name="Normal 4 2 7 5 2 3" xfId="24169"/>
    <cellStyle name="Normal 4 2 7 5 2 3 2" xfId="54376"/>
    <cellStyle name="Normal 4 2 7 5 2 4" xfId="35096"/>
    <cellStyle name="Normal 4 2 7 5 3" xfId="6176"/>
    <cellStyle name="Normal 4 2 7 5 3 2" xfId="15816"/>
    <cellStyle name="Normal 4 2 7 5 3 2 2" xfId="46023"/>
    <cellStyle name="Normal 4 2 7 5 3 3" xfId="25456"/>
    <cellStyle name="Normal 4 2 7 5 3 3 2" xfId="55663"/>
    <cellStyle name="Normal 4 2 7 5 3 4" xfId="36383"/>
    <cellStyle name="Normal 4 2 7 5 4" xfId="7463"/>
    <cellStyle name="Normal 4 2 7 5 4 2" xfId="17103"/>
    <cellStyle name="Normal 4 2 7 5 4 2 2" xfId="47310"/>
    <cellStyle name="Normal 4 2 7 5 4 3" xfId="26743"/>
    <cellStyle name="Normal 4 2 7 5 4 3 2" xfId="56950"/>
    <cellStyle name="Normal 4 2 7 5 4 4" xfId="37670"/>
    <cellStyle name="Normal 4 2 7 5 5" xfId="8750"/>
    <cellStyle name="Normal 4 2 7 5 5 2" xfId="18390"/>
    <cellStyle name="Normal 4 2 7 5 5 2 2" xfId="48597"/>
    <cellStyle name="Normal 4 2 7 5 5 3" xfId="28030"/>
    <cellStyle name="Normal 4 2 7 5 5 3 2" xfId="58237"/>
    <cellStyle name="Normal 4 2 7 5 5 4" xfId="38957"/>
    <cellStyle name="Normal 4 2 7 5 6" xfId="10996"/>
    <cellStyle name="Normal 4 2 7 5 6 2" xfId="41203"/>
    <cellStyle name="Normal 4 2 7 5 7" xfId="20636"/>
    <cellStyle name="Normal 4 2 7 5 7 2" xfId="50843"/>
    <cellStyle name="Normal 4 2 7 5 8" xfId="29317"/>
    <cellStyle name="Normal 4 2 7 5 8 2" xfId="59524"/>
    <cellStyle name="Normal 4 2 7 5 9" xfId="31563"/>
    <cellStyle name="Normal 4 2 7 6" xfId="2477"/>
    <cellStyle name="Normal 4 2 7 6 2" xfId="12119"/>
    <cellStyle name="Normal 4 2 7 6 2 2" xfId="42326"/>
    <cellStyle name="Normal 4 2 7 6 3" xfId="21759"/>
    <cellStyle name="Normal 4 2 7 6 3 2" xfId="51966"/>
    <cellStyle name="Normal 4 2 7 6 4" xfId="32686"/>
    <cellStyle name="Normal 4 2 7 7" xfId="3600"/>
    <cellStyle name="Normal 4 2 7 7 2" xfId="13242"/>
    <cellStyle name="Normal 4 2 7 7 2 2" xfId="43449"/>
    <cellStyle name="Normal 4 2 7 7 3" xfId="22882"/>
    <cellStyle name="Normal 4 2 7 7 3 2" xfId="53089"/>
    <cellStyle name="Normal 4 2 7 7 4" xfId="33809"/>
    <cellStyle name="Normal 4 2 7 8" xfId="4723"/>
    <cellStyle name="Normal 4 2 7 8 2" xfId="14365"/>
    <cellStyle name="Normal 4 2 7 8 2 2" xfId="44572"/>
    <cellStyle name="Normal 4 2 7 8 3" xfId="24005"/>
    <cellStyle name="Normal 4 2 7 8 3 2" xfId="54212"/>
    <cellStyle name="Normal 4 2 7 8 4" xfId="34932"/>
    <cellStyle name="Normal 4 2 7 9" xfId="6012"/>
    <cellStyle name="Normal 4 2 7 9 2" xfId="15652"/>
    <cellStyle name="Normal 4 2 7 9 2 2" xfId="45859"/>
    <cellStyle name="Normal 4 2 7 9 3" xfId="25292"/>
    <cellStyle name="Normal 4 2 7 9 3 2" xfId="55499"/>
    <cellStyle name="Normal 4 2 7 9 4" xfId="36219"/>
    <cellStyle name="Normal 4 2 8" xfId="239"/>
    <cellStyle name="Normal 4 2 8 10" xfId="7323"/>
    <cellStyle name="Normal 4 2 8 10 2" xfId="16963"/>
    <cellStyle name="Normal 4 2 8 10 2 2" xfId="47170"/>
    <cellStyle name="Normal 4 2 8 10 3" xfId="26603"/>
    <cellStyle name="Normal 4 2 8 10 3 2" xfId="56810"/>
    <cellStyle name="Normal 4 2 8 10 4" xfId="37530"/>
    <cellStyle name="Normal 4 2 8 11" xfId="8610"/>
    <cellStyle name="Normal 4 2 8 11 2" xfId="18250"/>
    <cellStyle name="Normal 4 2 8 11 2 2" xfId="48457"/>
    <cellStyle name="Normal 4 2 8 11 3" xfId="27890"/>
    <cellStyle name="Normal 4 2 8 11 3 2" xfId="58097"/>
    <cellStyle name="Normal 4 2 8 11 4" xfId="38817"/>
    <cellStyle name="Normal 4 2 8 12" xfId="9897"/>
    <cellStyle name="Normal 4 2 8 12 2" xfId="40104"/>
    <cellStyle name="Normal 4 2 8 13" xfId="19537"/>
    <cellStyle name="Normal 4 2 8 13 2" xfId="49744"/>
    <cellStyle name="Normal 4 2 8 14" xfId="29177"/>
    <cellStyle name="Normal 4 2 8 14 2" xfId="59384"/>
    <cellStyle name="Normal 4 2 8 15" xfId="30464"/>
    <cellStyle name="Normal 4 2 8 2" xfId="403"/>
    <cellStyle name="Normal 4 2 8 2 10" xfId="10061"/>
    <cellStyle name="Normal 4 2 8 2 10 2" xfId="40268"/>
    <cellStyle name="Normal 4 2 8 2 11" xfId="19701"/>
    <cellStyle name="Normal 4 2 8 2 11 2" xfId="49908"/>
    <cellStyle name="Normal 4 2 8 2 12" xfId="29505"/>
    <cellStyle name="Normal 4 2 8 2 12 2" xfId="59712"/>
    <cellStyle name="Normal 4 2 8 2 13" xfId="30628"/>
    <cellStyle name="Normal 4 2 8 2 2" xfId="879"/>
    <cellStyle name="Normal 4 2 8 2 2 10" xfId="20170"/>
    <cellStyle name="Normal 4 2 8 2 2 10 2" xfId="50377"/>
    <cellStyle name="Normal 4 2 8 2 2 11" xfId="29974"/>
    <cellStyle name="Normal 4 2 8 2 2 11 2" xfId="60181"/>
    <cellStyle name="Normal 4 2 8 2 2 12" xfId="31097"/>
    <cellStyle name="Normal 4 2 8 2 2 2" xfId="2008"/>
    <cellStyle name="Normal 4 2 8 2 2 2 2" xfId="11653"/>
    <cellStyle name="Normal 4 2 8 2 2 2 2 2" xfId="41860"/>
    <cellStyle name="Normal 4 2 8 2 2 2 3" xfId="21293"/>
    <cellStyle name="Normal 4 2 8 2 2 2 3 2" xfId="51500"/>
    <cellStyle name="Normal 4 2 8 2 2 2 4" xfId="32220"/>
    <cellStyle name="Normal 4 2 8 2 2 3" xfId="3134"/>
    <cellStyle name="Normal 4 2 8 2 2 3 2" xfId="12776"/>
    <cellStyle name="Normal 4 2 8 2 2 3 2 2" xfId="42983"/>
    <cellStyle name="Normal 4 2 8 2 2 3 3" xfId="22416"/>
    <cellStyle name="Normal 4 2 8 2 2 3 3 2" xfId="52623"/>
    <cellStyle name="Normal 4 2 8 2 2 3 4" xfId="33343"/>
    <cellStyle name="Normal 4 2 8 2 2 4" xfId="4257"/>
    <cellStyle name="Normal 4 2 8 2 2 4 2" xfId="13899"/>
    <cellStyle name="Normal 4 2 8 2 2 4 2 2" xfId="44106"/>
    <cellStyle name="Normal 4 2 8 2 2 4 3" xfId="23539"/>
    <cellStyle name="Normal 4 2 8 2 2 4 3 2" xfId="53746"/>
    <cellStyle name="Normal 4 2 8 2 2 4 4" xfId="34466"/>
    <cellStyle name="Normal 4 2 8 2 2 5" xfId="5546"/>
    <cellStyle name="Normal 4 2 8 2 2 5 2" xfId="15186"/>
    <cellStyle name="Normal 4 2 8 2 2 5 2 2" xfId="45393"/>
    <cellStyle name="Normal 4 2 8 2 2 5 3" xfId="24826"/>
    <cellStyle name="Normal 4 2 8 2 2 5 3 2" xfId="55033"/>
    <cellStyle name="Normal 4 2 8 2 2 5 4" xfId="35753"/>
    <cellStyle name="Normal 4 2 8 2 2 6" xfId="6833"/>
    <cellStyle name="Normal 4 2 8 2 2 6 2" xfId="16473"/>
    <cellStyle name="Normal 4 2 8 2 2 6 2 2" xfId="46680"/>
    <cellStyle name="Normal 4 2 8 2 2 6 3" xfId="26113"/>
    <cellStyle name="Normal 4 2 8 2 2 6 3 2" xfId="56320"/>
    <cellStyle name="Normal 4 2 8 2 2 6 4" xfId="37040"/>
    <cellStyle name="Normal 4 2 8 2 2 7" xfId="8120"/>
    <cellStyle name="Normal 4 2 8 2 2 7 2" xfId="17760"/>
    <cellStyle name="Normal 4 2 8 2 2 7 2 2" xfId="47967"/>
    <cellStyle name="Normal 4 2 8 2 2 7 3" xfId="27400"/>
    <cellStyle name="Normal 4 2 8 2 2 7 3 2" xfId="57607"/>
    <cellStyle name="Normal 4 2 8 2 2 7 4" xfId="38327"/>
    <cellStyle name="Normal 4 2 8 2 2 8" xfId="9407"/>
    <cellStyle name="Normal 4 2 8 2 2 8 2" xfId="19047"/>
    <cellStyle name="Normal 4 2 8 2 2 8 2 2" xfId="49254"/>
    <cellStyle name="Normal 4 2 8 2 2 8 3" xfId="28687"/>
    <cellStyle name="Normal 4 2 8 2 2 8 3 2" xfId="58894"/>
    <cellStyle name="Normal 4 2 8 2 2 8 4" xfId="39614"/>
    <cellStyle name="Normal 4 2 8 2 2 9" xfId="10530"/>
    <cellStyle name="Normal 4 2 8 2 2 9 2" xfId="40737"/>
    <cellStyle name="Normal 4 2 8 2 3" xfId="1537"/>
    <cellStyle name="Normal 4 2 8 2 3 2" xfId="11184"/>
    <cellStyle name="Normal 4 2 8 2 3 2 2" xfId="41391"/>
    <cellStyle name="Normal 4 2 8 2 3 3" xfId="20824"/>
    <cellStyle name="Normal 4 2 8 2 3 3 2" xfId="51031"/>
    <cellStyle name="Normal 4 2 8 2 3 4" xfId="31751"/>
    <cellStyle name="Normal 4 2 8 2 4" xfId="2665"/>
    <cellStyle name="Normal 4 2 8 2 4 2" xfId="12307"/>
    <cellStyle name="Normal 4 2 8 2 4 2 2" xfId="42514"/>
    <cellStyle name="Normal 4 2 8 2 4 3" xfId="21947"/>
    <cellStyle name="Normal 4 2 8 2 4 3 2" xfId="52154"/>
    <cellStyle name="Normal 4 2 8 2 4 4" xfId="32874"/>
    <cellStyle name="Normal 4 2 8 2 5" xfId="3788"/>
    <cellStyle name="Normal 4 2 8 2 5 2" xfId="13430"/>
    <cellStyle name="Normal 4 2 8 2 5 2 2" xfId="43637"/>
    <cellStyle name="Normal 4 2 8 2 5 3" xfId="23070"/>
    <cellStyle name="Normal 4 2 8 2 5 3 2" xfId="53277"/>
    <cellStyle name="Normal 4 2 8 2 5 4" xfId="33997"/>
    <cellStyle name="Normal 4 2 8 2 6" xfId="5077"/>
    <cellStyle name="Normal 4 2 8 2 6 2" xfId="14717"/>
    <cellStyle name="Normal 4 2 8 2 6 2 2" xfId="44924"/>
    <cellStyle name="Normal 4 2 8 2 6 3" xfId="24357"/>
    <cellStyle name="Normal 4 2 8 2 6 3 2" xfId="54564"/>
    <cellStyle name="Normal 4 2 8 2 6 4" xfId="35284"/>
    <cellStyle name="Normal 4 2 8 2 7" xfId="6364"/>
    <cellStyle name="Normal 4 2 8 2 7 2" xfId="16004"/>
    <cellStyle name="Normal 4 2 8 2 7 2 2" xfId="46211"/>
    <cellStyle name="Normal 4 2 8 2 7 3" xfId="25644"/>
    <cellStyle name="Normal 4 2 8 2 7 3 2" xfId="55851"/>
    <cellStyle name="Normal 4 2 8 2 7 4" xfId="36571"/>
    <cellStyle name="Normal 4 2 8 2 8" xfId="7651"/>
    <cellStyle name="Normal 4 2 8 2 8 2" xfId="17291"/>
    <cellStyle name="Normal 4 2 8 2 8 2 2" xfId="47498"/>
    <cellStyle name="Normal 4 2 8 2 8 3" xfId="26931"/>
    <cellStyle name="Normal 4 2 8 2 8 3 2" xfId="57138"/>
    <cellStyle name="Normal 4 2 8 2 8 4" xfId="37858"/>
    <cellStyle name="Normal 4 2 8 2 9" xfId="8938"/>
    <cellStyle name="Normal 4 2 8 2 9 2" xfId="18578"/>
    <cellStyle name="Normal 4 2 8 2 9 2 2" xfId="48785"/>
    <cellStyle name="Normal 4 2 8 2 9 3" xfId="28218"/>
    <cellStyle name="Normal 4 2 8 2 9 3 2" xfId="58425"/>
    <cellStyle name="Normal 4 2 8 2 9 4" xfId="39145"/>
    <cellStyle name="Normal 4 2 8 3" xfId="715"/>
    <cellStyle name="Normal 4 2 8 3 10" xfId="20006"/>
    <cellStyle name="Normal 4 2 8 3 10 2" xfId="50213"/>
    <cellStyle name="Normal 4 2 8 3 11" xfId="29810"/>
    <cellStyle name="Normal 4 2 8 3 11 2" xfId="60017"/>
    <cellStyle name="Normal 4 2 8 3 12" xfId="30933"/>
    <cellStyle name="Normal 4 2 8 3 2" xfId="1844"/>
    <cellStyle name="Normal 4 2 8 3 2 2" xfId="11489"/>
    <cellStyle name="Normal 4 2 8 3 2 2 2" xfId="41696"/>
    <cellStyle name="Normal 4 2 8 3 2 3" xfId="21129"/>
    <cellStyle name="Normal 4 2 8 3 2 3 2" xfId="51336"/>
    <cellStyle name="Normal 4 2 8 3 2 4" xfId="32056"/>
    <cellStyle name="Normal 4 2 8 3 3" xfId="2970"/>
    <cellStyle name="Normal 4 2 8 3 3 2" xfId="12612"/>
    <cellStyle name="Normal 4 2 8 3 3 2 2" xfId="42819"/>
    <cellStyle name="Normal 4 2 8 3 3 3" xfId="22252"/>
    <cellStyle name="Normal 4 2 8 3 3 3 2" xfId="52459"/>
    <cellStyle name="Normal 4 2 8 3 3 4" xfId="33179"/>
    <cellStyle name="Normal 4 2 8 3 4" xfId="4093"/>
    <cellStyle name="Normal 4 2 8 3 4 2" xfId="13735"/>
    <cellStyle name="Normal 4 2 8 3 4 2 2" xfId="43942"/>
    <cellStyle name="Normal 4 2 8 3 4 3" xfId="23375"/>
    <cellStyle name="Normal 4 2 8 3 4 3 2" xfId="53582"/>
    <cellStyle name="Normal 4 2 8 3 4 4" xfId="34302"/>
    <cellStyle name="Normal 4 2 8 3 5" xfId="5382"/>
    <cellStyle name="Normal 4 2 8 3 5 2" xfId="15022"/>
    <cellStyle name="Normal 4 2 8 3 5 2 2" xfId="45229"/>
    <cellStyle name="Normal 4 2 8 3 5 3" xfId="24662"/>
    <cellStyle name="Normal 4 2 8 3 5 3 2" xfId="54869"/>
    <cellStyle name="Normal 4 2 8 3 5 4" xfId="35589"/>
    <cellStyle name="Normal 4 2 8 3 6" xfId="6669"/>
    <cellStyle name="Normal 4 2 8 3 6 2" xfId="16309"/>
    <cellStyle name="Normal 4 2 8 3 6 2 2" xfId="46516"/>
    <cellStyle name="Normal 4 2 8 3 6 3" xfId="25949"/>
    <cellStyle name="Normal 4 2 8 3 6 3 2" xfId="56156"/>
    <cellStyle name="Normal 4 2 8 3 6 4" xfId="36876"/>
    <cellStyle name="Normal 4 2 8 3 7" xfId="7956"/>
    <cellStyle name="Normal 4 2 8 3 7 2" xfId="17596"/>
    <cellStyle name="Normal 4 2 8 3 7 2 2" xfId="47803"/>
    <cellStyle name="Normal 4 2 8 3 7 3" xfId="27236"/>
    <cellStyle name="Normal 4 2 8 3 7 3 2" xfId="57443"/>
    <cellStyle name="Normal 4 2 8 3 7 4" xfId="38163"/>
    <cellStyle name="Normal 4 2 8 3 8" xfId="9243"/>
    <cellStyle name="Normal 4 2 8 3 8 2" xfId="18883"/>
    <cellStyle name="Normal 4 2 8 3 8 2 2" xfId="49090"/>
    <cellStyle name="Normal 4 2 8 3 8 3" xfId="28523"/>
    <cellStyle name="Normal 4 2 8 3 8 3 2" xfId="58730"/>
    <cellStyle name="Normal 4 2 8 3 8 4" xfId="39450"/>
    <cellStyle name="Normal 4 2 8 3 9" xfId="10366"/>
    <cellStyle name="Normal 4 2 8 3 9 2" xfId="40573"/>
    <cellStyle name="Normal 4 2 8 4" xfId="1185"/>
    <cellStyle name="Normal 4 2 8 4 10" xfId="20473"/>
    <cellStyle name="Normal 4 2 8 4 10 2" xfId="50680"/>
    <cellStyle name="Normal 4 2 8 4 11" xfId="30277"/>
    <cellStyle name="Normal 4 2 8 4 11 2" xfId="60484"/>
    <cellStyle name="Normal 4 2 8 4 12" xfId="31400"/>
    <cellStyle name="Normal 4 2 8 4 2" xfId="2313"/>
    <cellStyle name="Normal 4 2 8 4 2 2" xfId="11956"/>
    <cellStyle name="Normal 4 2 8 4 2 2 2" xfId="42163"/>
    <cellStyle name="Normal 4 2 8 4 2 3" xfId="21596"/>
    <cellStyle name="Normal 4 2 8 4 2 3 2" xfId="51803"/>
    <cellStyle name="Normal 4 2 8 4 2 4" xfId="32523"/>
    <cellStyle name="Normal 4 2 8 4 3" xfId="3437"/>
    <cellStyle name="Normal 4 2 8 4 3 2" xfId="13079"/>
    <cellStyle name="Normal 4 2 8 4 3 2 2" xfId="43286"/>
    <cellStyle name="Normal 4 2 8 4 3 3" xfId="22719"/>
    <cellStyle name="Normal 4 2 8 4 3 3 2" xfId="52926"/>
    <cellStyle name="Normal 4 2 8 4 3 4" xfId="33646"/>
    <cellStyle name="Normal 4 2 8 4 4" xfId="4560"/>
    <cellStyle name="Normal 4 2 8 4 4 2" xfId="14202"/>
    <cellStyle name="Normal 4 2 8 4 4 2 2" xfId="44409"/>
    <cellStyle name="Normal 4 2 8 4 4 3" xfId="23842"/>
    <cellStyle name="Normal 4 2 8 4 4 3 2" xfId="54049"/>
    <cellStyle name="Normal 4 2 8 4 4 4" xfId="34769"/>
    <cellStyle name="Normal 4 2 8 4 5" xfId="5849"/>
    <cellStyle name="Normal 4 2 8 4 5 2" xfId="15489"/>
    <cellStyle name="Normal 4 2 8 4 5 2 2" xfId="45696"/>
    <cellStyle name="Normal 4 2 8 4 5 3" xfId="25129"/>
    <cellStyle name="Normal 4 2 8 4 5 3 2" xfId="55336"/>
    <cellStyle name="Normal 4 2 8 4 5 4" xfId="36056"/>
    <cellStyle name="Normal 4 2 8 4 6" xfId="7136"/>
    <cellStyle name="Normal 4 2 8 4 6 2" xfId="16776"/>
    <cellStyle name="Normal 4 2 8 4 6 2 2" xfId="46983"/>
    <cellStyle name="Normal 4 2 8 4 6 3" xfId="26416"/>
    <cellStyle name="Normal 4 2 8 4 6 3 2" xfId="56623"/>
    <cellStyle name="Normal 4 2 8 4 6 4" xfId="37343"/>
    <cellStyle name="Normal 4 2 8 4 7" xfId="8423"/>
    <cellStyle name="Normal 4 2 8 4 7 2" xfId="18063"/>
    <cellStyle name="Normal 4 2 8 4 7 2 2" xfId="48270"/>
    <cellStyle name="Normal 4 2 8 4 7 3" xfId="27703"/>
    <cellStyle name="Normal 4 2 8 4 7 3 2" xfId="57910"/>
    <cellStyle name="Normal 4 2 8 4 7 4" xfId="38630"/>
    <cellStyle name="Normal 4 2 8 4 8" xfId="9710"/>
    <cellStyle name="Normal 4 2 8 4 8 2" xfId="19350"/>
    <cellStyle name="Normal 4 2 8 4 8 2 2" xfId="49557"/>
    <cellStyle name="Normal 4 2 8 4 8 3" xfId="28990"/>
    <cellStyle name="Normal 4 2 8 4 8 3 2" xfId="59197"/>
    <cellStyle name="Normal 4 2 8 4 8 4" xfId="39917"/>
    <cellStyle name="Normal 4 2 8 4 9" xfId="10833"/>
    <cellStyle name="Normal 4 2 8 4 9 2" xfId="41040"/>
    <cellStyle name="Normal 4 2 8 5" xfId="1373"/>
    <cellStyle name="Normal 4 2 8 5 2" xfId="4913"/>
    <cellStyle name="Normal 4 2 8 5 2 2" xfId="14553"/>
    <cellStyle name="Normal 4 2 8 5 2 2 2" xfId="44760"/>
    <cellStyle name="Normal 4 2 8 5 2 3" xfId="24193"/>
    <cellStyle name="Normal 4 2 8 5 2 3 2" xfId="54400"/>
    <cellStyle name="Normal 4 2 8 5 2 4" xfId="35120"/>
    <cellStyle name="Normal 4 2 8 5 3" xfId="6200"/>
    <cellStyle name="Normal 4 2 8 5 3 2" xfId="15840"/>
    <cellStyle name="Normal 4 2 8 5 3 2 2" xfId="46047"/>
    <cellStyle name="Normal 4 2 8 5 3 3" xfId="25480"/>
    <cellStyle name="Normal 4 2 8 5 3 3 2" xfId="55687"/>
    <cellStyle name="Normal 4 2 8 5 3 4" xfId="36407"/>
    <cellStyle name="Normal 4 2 8 5 4" xfId="7487"/>
    <cellStyle name="Normal 4 2 8 5 4 2" xfId="17127"/>
    <cellStyle name="Normal 4 2 8 5 4 2 2" xfId="47334"/>
    <cellStyle name="Normal 4 2 8 5 4 3" xfId="26767"/>
    <cellStyle name="Normal 4 2 8 5 4 3 2" xfId="56974"/>
    <cellStyle name="Normal 4 2 8 5 4 4" xfId="37694"/>
    <cellStyle name="Normal 4 2 8 5 5" xfId="8774"/>
    <cellStyle name="Normal 4 2 8 5 5 2" xfId="18414"/>
    <cellStyle name="Normal 4 2 8 5 5 2 2" xfId="48621"/>
    <cellStyle name="Normal 4 2 8 5 5 3" xfId="28054"/>
    <cellStyle name="Normal 4 2 8 5 5 3 2" xfId="58261"/>
    <cellStyle name="Normal 4 2 8 5 5 4" xfId="38981"/>
    <cellStyle name="Normal 4 2 8 5 6" xfId="11020"/>
    <cellStyle name="Normal 4 2 8 5 6 2" xfId="41227"/>
    <cellStyle name="Normal 4 2 8 5 7" xfId="20660"/>
    <cellStyle name="Normal 4 2 8 5 7 2" xfId="50867"/>
    <cellStyle name="Normal 4 2 8 5 8" xfId="29341"/>
    <cellStyle name="Normal 4 2 8 5 8 2" xfId="59548"/>
    <cellStyle name="Normal 4 2 8 5 9" xfId="31587"/>
    <cellStyle name="Normal 4 2 8 6" xfId="2501"/>
    <cellStyle name="Normal 4 2 8 6 2" xfId="12143"/>
    <cellStyle name="Normal 4 2 8 6 2 2" xfId="42350"/>
    <cellStyle name="Normal 4 2 8 6 3" xfId="21783"/>
    <cellStyle name="Normal 4 2 8 6 3 2" xfId="51990"/>
    <cellStyle name="Normal 4 2 8 6 4" xfId="32710"/>
    <cellStyle name="Normal 4 2 8 7" xfId="3624"/>
    <cellStyle name="Normal 4 2 8 7 2" xfId="13266"/>
    <cellStyle name="Normal 4 2 8 7 2 2" xfId="43473"/>
    <cellStyle name="Normal 4 2 8 7 3" xfId="22906"/>
    <cellStyle name="Normal 4 2 8 7 3 2" xfId="53113"/>
    <cellStyle name="Normal 4 2 8 7 4" xfId="33833"/>
    <cellStyle name="Normal 4 2 8 8" xfId="4747"/>
    <cellStyle name="Normal 4 2 8 8 2" xfId="14389"/>
    <cellStyle name="Normal 4 2 8 8 2 2" xfId="44596"/>
    <cellStyle name="Normal 4 2 8 8 3" xfId="24029"/>
    <cellStyle name="Normal 4 2 8 8 3 2" xfId="54236"/>
    <cellStyle name="Normal 4 2 8 8 4" xfId="34956"/>
    <cellStyle name="Normal 4 2 8 9" xfId="6036"/>
    <cellStyle name="Normal 4 2 8 9 2" xfId="15676"/>
    <cellStyle name="Normal 4 2 8 9 2 2" xfId="45883"/>
    <cellStyle name="Normal 4 2 8 9 3" xfId="25316"/>
    <cellStyle name="Normal 4 2 8 9 3 2" xfId="55523"/>
    <cellStyle name="Normal 4 2 8 9 4" xfId="36243"/>
    <cellStyle name="Normal 4 2 9" xfId="262"/>
    <cellStyle name="Normal 4 2 9 10" xfId="7346"/>
    <cellStyle name="Normal 4 2 9 10 2" xfId="16986"/>
    <cellStyle name="Normal 4 2 9 10 2 2" xfId="47193"/>
    <cellStyle name="Normal 4 2 9 10 3" xfId="26626"/>
    <cellStyle name="Normal 4 2 9 10 3 2" xfId="56833"/>
    <cellStyle name="Normal 4 2 9 10 4" xfId="37553"/>
    <cellStyle name="Normal 4 2 9 11" xfId="8633"/>
    <cellStyle name="Normal 4 2 9 11 2" xfId="18273"/>
    <cellStyle name="Normal 4 2 9 11 2 2" xfId="48480"/>
    <cellStyle name="Normal 4 2 9 11 3" xfId="27913"/>
    <cellStyle name="Normal 4 2 9 11 3 2" xfId="58120"/>
    <cellStyle name="Normal 4 2 9 11 4" xfId="38840"/>
    <cellStyle name="Normal 4 2 9 12" xfId="9920"/>
    <cellStyle name="Normal 4 2 9 12 2" xfId="40127"/>
    <cellStyle name="Normal 4 2 9 13" xfId="19560"/>
    <cellStyle name="Normal 4 2 9 13 2" xfId="49767"/>
    <cellStyle name="Normal 4 2 9 14" xfId="29200"/>
    <cellStyle name="Normal 4 2 9 14 2" xfId="59407"/>
    <cellStyle name="Normal 4 2 9 15" xfId="30487"/>
    <cellStyle name="Normal 4 2 9 2" xfId="426"/>
    <cellStyle name="Normal 4 2 9 2 10" xfId="10084"/>
    <cellStyle name="Normal 4 2 9 2 10 2" xfId="40291"/>
    <cellStyle name="Normal 4 2 9 2 11" xfId="19724"/>
    <cellStyle name="Normal 4 2 9 2 11 2" xfId="49931"/>
    <cellStyle name="Normal 4 2 9 2 12" xfId="29528"/>
    <cellStyle name="Normal 4 2 9 2 12 2" xfId="59735"/>
    <cellStyle name="Normal 4 2 9 2 13" xfId="30651"/>
    <cellStyle name="Normal 4 2 9 2 2" xfId="902"/>
    <cellStyle name="Normal 4 2 9 2 2 10" xfId="20193"/>
    <cellStyle name="Normal 4 2 9 2 2 10 2" xfId="50400"/>
    <cellStyle name="Normal 4 2 9 2 2 11" xfId="29997"/>
    <cellStyle name="Normal 4 2 9 2 2 11 2" xfId="60204"/>
    <cellStyle name="Normal 4 2 9 2 2 12" xfId="31120"/>
    <cellStyle name="Normal 4 2 9 2 2 2" xfId="2031"/>
    <cellStyle name="Normal 4 2 9 2 2 2 2" xfId="11676"/>
    <cellStyle name="Normal 4 2 9 2 2 2 2 2" xfId="41883"/>
    <cellStyle name="Normal 4 2 9 2 2 2 3" xfId="21316"/>
    <cellStyle name="Normal 4 2 9 2 2 2 3 2" xfId="51523"/>
    <cellStyle name="Normal 4 2 9 2 2 2 4" xfId="32243"/>
    <cellStyle name="Normal 4 2 9 2 2 3" xfId="3157"/>
    <cellStyle name="Normal 4 2 9 2 2 3 2" xfId="12799"/>
    <cellStyle name="Normal 4 2 9 2 2 3 2 2" xfId="43006"/>
    <cellStyle name="Normal 4 2 9 2 2 3 3" xfId="22439"/>
    <cellStyle name="Normal 4 2 9 2 2 3 3 2" xfId="52646"/>
    <cellStyle name="Normal 4 2 9 2 2 3 4" xfId="33366"/>
    <cellStyle name="Normal 4 2 9 2 2 4" xfId="4280"/>
    <cellStyle name="Normal 4 2 9 2 2 4 2" xfId="13922"/>
    <cellStyle name="Normal 4 2 9 2 2 4 2 2" xfId="44129"/>
    <cellStyle name="Normal 4 2 9 2 2 4 3" xfId="23562"/>
    <cellStyle name="Normal 4 2 9 2 2 4 3 2" xfId="53769"/>
    <cellStyle name="Normal 4 2 9 2 2 4 4" xfId="34489"/>
    <cellStyle name="Normal 4 2 9 2 2 5" xfId="5569"/>
    <cellStyle name="Normal 4 2 9 2 2 5 2" xfId="15209"/>
    <cellStyle name="Normal 4 2 9 2 2 5 2 2" xfId="45416"/>
    <cellStyle name="Normal 4 2 9 2 2 5 3" xfId="24849"/>
    <cellStyle name="Normal 4 2 9 2 2 5 3 2" xfId="55056"/>
    <cellStyle name="Normal 4 2 9 2 2 5 4" xfId="35776"/>
    <cellStyle name="Normal 4 2 9 2 2 6" xfId="6856"/>
    <cellStyle name="Normal 4 2 9 2 2 6 2" xfId="16496"/>
    <cellStyle name="Normal 4 2 9 2 2 6 2 2" xfId="46703"/>
    <cellStyle name="Normal 4 2 9 2 2 6 3" xfId="26136"/>
    <cellStyle name="Normal 4 2 9 2 2 6 3 2" xfId="56343"/>
    <cellStyle name="Normal 4 2 9 2 2 6 4" xfId="37063"/>
    <cellStyle name="Normal 4 2 9 2 2 7" xfId="8143"/>
    <cellStyle name="Normal 4 2 9 2 2 7 2" xfId="17783"/>
    <cellStyle name="Normal 4 2 9 2 2 7 2 2" xfId="47990"/>
    <cellStyle name="Normal 4 2 9 2 2 7 3" xfId="27423"/>
    <cellStyle name="Normal 4 2 9 2 2 7 3 2" xfId="57630"/>
    <cellStyle name="Normal 4 2 9 2 2 7 4" xfId="38350"/>
    <cellStyle name="Normal 4 2 9 2 2 8" xfId="9430"/>
    <cellStyle name="Normal 4 2 9 2 2 8 2" xfId="19070"/>
    <cellStyle name="Normal 4 2 9 2 2 8 2 2" xfId="49277"/>
    <cellStyle name="Normal 4 2 9 2 2 8 3" xfId="28710"/>
    <cellStyle name="Normal 4 2 9 2 2 8 3 2" xfId="58917"/>
    <cellStyle name="Normal 4 2 9 2 2 8 4" xfId="39637"/>
    <cellStyle name="Normal 4 2 9 2 2 9" xfId="10553"/>
    <cellStyle name="Normal 4 2 9 2 2 9 2" xfId="40760"/>
    <cellStyle name="Normal 4 2 9 2 3" xfId="1560"/>
    <cellStyle name="Normal 4 2 9 2 3 2" xfId="11207"/>
    <cellStyle name="Normal 4 2 9 2 3 2 2" xfId="41414"/>
    <cellStyle name="Normal 4 2 9 2 3 3" xfId="20847"/>
    <cellStyle name="Normal 4 2 9 2 3 3 2" xfId="51054"/>
    <cellStyle name="Normal 4 2 9 2 3 4" xfId="31774"/>
    <cellStyle name="Normal 4 2 9 2 4" xfId="2688"/>
    <cellStyle name="Normal 4 2 9 2 4 2" xfId="12330"/>
    <cellStyle name="Normal 4 2 9 2 4 2 2" xfId="42537"/>
    <cellStyle name="Normal 4 2 9 2 4 3" xfId="21970"/>
    <cellStyle name="Normal 4 2 9 2 4 3 2" xfId="52177"/>
    <cellStyle name="Normal 4 2 9 2 4 4" xfId="32897"/>
    <cellStyle name="Normal 4 2 9 2 5" xfId="3811"/>
    <cellStyle name="Normal 4 2 9 2 5 2" xfId="13453"/>
    <cellStyle name="Normal 4 2 9 2 5 2 2" xfId="43660"/>
    <cellStyle name="Normal 4 2 9 2 5 3" xfId="23093"/>
    <cellStyle name="Normal 4 2 9 2 5 3 2" xfId="53300"/>
    <cellStyle name="Normal 4 2 9 2 5 4" xfId="34020"/>
    <cellStyle name="Normal 4 2 9 2 6" xfId="5100"/>
    <cellStyle name="Normal 4 2 9 2 6 2" xfId="14740"/>
    <cellStyle name="Normal 4 2 9 2 6 2 2" xfId="44947"/>
    <cellStyle name="Normal 4 2 9 2 6 3" xfId="24380"/>
    <cellStyle name="Normal 4 2 9 2 6 3 2" xfId="54587"/>
    <cellStyle name="Normal 4 2 9 2 6 4" xfId="35307"/>
    <cellStyle name="Normal 4 2 9 2 7" xfId="6387"/>
    <cellStyle name="Normal 4 2 9 2 7 2" xfId="16027"/>
    <cellStyle name="Normal 4 2 9 2 7 2 2" xfId="46234"/>
    <cellStyle name="Normal 4 2 9 2 7 3" xfId="25667"/>
    <cellStyle name="Normal 4 2 9 2 7 3 2" xfId="55874"/>
    <cellStyle name="Normal 4 2 9 2 7 4" xfId="36594"/>
    <cellStyle name="Normal 4 2 9 2 8" xfId="7674"/>
    <cellStyle name="Normal 4 2 9 2 8 2" xfId="17314"/>
    <cellStyle name="Normal 4 2 9 2 8 2 2" xfId="47521"/>
    <cellStyle name="Normal 4 2 9 2 8 3" xfId="26954"/>
    <cellStyle name="Normal 4 2 9 2 8 3 2" xfId="57161"/>
    <cellStyle name="Normal 4 2 9 2 8 4" xfId="37881"/>
    <cellStyle name="Normal 4 2 9 2 9" xfId="8961"/>
    <cellStyle name="Normal 4 2 9 2 9 2" xfId="18601"/>
    <cellStyle name="Normal 4 2 9 2 9 2 2" xfId="48808"/>
    <cellStyle name="Normal 4 2 9 2 9 3" xfId="28241"/>
    <cellStyle name="Normal 4 2 9 2 9 3 2" xfId="58448"/>
    <cellStyle name="Normal 4 2 9 2 9 4" xfId="39168"/>
    <cellStyle name="Normal 4 2 9 3" xfId="738"/>
    <cellStyle name="Normal 4 2 9 3 10" xfId="20029"/>
    <cellStyle name="Normal 4 2 9 3 10 2" xfId="50236"/>
    <cellStyle name="Normal 4 2 9 3 11" xfId="29833"/>
    <cellStyle name="Normal 4 2 9 3 11 2" xfId="60040"/>
    <cellStyle name="Normal 4 2 9 3 12" xfId="30956"/>
    <cellStyle name="Normal 4 2 9 3 2" xfId="1867"/>
    <cellStyle name="Normal 4 2 9 3 2 2" xfId="11512"/>
    <cellStyle name="Normal 4 2 9 3 2 2 2" xfId="41719"/>
    <cellStyle name="Normal 4 2 9 3 2 3" xfId="21152"/>
    <cellStyle name="Normal 4 2 9 3 2 3 2" xfId="51359"/>
    <cellStyle name="Normal 4 2 9 3 2 4" xfId="32079"/>
    <cellStyle name="Normal 4 2 9 3 3" xfId="2993"/>
    <cellStyle name="Normal 4 2 9 3 3 2" xfId="12635"/>
    <cellStyle name="Normal 4 2 9 3 3 2 2" xfId="42842"/>
    <cellStyle name="Normal 4 2 9 3 3 3" xfId="22275"/>
    <cellStyle name="Normal 4 2 9 3 3 3 2" xfId="52482"/>
    <cellStyle name="Normal 4 2 9 3 3 4" xfId="33202"/>
    <cellStyle name="Normal 4 2 9 3 4" xfId="4116"/>
    <cellStyle name="Normal 4 2 9 3 4 2" xfId="13758"/>
    <cellStyle name="Normal 4 2 9 3 4 2 2" xfId="43965"/>
    <cellStyle name="Normal 4 2 9 3 4 3" xfId="23398"/>
    <cellStyle name="Normal 4 2 9 3 4 3 2" xfId="53605"/>
    <cellStyle name="Normal 4 2 9 3 4 4" xfId="34325"/>
    <cellStyle name="Normal 4 2 9 3 5" xfId="5405"/>
    <cellStyle name="Normal 4 2 9 3 5 2" xfId="15045"/>
    <cellStyle name="Normal 4 2 9 3 5 2 2" xfId="45252"/>
    <cellStyle name="Normal 4 2 9 3 5 3" xfId="24685"/>
    <cellStyle name="Normal 4 2 9 3 5 3 2" xfId="54892"/>
    <cellStyle name="Normal 4 2 9 3 5 4" xfId="35612"/>
    <cellStyle name="Normal 4 2 9 3 6" xfId="6692"/>
    <cellStyle name="Normal 4 2 9 3 6 2" xfId="16332"/>
    <cellStyle name="Normal 4 2 9 3 6 2 2" xfId="46539"/>
    <cellStyle name="Normal 4 2 9 3 6 3" xfId="25972"/>
    <cellStyle name="Normal 4 2 9 3 6 3 2" xfId="56179"/>
    <cellStyle name="Normal 4 2 9 3 6 4" xfId="36899"/>
    <cellStyle name="Normal 4 2 9 3 7" xfId="7979"/>
    <cellStyle name="Normal 4 2 9 3 7 2" xfId="17619"/>
    <cellStyle name="Normal 4 2 9 3 7 2 2" xfId="47826"/>
    <cellStyle name="Normal 4 2 9 3 7 3" xfId="27259"/>
    <cellStyle name="Normal 4 2 9 3 7 3 2" xfId="57466"/>
    <cellStyle name="Normal 4 2 9 3 7 4" xfId="38186"/>
    <cellStyle name="Normal 4 2 9 3 8" xfId="9266"/>
    <cellStyle name="Normal 4 2 9 3 8 2" xfId="18906"/>
    <cellStyle name="Normal 4 2 9 3 8 2 2" xfId="49113"/>
    <cellStyle name="Normal 4 2 9 3 8 3" xfId="28546"/>
    <cellStyle name="Normal 4 2 9 3 8 3 2" xfId="58753"/>
    <cellStyle name="Normal 4 2 9 3 8 4" xfId="39473"/>
    <cellStyle name="Normal 4 2 9 3 9" xfId="10389"/>
    <cellStyle name="Normal 4 2 9 3 9 2" xfId="40596"/>
    <cellStyle name="Normal 4 2 9 4" xfId="1208"/>
    <cellStyle name="Normal 4 2 9 4 10" xfId="20496"/>
    <cellStyle name="Normal 4 2 9 4 10 2" xfId="50703"/>
    <cellStyle name="Normal 4 2 9 4 11" xfId="30300"/>
    <cellStyle name="Normal 4 2 9 4 11 2" xfId="60507"/>
    <cellStyle name="Normal 4 2 9 4 12" xfId="31423"/>
    <cellStyle name="Normal 4 2 9 4 2" xfId="2336"/>
    <cellStyle name="Normal 4 2 9 4 2 2" xfId="11979"/>
    <cellStyle name="Normal 4 2 9 4 2 2 2" xfId="42186"/>
    <cellStyle name="Normal 4 2 9 4 2 3" xfId="21619"/>
    <cellStyle name="Normal 4 2 9 4 2 3 2" xfId="51826"/>
    <cellStyle name="Normal 4 2 9 4 2 4" xfId="32546"/>
    <cellStyle name="Normal 4 2 9 4 3" xfId="3460"/>
    <cellStyle name="Normal 4 2 9 4 3 2" xfId="13102"/>
    <cellStyle name="Normal 4 2 9 4 3 2 2" xfId="43309"/>
    <cellStyle name="Normal 4 2 9 4 3 3" xfId="22742"/>
    <cellStyle name="Normal 4 2 9 4 3 3 2" xfId="52949"/>
    <cellStyle name="Normal 4 2 9 4 3 4" xfId="33669"/>
    <cellStyle name="Normal 4 2 9 4 4" xfId="4583"/>
    <cellStyle name="Normal 4 2 9 4 4 2" xfId="14225"/>
    <cellStyle name="Normal 4 2 9 4 4 2 2" xfId="44432"/>
    <cellStyle name="Normal 4 2 9 4 4 3" xfId="23865"/>
    <cellStyle name="Normal 4 2 9 4 4 3 2" xfId="54072"/>
    <cellStyle name="Normal 4 2 9 4 4 4" xfId="34792"/>
    <cellStyle name="Normal 4 2 9 4 5" xfId="5872"/>
    <cellStyle name="Normal 4 2 9 4 5 2" xfId="15512"/>
    <cellStyle name="Normal 4 2 9 4 5 2 2" xfId="45719"/>
    <cellStyle name="Normal 4 2 9 4 5 3" xfId="25152"/>
    <cellStyle name="Normal 4 2 9 4 5 3 2" xfId="55359"/>
    <cellStyle name="Normal 4 2 9 4 5 4" xfId="36079"/>
    <cellStyle name="Normal 4 2 9 4 6" xfId="7159"/>
    <cellStyle name="Normal 4 2 9 4 6 2" xfId="16799"/>
    <cellStyle name="Normal 4 2 9 4 6 2 2" xfId="47006"/>
    <cellStyle name="Normal 4 2 9 4 6 3" xfId="26439"/>
    <cellStyle name="Normal 4 2 9 4 6 3 2" xfId="56646"/>
    <cellStyle name="Normal 4 2 9 4 6 4" xfId="37366"/>
    <cellStyle name="Normal 4 2 9 4 7" xfId="8446"/>
    <cellStyle name="Normal 4 2 9 4 7 2" xfId="18086"/>
    <cellStyle name="Normal 4 2 9 4 7 2 2" xfId="48293"/>
    <cellStyle name="Normal 4 2 9 4 7 3" xfId="27726"/>
    <cellStyle name="Normal 4 2 9 4 7 3 2" xfId="57933"/>
    <cellStyle name="Normal 4 2 9 4 7 4" xfId="38653"/>
    <cellStyle name="Normal 4 2 9 4 8" xfId="9733"/>
    <cellStyle name="Normal 4 2 9 4 8 2" xfId="19373"/>
    <cellStyle name="Normal 4 2 9 4 8 2 2" xfId="49580"/>
    <cellStyle name="Normal 4 2 9 4 8 3" xfId="29013"/>
    <cellStyle name="Normal 4 2 9 4 8 3 2" xfId="59220"/>
    <cellStyle name="Normal 4 2 9 4 8 4" xfId="39940"/>
    <cellStyle name="Normal 4 2 9 4 9" xfId="10856"/>
    <cellStyle name="Normal 4 2 9 4 9 2" xfId="41063"/>
    <cellStyle name="Normal 4 2 9 5" xfId="1396"/>
    <cellStyle name="Normal 4 2 9 5 2" xfId="4936"/>
    <cellStyle name="Normal 4 2 9 5 2 2" xfId="14576"/>
    <cellStyle name="Normal 4 2 9 5 2 2 2" xfId="44783"/>
    <cellStyle name="Normal 4 2 9 5 2 3" xfId="24216"/>
    <cellStyle name="Normal 4 2 9 5 2 3 2" xfId="54423"/>
    <cellStyle name="Normal 4 2 9 5 2 4" xfId="35143"/>
    <cellStyle name="Normal 4 2 9 5 3" xfId="6223"/>
    <cellStyle name="Normal 4 2 9 5 3 2" xfId="15863"/>
    <cellStyle name="Normal 4 2 9 5 3 2 2" xfId="46070"/>
    <cellStyle name="Normal 4 2 9 5 3 3" xfId="25503"/>
    <cellStyle name="Normal 4 2 9 5 3 3 2" xfId="55710"/>
    <cellStyle name="Normal 4 2 9 5 3 4" xfId="36430"/>
    <cellStyle name="Normal 4 2 9 5 4" xfId="7510"/>
    <cellStyle name="Normal 4 2 9 5 4 2" xfId="17150"/>
    <cellStyle name="Normal 4 2 9 5 4 2 2" xfId="47357"/>
    <cellStyle name="Normal 4 2 9 5 4 3" xfId="26790"/>
    <cellStyle name="Normal 4 2 9 5 4 3 2" xfId="56997"/>
    <cellStyle name="Normal 4 2 9 5 4 4" xfId="37717"/>
    <cellStyle name="Normal 4 2 9 5 5" xfId="8797"/>
    <cellStyle name="Normal 4 2 9 5 5 2" xfId="18437"/>
    <cellStyle name="Normal 4 2 9 5 5 2 2" xfId="48644"/>
    <cellStyle name="Normal 4 2 9 5 5 3" xfId="28077"/>
    <cellStyle name="Normal 4 2 9 5 5 3 2" xfId="58284"/>
    <cellStyle name="Normal 4 2 9 5 5 4" xfId="39004"/>
    <cellStyle name="Normal 4 2 9 5 6" xfId="11043"/>
    <cellStyle name="Normal 4 2 9 5 6 2" xfId="41250"/>
    <cellStyle name="Normal 4 2 9 5 7" xfId="20683"/>
    <cellStyle name="Normal 4 2 9 5 7 2" xfId="50890"/>
    <cellStyle name="Normal 4 2 9 5 8" xfId="29364"/>
    <cellStyle name="Normal 4 2 9 5 8 2" xfId="59571"/>
    <cellStyle name="Normal 4 2 9 5 9" xfId="31610"/>
    <cellStyle name="Normal 4 2 9 6" xfId="2524"/>
    <cellStyle name="Normal 4 2 9 6 2" xfId="12166"/>
    <cellStyle name="Normal 4 2 9 6 2 2" xfId="42373"/>
    <cellStyle name="Normal 4 2 9 6 3" xfId="21806"/>
    <cellStyle name="Normal 4 2 9 6 3 2" xfId="52013"/>
    <cellStyle name="Normal 4 2 9 6 4" xfId="32733"/>
    <cellStyle name="Normal 4 2 9 7" xfId="3647"/>
    <cellStyle name="Normal 4 2 9 7 2" xfId="13289"/>
    <cellStyle name="Normal 4 2 9 7 2 2" xfId="43496"/>
    <cellStyle name="Normal 4 2 9 7 3" xfId="22929"/>
    <cellStyle name="Normal 4 2 9 7 3 2" xfId="53136"/>
    <cellStyle name="Normal 4 2 9 7 4" xfId="33856"/>
    <cellStyle name="Normal 4 2 9 8" xfId="4770"/>
    <cellStyle name="Normal 4 2 9 8 2" xfId="14412"/>
    <cellStyle name="Normal 4 2 9 8 2 2" xfId="44619"/>
    <cellStyle name="Normal 4 2 9 8 3" xfId="24052"/>
    <cellStyle name="Normal 4 2 9 8 3 2" xfId="54259"/>
    <cellStyle name="Normal 4 2 9 8 4" xfId="34979"/>
    <cellStyle name="Normal 4 2 9 9" xfId="6059"/>
    <cellStyle name="Normal 4 2 9 9 2" xfId="15699"/>
    <cellStyle name="Normal 4 2 9 9 2 2" xfId="45906"/>
    <cellStyle name="Normal 4 2 9 9 3" xfId="25339"/>
    <cellStyle name="Normal 4 2 9 9 3 2" xfId="55546"/>
    <cellStyle name="Normal 4 2 9 9 4" xfId="36266"/>
    <cellStyle name="Normal 4 20" xfId="517"/>
    <cellStyle name="Normal 4 20 10" xfId="10175"/>
    <cellStyle name="Normal 4 20 10 2" xfId="40382"/>
    <cellStyle name="Normal 4 20 11" xfId="19815"/>
    <cellStyle name="Normal 4 20 11 2" xfId="50022"/>
    <cellStyle name="Normal 4 20 12" xfId="29619"/>
    <cellStyle name="Normal 4 20 12 2" xfId="59826"/>
    <cellStyle name="Normal 4 20 13" xfId="30742"/>
    <cellStyle name="Normal 4 20 2" xfId="993"/>
    <cellStyle name="Normal 4 20 2 10" xfId="20284"/>
    <cellStyle name="Normal 4 20 2 10 2" xfId="50491"/>
    <cellStyle name="Normal 4 20 2 11" xfId="30088"/>
    <cellStyle name="Normal 4 20 2 11 2" xfId="60295"/>
    <cellStyle name="Normal 4 20 2 12" xfId="31211"/>
    <cellStyle name="Normal 4 20 2 2" xfId="2122"/>
    <cellStyle name="Normal 4 20 2 2 2" xfId="11767"/>
    <cellStyle name="Normal 4 20 2 2 2 2" xfId="41974"/>
    <cellStyle name="Normal 4 20 2 2 3" xfId="21407"/>
    <cellStyle name="Normal 4 20 2 2 3 2" xfId="51614"/>
    <cellStyle name="Normal 4 20 2 2 4" xfId="32334"/>
    <cellStyle name="Normal 4 20 2 3" xfId="3248"/>
    <cellStyle name="Normal 4 20 2 3 2" xfId="12890"/>
    <cellStyle name="Normal 4 20 2 3 2 2" xfId="43097"/>
    <cellStyle name="Normal 4 20 2 3 3" xfId="22530"/>
    <cellStyle name="Normal 4 20 2 3 3 2" xfId="52737"/>
    <cellStyle name="Normal 4 20 2 3 4" xfId="33457"/>
    <cellStyle name="Normal 4 20 2 4" xfId="4371"/>
    <cellStyle name="Normal 4 20 2 4 2" xfId="14013"/>
    <cellStyle name="Normal 4 20 2 4 2 2" xfId="44220"/>
    <cellStyle name="Normal 4 20 2 4 3" xfId="23653"/>
    <cellStyle name="Normal 4 20 2 4 3 2" xfId="53860"/>
    <cellStyle name="Normal 4 20 2 4 4" xfId="34580"/>
    <cellStyle name="Normal 4 20 2 5" xfId="5660"/>
    <cellStyle name="Normal 4 20 2 5 2" xfId="15300"/>
    <cellStyle name="Normal 4 20 2 5 2 2" xfId="45507"/>
    <cellStyle name="Normal 4 20 2 5 3" xfId="24940"/>
    <cellStyle name="Normal 4 20 2 5 3 2" xfId="55147"/>
    <cellStyle name="Normal 4 20 2 5 4" xfId="35867"/>
    <cellStyle name="Normal 4 20 2 6" xfId="6947"/>
    <cellStyle name="Normal 4 20 2 6 2" xfId="16587"/>
    <cellStyle name="Normal 4 20 2 6 2 2" xfId="46794"/>
    <cellStyle name="Normal 4 20 2 6 3" xfId="26227"/>
    <cellStyle name="Normal 4 20 2 6 3 2" xfId="56434"/>
    <cellStyle name="Normal 4 20 2 6 4" xfId="37154"/>
    <cellStyle name="Normal 4 20 2 7" xfId="8234"/>
    <cellStyle name="Normal 4 20 2 7 2" xfId="17874"/>
    <cellStyle name="Normal 4 20 2 7 2 2" xfId="48081"/>
    <cellStyle name="Normal 4 20 2 7 3" xfId="27514"/>
    <cellStyle name="Normal 4 20 2 7 3 2" xfId="57721"/>
    <cellStyle name="Normal 4 20 2 7 4" xfId="38441"/>
    <cellStyle name="Normal 4 20 2 8" xfId="9521"/>
    <cellStyle name="Normal 4 20 2 8 2" xfId="19161"/>
    <cellStyle name="Normal 4 20 2 8 2 2" xfId="49368"/>
    <cellStyle name="Normal 4 20 2 8 3" xfId="28801"/>
    <cellStyle name="Normal 4 20 2 8 3 2" xfId="59008"/>
    <cellStyle name="Normal 4 20 2 8 4" xfId="39728"/>
    <cellStyle name="Normal 4 20 2 9" xfId="10644"/>
    <cellStyle name="Normal 4 20 2 9 2" xfId="40851"/>
    <cellStyle name="Normal 4 20 3" xfId="1651"/>
    <cellStyle name="Normal 4 20 3 2" xfId="11298"/>
    <cellStyle name="Normal 4 20 3 2 2" xfId="41505"/>
    <cellStyle name="Normal 4 20 3 3" xfId="20938"/>
    <cellStyle name="Normal 4 20 3 3 2" xfId="51145"/>
    <cellStyle name="Normal 4 20 3 4" xfId="31865"/>
    <cellStyle name="Normal 4 20 4" xfId="2779"/>
    <cellStyle name="Normal 4 20 4 2" xfId="12421"/>
    <cellStyle name="Normal 4 20 4 2 2" xfId="42628"/>
    <cellStyle name="Normal 4 20 4 3" xfId="22061"/>
    <cellStyle name="Normal 4 20 4 3 2" xfId="52268"/>
    <cellStyle name="Normal 4 20 4 4" xfId="32988"/>
    <cellStyle name="Normal 4 20 5" xfId="3902"/>
    <cellStyle name="Normal 4 20 5 2" xfId="13544"/>
    <cellStyle name="Normal 4 20 5 2 2" xfId="43751"/>
    <cellStyle name="Normal 4 20 5 3" xfId="23184"/>
    <cellStyle name="Normal 4 20 5 3 2" xfId="53391"/>
    <cellStyle name="Normal 4 20 5 4" xfId="34111"/>
    <cellStyle name="Normal 4 20 6" xfId="5191"/>
    <cellStyle name="Normal 4 20 6 2" xfId="14831"/>
    <cellStyle name="Normal 4 20 6 2 2" xfId="45038"/>
    <cellStyle name="Normal 4 20 6 3" xfId="24471"/>
    <cellStyle name="Normal 4 20 6 3 2" xfId="54678"/>
    <cellStyle name="Normal 4 20 6 4" xfId="35398"/>
    <cellStyle name="Normal 4 20 7" xfId="6478"/>
    <cellStyle name="Normal 4 20 7 2" xfId="16118"/>
    <cellStyle name="Normal 4 20 7 2 2" xfId="46325"/>
    <cellStyle name="Normal 4 20 7 3" xfId="25758"/>
    <cellStyle name="Normal 4 20 7 3 2" xfId="55965"/>
    <cellStyle name="Normal 4 20 7 4" xfId="36685"/>
    <cellStyle name="Normal 4 20 8" xfId="7765"/>
    <cellStyle name="Normal 4 20 8 2" xfId="17405"/>
    <cellStyle name="Normal 4 20 8 2 2" xfId="47612"/>
    <cellStyle name="Normal 4 20 8 3" xfId="27045"/>
    <cellStyle name="Normal 4 20 8 3 2" xfId="57252"/>
    <cellStyle name="Normal 4 20 8 4" xfId="37972"/>
    <cellStyle name="Normal 4 20 9" xfId="9052"/>
    <cellStyle name="Normal 4 20 9 2" xfId="18692"/>
    <cellStyle name="Normal 4 20 9 2 2" xfId="48899"/>
    <cellStyle name="Normal 4 20 9 3" xfId="28332"/>
    <cellStyle name="Normal 4 20 9 3 2" xfId="58539"/>
    <cellStyle name="Normal 4 20 9 4" xfId="39259"/>
    <cellStyle name="Normal 4 21" xfId="541"/>
    <cellStyle name="Normal 4 21 10" xfId="10198"/>
    <cellStyle name="Normal 4 21 10 2" xfId="40405"/>
    <cellStyle name="Normal 4 21 11" xfId="19838"/>
    <cellStyle name="Normal 4 21 11 2" xfId="50045"/>
    <cellStyle name="Normal 4 21 12" xfId="29642"/>
    <cellStyle name="Normal 4 21 12 2" xfId="59849"/>
    <cellStyle name="Normal 4 21 13" xfId="30765"/>
    <cellStyle name="Normal 4 21 2" xfId="1017"/>
    <cellStyle name="Normal 4 21 2 10" xfId="20307"/>
    <cellStyle name="Normal 4 21 2 10 2" xfId="50514"/>
    <cellStyle name="Normal 4 21 2 11" xfId="30111"/>
    <cellStyle name="Normal 4 21 2 11 2" xfId="60318"/>
    <cellStyle name="Normal 4 21 2 12" xfId="31234"/>
    <cellStyle name="Normal 4 21 2 2" xfId="2145"/>
    <cellStyle name="Normal 4 21 2 2 2" xfId="11790"/>
    <cellStyle name="Normal 4 21 2 2 2 2" xfId="41997"/>
    <cellStyle name="Normal 4 21 2 2 3" xfId="21430"/>
    <cellStyle name="Normal 4 21 2 2 3 2" xfId="51637"/>
    <cellStyle name="Normal 4 21 2 2 4" xfId="32357"/>
    <cellStyle name="Normal 4 21 2 3" xfId="3271"/>
    <cellStyle name="Normal 4 21 2 3 2" xfId="12913"/>
    <cellStyle name="Normal 4 21 2 3 2 2" xfId="43120"/>
    <cellStyle name="Normal 4 21 2 3 3" xfId="22553"/>
    <cellStyle name="Normal 4 21 2 3 3 2" xfId="52760"/>
    <cellStyle name="Normal 4 21 2 3 4" xfId="33480"/>
    <cellStyle name="Normal 4 21 2 4" xfId="4394"/>
    <cellStyle name="Normal 4 21 2 4 2" xfId="14036"/>
    <cellStyle name="Normal 4 21 2 4 2 2" xfId="44243"/>
    <cellStyle name="Normal 4 21 2 4 3" xfId="23676"/>
    <cellStyle name="Normal 4 21 2 4 3 2" xfId="53883"/>
    <cellStyle name="Normal 4 21 2 4 4" xfId="34603"/>
    <cellStyle name="Normal 4 21 2 5" xfId="5683"/>
    <cellStyle name="Normal 4 21 2 5 2" xfId="15323"/>
    <cellStyle name="Normal 4 21 2 5 2 2" xfId="45530"/>
    <cellStyle name="Normal 4 21 2 5 3" xfId="24963"/>
    <cellStyle name="Normal 4 21 2 5 3 2" xfId="55170"/>
    <cellStyle name="Normal 4 21 2 5 4" xfId="35890"/>
    <cellStyle name="Normal 4 21 2 6" xfId="6970"/>
    <cellStyle name="Normal 4 21 2 6 2" xfId="16610"/>
    <cellStyle name="Normal 4 21 2 6 2 2" xfId="46817"/>
    <cellStyle name="Normal 4 21 2 6 3" xfId="26250"/>
    <cellStyle name="Normal 4 21 2 6 3 2" xfId="56457"/>
    <cellStyle name="Normal 4 21 2 6 4" xfId="37177"/>
    <cellStyle name="Normal 4 21 2 7" xfId="8257"/>
    <cellStyle name="Normal 4 21 2 7 2" xfId="17897"/>
    <cellStyle name="Normal 4 21 2 7 2 2" xfId="48104"/>
    <cellStyle name="Normal 4 21 2 7 3" xfId="27537"/>
    <cellStyle name="Normal 4 21 2 7 3 2" xfId="57744"/>
    <cellStyle name="Normal 4 21 2 7 4" xfId="38464"/>
    <cellStyle name="Normal 4 21 2 8" xfId="9544"/>
    <cellStyle name="Normal 4 21 2 8 2" xfId="19184"/>
    <cellStyle name="Normal 4 21 2 8 2 2" xfId="49391"/>
    <cellStyle name="Normal 4 21 2 8 3" xfId="28824"/>
    <cellStyle name="Normal 4 21 2 8 3 2" xfId="59031"/>
    <cellStyle name="Normal 4 21 2 8 4" xfId="39751"/>
    <cellStyle name="Normal 4 21 2 9" xfId="10667"/>
    <cellStyle name="Normal 4 21 2 9 2" xfId="40874"/>
    <cellStyle name="Normal 4 21 3" xfId="1674"/>
    <cellStyle name="Normal 4 21 3 2" xfId="11321"/>
    <cellStyle name="Normal 4 21 3 2 2" xfId="41528"/>
    <cellStyle name="Normal 4 21 3 3" xfId="20961"/>
    <cellStyle name="Normal 4 21 3 3 2" xfId="51168"/>
    <cellStyle name="Normal 4 21 3 4" xfId="31888"/>
    <cellStyle name="Normal 4 21 4" xfId="2802"/>
    <cellStyle name="Normal 4 21 4 2" xfId="12444"/>
    <cellStyle name="Normal 4 21 4 2 2" xfId="42651"/>
    <cellStyle name="Normal 4 21 4 3" xfId="22084"/>
    <cellStyle name="Normal 4 21 4 3 2" xfId="52291"/>
    <cellStyle name="Normal 4 21 4 4" xfId="33011"/>
    <cellStyle name="Normal 4 21 5" xfId="3925"/>
    <cellStyle name="Normal 4 21 5 2" xfId="13567"/>
    <cellStyle name="Normal 4 21 5 2 2" xfId="43774"/>
    <cellStyle name="Normal 4 21 5 3" xfId="23207"/>
    <cellStyle name="Normal 4 21 5 3 2" xfId="53414"/>
    <cellStyle name="Normal 4 21 5 4" xfId="34134"/>
    <cellStyle name="Normal 4 21 6" xfId="5214"/>
    <cellStyle name="Normal 4 21 6 2" xfId="14854"/>
    <cellStyle name="Normal 4 21 6 2 2" xfId="45061"/>
    <cellStyle name="Normal 4 21 6 3" xfId="24494"/>
    <cellStyle name="Normal 4 21 6 3 2" xfId="54701"/>
    <cellStyle name="Normal 4 21 6 4" xfId="35421"/>
    <cellStyle name="Normal 4 21 7" xfId="6501"/>
    <cellStyle name="Normal 4 21 7 2" xfId="16141"/>
    <cellStyle name="Normal 4 21 7 2 2" xfId="46348"/>
    <cellStyle name="Normal 4 21 7 3" xfId="25781"/>
    <cellStyle name="Normal 4 21 7 3 2" xfId="55988"/>
    <cellStyle name="Normal 4 21 7 4" xfId="36708"/>
    <cellStyle name="Normal 4 21 8" xfId="7788"/>
    <cellStyle name="Normal 4 21 8 2" xfId="17428"/>
    <cellStyle name="Normal 4 21 8 2 2" xfId="47635"/>
    <cellStyle name="Normal 4 21 8 3" xfId="27068"/>
    <cellStyle name="Normal 4 21 8 3 2" xfId="57275"/>
    <cellStyle name="Normal 4 21 8 4" xfId="37995"/>
    <cellStyle name="Normal 4 21 9" xfId="9075"/>
    <cellStyle name="Normal 4 21 9 2" xfId="18715"/>
    <cellStyle name="Normal 4 21 9 2 2" xfId="48922"/>
    <cellStyle name="Normal 4 21 9 3" xfId="28355"/>
    <cellStyle name="Normal 4 21 9 3 2" xfId="58562"/>
    <cellStyle name="Normal 4 21 9 4" xfId="39282"/>
    <cellStyle name="Normal 4 22" xfId="542"/>
    <cellStyle name="Normal 4 22 10" xfId="10199"/>
    <cellStyle name="Normal 4 22 10 2" xfId="40406"/>
    <cellStyle name="Normal 4 22 11" xfId="19839"/>
    <cellStyle name="Normal 4 22 11 2" xfId="50046"/>
    <cellStyle name="Normal 4 22 12" xfId="29643"/>
    <cellStyle name="Normal 4 22 12 2" xfId="59850"/>
    <cellStyle name="Normal 4 22 13" xfId="30766"/>
    <cellStyle name="Normal 4 22 2" xfId="1018"/>
    <cellStyle name="Normal 4 22 2 10" xfId="20308"/>
    <cellStyle name="Normal 4 22 2 10 2" xfId="50515"/>
    <cellStyle name="Normal 4 22 2 11" xfId="30112"/>
    <cellStyle name="Normal 4 22 2 11 2" xfId="60319"/>
    <cellStyle name="Normal 4 22 2 12" xfId="31235"/>
    <cellStyle name="Normal 4 22 2 2" xfId="2146"/>
    <cellStyle name="Normal 4 22 2 2 2" xfId="11791"/>
    <cellStyle name="Normal 4 22 2 2 2 2" xfId="41998"/>
    <cellStyle name="Normal 4 22 2 2 3" xfId="21431"/>
    <cellStyle name="Normal 4 22 2 2 3 2" xfId="51638"/>
    <cellStyle name="Normal 4 22 2 2 4" xfId="32358"/>
    <cellStyle name="Normal 4 22 2 3" xfId="3272"/>
    <cellStyle name="Normal 4 22 2 3 2" xfId="12914"/>
    <cellStyle name="Normal 4 22 2 3 2 2" xfId="43121"/>
    <cellStyle name="Normal 4 22 2 3 3" xfId="22554"/>
    <cellStyle name="Normal 4 22 2 3 3 2" xfId="52761"/>
    <cellStyle name="Normal 4 22 2 3 4" xfId="33481"/>
    <cellStyle name="Normal 4 22 2 4" xfId="4395"/>
    <cellStyle name="Normal 4 22 2 4 2" xfId="14037"/>
    <cellStyle name="Normal 4 22 2 4 2 2" xfId="44244"/>
    <cellStyle name="Normal 4 22 2 4 3" xfId="23677"/>
    <cellStyle name="Normal 4 22 2 4 3 2" xfId="53884"/>
    <cellStyle name="Normal 4 22 2 4 4" xfId="34604"/>
    <cellStyle name="Normal 4 22 2 5" xfId="5684"/>
    <cellStyle name="Normal 4 22 2 5 2" xfId="15324"/>
    <cellStyle name="Normal 4 22 2 5 2 2" xfId="45531"/>
    <cellStyle name="Normal 4 22 2 5 3" xfId="24964"/>
    <cellStyle name="Normal 4 22 2 5 3 2" xfId="55171"/>
    <cellStyle name="Normal 4 22 2 5 4" xfId="35891"/>
    <cellStyle name="Normal 4 22 2 6" xfId="6971"/>
    <cellStyle name="Normal 4 22 2 6 2" xfId="16611"/>
    <cellStyle name="Normal 4 22 2 6 2 2" xfId="46818"/>
    <cellStyle name="Normal 4 22 2 6 3" xfId="26251"/>
    <cellStyle name="Normal 4 22 2 6 3 2" xfId="56458"/>
    <cellStyle name="Normal 4 22 2 6 4" xfId="37178"/>
    <cellStyle name="Normal 4 22 2 7" xfId="8258"/>
    <cellStyle name="Normal 4 22 2 7 2" xfId="17898"/>
    <cellStyle name="Normal 4 22 2 7 2 2" xfId="48105"/>
    <cellStyle name="Normal 4 22 2 7 3" xfId="27538"/>
    <cellStyle name="Normal 4 22 2 7 3 2" xfId="57745"/>
    <cellStyle name="Normal 4 22 2 7 4" xfId="38465"/>
    <cellStyle name="Normal 4 22 2 8" xfId="9545"/>
    <cellStyle name="Normal 4 22 2 8 2" xfId="19185"/>
    <cellStyle name="Normal 4 22 2 8 2 2" xfId="49392"/>
    <cellStyle name="Normal 4 22 2 8 3" xfId="28825"/>
    <cellStyle name="Normal 4 22 2 8 3 2" xfId="59032"/>
    <cellStyle name="Normal 4 22 2 8 4" xfId="39752"/>
    <cellStyle name="Normal 4 22 2 9" xfId="10668"/>
    <cellStyle name="Normal 4 22 2 9 2" xfId="40875"/>
    <cellStyle name="Normal 4 22 3" xfId="1675"/>
    <cellStyle name="Normal 4 22 3 2" xfId="11322"/>
    <cellStyle name="Normal 4 22 3 2 2" xfId="41529"/>
    <cellStyle name="Normal 4 22 3 3" xfId="20962"/>
    <cellStyle name="Normal 4 22 3 3 2" xfId="51169"/>
    <cellStyle name="Normal 4 22 3 4" xfId="31889"/>
    <cellStyle name="Normal 4 22 4" xfId="2803"/>
    <cellStyle name="Normal 4 22 4 2" xfId="12445"/>
    <cellStyle name="Normal 4 22 4 2 2" xfId="42652"/>
    <cellStyle name="Normal 4 22 4 3" xfId="22085"/>
    <cellStyle name="Normal 4 22 4 3 2" xfId="52292"/>
    <cellStyle name="Normal 4 22 4 4" xfId="33012"/>
    <cellStyle name="Normal 4 22 5" xfId="3926"/>
    <cellStyle name="Normal 4 22 5 2" xfId="13568"/>
    <cellStyle name="Normal 4 22 5 2 2" xfId="43775"/>
    <cellStyle name="Normal 4 22 5 3" xfId="23208"/>
    <cellStyle name="Normal 4 22 5 3 2" xfId="53415"/>
    <cellStyle name="Normal 4 22 5 4" xfId="34135"/>
    <cellStyle name="Normal 4 22 6" xfId="5215"/>
    <cellStyle name="Normal 4 22 6 2" xfId="14855"/>
    <cellStyle name="Normal 4 22 6 2 2" xfId="45062"/>
    <cellStyle name="Normal 4 22 6 3" xfId="24495"/>
    <cellStyle name="Normal 4 22 6 3 2" xfId="54702"/>
    <cellStyle name="Normal 4 22 6 4" xfId="35422"/>
    <cellStyle name="Normal 4 22 7" xfId="6502"/>
    <cellStyle name="Normal 4 22 7 2" xfId="16142"/>
    <cellStyle name="Normal 4 22 7 2 2" xfId="46349"/>
    <cellStyle name="Normal 4 22 7 3" xfId="25782"/>
    <cellStyle name="Normal 4 22 7 3 2" xfId="55989"/>
    <cellStyle name="Normal 4 22 7 4" xfId="36709"/>
    <cellStyle name="Normal 4 22 8" xfId="7789"/>
    <cellStyle name="Normal 4 22 8 2" xfId="17429"/>
    <cellStyle name="Normal 4 22 8 2 2" xfId="47636"/>
    <cellStyle name="Normal 4 22 8 3" xfId="27069"/>
    <cellStyle name="Normal 4 22 8 3 2" xfId="57276"/>
    <cellStyle name="Normal 4 22 8 4" xfId="37996"/>
    <cellStyle name="Normal 4 22 9" xfId="9076"/>
    <cellStyle name="Normal 4 22 9 2" xfId="18716"/>
    <cellStyle name="Normal 4 22 9 2 2" xfId="48923"/>
    <cellStyle name="Normal 4 22 9 3" xfId="28356"/>
    <cellStyle name="Normal 4 22 9 3 2" xfId="58563"/>
    <cellStyle name="Normal 4 22 9 4" xfId="39283"/>
    <cellStyle name="Normal 4 23" xfId="566"/>
    <cellStyle name="Normal 4 23 10" xfId="10222"/>
    <cellStyle name="Normal 4 23 10 2" xfId="40429"/>
    <cellStyle name="Normal 4 23 11" xfId="19862"/>
    <cellStyle name="Normal 4 23 11 2" xfId="50069"/>
    <cellStyle name="Normal 4 23 12" xfId="29666"/>
    <cellStyle name="Normal 4 23 12 2" xfId="59873"/>
    <cellStyle name="Normal 4 23 13" xfId="30789"/>
    <cellStyle name="Normal 4 23 2" xfId="1041"/>
    <cellStyle name="Normal 4 23 2 10" xfId="20331"/>
    <cellStyle name="Normal 4 23 2 10 2" xfId="50538"/>
    <cellStyle name="Normal 4 23 2 11" xfId="30135"/>
    <cellStyle name="Normal 4 23 2 11 2" xfId="60342"/>
    <cellStyle name="Normal 4 23 2 12" xfId="31258"/>
    <cellStyle name="Normal 4 23 2 2" xfId="2169"/>
    <cellStyle name="Normal 4 23 2 2 2" xfId="11814"/>
    <cellStyle name="Normal 4 23 2 2 2 2" xfId="42021"/>
    <cellStyle name="Normal 4 23 2 2 3" xfId="21454"/>
    <cellStyle name="Normal 4 23 2 2 3 2" xfId="51661"/>
    <cellStyle name="Normal 4 23 2 2 4" xfId="32381"/>
    <cellStyle name="Normal 4 23 2 3" xfId="3295"/>
    <cellStyle name="Normal 4 23 2 3 2" xfId="12937"/>
    <cellStyle name="Normal 4 23 2 3 2 2" xfId="43144"/>
    <cellStyle name="Normal 4 23 2 3 3" xfId="22577"/>
    <cellStyle name="Normal 4 23 2 3 3 2" xfId="52784"/>
    <cellStyle name="Normal 4 23 2 3 4" xfId="33504"/>
    <cellStyle name="Normal 4 23 2 4" xfId="4418"/>
    <cellStyle name="Normal 4 23 2 4 2" xfId="14060"/>
    <cellStyle name="Normal 4 23 2 4 2 2" xfId="44267"/>
    <cellStyle name="Normal 4 23 2 4 3" xfId="23700"/>
    <cellStyle name="Normal 4 23 2 4 3 2" xfId="53907"/>
    <cellStyle name="Normal 4 23 2 4 4" xfId="34627"/>
    <cellStyle name="Normal 4 23 2 5" xfId="5707"/>
    <cellStyle name="Normal 4 23 2 5 2" xfId="15347"/>
    <cellStyle name="Normal 4 23 2 5 2 2" xfId="45554"/>
    <cellStyle name="Normal 4 23 2 5 3" xfId="24987"/>
    <cellStyle name="Normal 4 23 2 5 3 2" xfId="55194"/>
    <cellStyle name="Normal 4 23 2 5 4" xfId="35914"/>
    <cellStyle name="Normal 4 23 2 6" xfId="6994"/>
    <cellStyle name="Normal 4 23 2 6 2" xfId="16634"/>
    <cellStyle name="Normal 4 23 2 6 2 2" xfId="46841"/>
    <cellStyle name="Normal 4 23 2 6 3" xfId="26274"/>
    <cellStyle name="Normal 4 23 2 6 3 2" xfId="56481"/>
    <cellStyle name="Normal 4 23 2 6 4" xfId="37201"/>
    <cellStyle name="Normal 4 23 2 7" xfId="8281"/>
    <cellStyle name="Normal 4 23 2 7 2" xfId="17921"/>
    <cellStyle name="Normal 4 23 2 7 2 2" xfId="48128"/>
    <cellStyle name="Normal 4 23 2 7 3" xfId="27561"/>
    <cellStyle name="Normal 4 23 2 7 3 2" xfId="57768"/>
    <cellStyle name="Normal 4 23 2 7 4" xfId="38488"/>
    <cellStyle name="Normal 4 23 2 8" xfId="9568"/>
    <cellStyle name="Normal 4 23 2 8 2" xfId="19208"/>
    <cellStyle name="Normal 4 23 2 8 2 2" xfId="49415"/>
    <cellStyle name="Normal 4 23 2 8 3" xfId="28848"/>
    <cellStyle name="Normal 4 23 2 8 3 2" xfId="59055"/>
    <cellStyle name="Normal 4 23 2 8 4" xfId="39775"/>
    <cellStyle name="Normal 4 23 2 9" xfId="10691"/>
    <cellStyle name="Normal 4 23 2 9 2" xfId="40898"/>
    <cellStyle name="Normal 4 23 3" xfId="1699"/>
    <cellStyle name="Normal 4 23 3 2" xfId="11345"/>
    <cellStyle name="Normal 4 23 3 2 2" xfId="41552"/>
    <cellStyle name="Normal 4 23 3 3" xfId="20985"/>
    <cellStyle name="Normal 4 23 3 3 2" xfId="51192"/>
    <cellStyle name="Normal 4 23 3 4" xfId="31912"/>
    <cellStyle name="Normal 4 23 4" xfId="2826"/>
    <cellStyle name="Normal 4 23 4 2" xfId="12468"/>
    <cellStyle name="Normal 4 23 4 2 2" xfId="42675"/>
    <cellStyle name="Normal 4 23 4 3" xfId="22108"/>
    <cellStyle name="Normal 4 23 4 3 2" xfId="52315"/>
    <cellStyle name="Normal 4 23 4 4" xfId="33035"/>
    <cellStyle name="Normal 4 23 5" xfId="3949"/>
    <cellStyle name="Normal 4 23 5 2" xfId="13591"/>
    <cellStyle name="Normal 4 23 5 2 2" xfId="43798"/>
    <cellStyle name="Normal 4 23 5 3" xfId="23231"/>
    <cellStyle name="Normal 4 23 5 3 2" xfId="53438"/>
    <cellStyle name="Normal 4 23 5 4" xfId="34158"/>
    <cellStyle name="Normal 4 23 6" xfId="5238"/>
    <cellStyle name="Normal 4 23 6 2" xfId="14878"/>
    <cellStyle name="Normal 4 23 6 2 2" xfId="45085"/>
    <cellStyle name="Normal 4 23 6 3" xfId="24518"/>
    <cellStyle name="Normal 4 23 6 3 2" xfId="54725"/>
    <cellStyle name="Normal 4 23 6 4" xfId="35445"/>
    <cellStyle name="Normal 4 23 7" xfId="6525"/>
    <cellStyle name="Normal 4 23 7 2" xfId="16165"/>
    <cellStyle name="Normal 4 23 7 2 2" xfId="46372"/>
    <cellStyle name="Normal 4 23 7 3" xfId="25805"/>
    <cellStyle name="Normal 4 23 7 3 2" xfId="56012"/>
    <cellStyle name="Normal 4 23 7 4" xfId="36732"/>
    <cellStyle name="Normal 4 23 8" xfId="7812"/>
    <cellStyle name="Normal 4 23 8 2" xfId="17452"/>
    <cellStyle name="Normal 4 23 8 2 2" xfId="47659"/>
    <cellStyle name="Normal 4 23 8 3" xfId="27092"/>
    <cellStyle name="Normal 4 23 8 3 2" xfId="57299"/>
    <cellStyle name="Normal 4 23 8 4" xfId="38019"/>
    <cellStyle name="Normal 4 23 9" xfId="9099"/>
    <cellStyle name="Normal 4 23 9 2" xfId="18739"/>
    <cellStyle name="Normal 4 23 9 2 2" xfId="48946"/>
    <cellStyle name="Normal 4 23 9 3" xfId="28379"/>
    <cellStyle name="Normal 4 23 9 3 2" xfId="58586"/>
    <cellStyle name="Normal 4 23 9 4" xfId="39306"/>
    <cellStyle name="Normal 4 24" xfId="592"/>
    <cellStyle name="Normal 4 24 10" xfId="19887"/>
    <cellStyle name="Normal 4 24 10 2" xfId="50094"/>
    <cellStyle name="Normal 4 24 11" xfId="29691"/>
    <cellStyle name="Normal 4 24 11 2" xfId="59898"/>
    <cellStyle name="Normal 4 24 12" xfId="30814"/>
    <cellStyle name="Normal 4 24 2" xfId="1725"/>
    <cellStyle name="Normal 4 24 2 2" xfId="11370"/>
    <cellStyle name="Normal 4 24 2 2 2" xfId="41577"/>
    <cellStyle name="Normal 4 24 2 3" xfId="21010"/>
    <cellStyle name="Normal 4 24 2 3 2" xfId="51217"/>
    <cellStyle name="Normal 4 24 2 4" xfId="31937"/>
    <cellStyle name="Normal 4 24 3" xfId="2851"/>
    <cellStyle name="Normal 4 24 3 2" xfId="12493"/>
    <cellStyle name="Normal 4 24 3 2 2" xfId="42700"/>
    <cellStyle name="Normal 4 24 3 3" xfId="22133"/>
    <cellStyle name="Normal 4 24 3 3 2" xfId="52340"/>
    <cellStyle name="Normal 4 24 3 4" xfId="33060"/>
    <cellStyle name="Normal 4 24 4" xfId="3974"/>
    <cellStyle name="Normal 4 24 4 2" xfId="13616"/>
    <cellStyle name="Normal 4 24 4 2 2" xfId="43823"/>
    <cellStyle name="Normal 4 24 4 3" xfId="23256"/>
    <cellStyle name="Normal 4 24 4 3 2" xfId="53463"/>
    <cellStyle name="Normal 4 24 4 4" xfId="34183"/>
    <cellStyle name="Normal 4 24 5" xfId="5263"/>
    <cellStyle name="Normal 4 24 5 2" xfId="14903"/>
    <cellStyle name="Normal 4 24 5 2 2" xfId="45110"/>
    <cellStyle name="Normal 4 24 5 3" xfId="24543"/>
    <cellStyle name="Normal 4 24 5 3 2" xfId="54750"/>
    <cellStyle name="Normal 4 24 5 4" xfId="35470"/>
    <cellStyle name="Normal 4 24 6" xfId="6550"/>
    <cellStyle name="Normal 4 24 6 2" xfId="16190"/>
    <cellStyle name="Normal 4 24 6 2 2" xfId="46397"/>
    <cellStyle name="Normal 4 24 6 3" xfId="25830"/>
    <cellStyle name="Normal 4 24 6 3 2" xfId="56037"/>
    <cellStyle name="Normal 4 24 6 4" xfId="36757"/>
    <cellStyle name="Normal 4 24 7" xfId="7837"/>
    <cellStyle name="Normal 4 24 7 2" xfId="17477"/>
    <cellStyle name="Normal 4 24 7 2 2" xfId="47684"/>
    <cellStyle name="Normal 4 24 7 3" xfId="27117"/>
    <cellStyle name="Normal 4 24 7 3 2" xfId="57324"/>
    <cellStyle name="Normal 4 24 7 4" xfId="38044"/>
    <cellStyle name="Normal 4 24 8" xfId="9124"/>
    <cellStyle name="Normal 4 24 8 2" xfId="18764"/>
    <cellStyle name="Normal 4 24 8 2 2" xfId="48971"/>
    <cellStyle name="Normal 4 24 8 3" xfId="28404"/>
    <cellStyle name="Normal 4 24 8 3 2" xfId="58611"/>
    <cellStyle name="Normal 4 24 8 4" xfId="39331"/>
    <cellStyle name="Normal 4 24 9" xfId="10247"/>
    <cellStyle name="Normal 4 24 9 2" xfId="40454"/>
    <cellStyle name="Normal 4 25" xfId="1064"/>
    <cellStyle name="Normal 4 25 10" xfId="20354"/>
    <cellStyle name="Normal 4 25 10 2" xfId="50561"/>
    <cellStyle name="Normal 4 25 11" xfId="30158"/>
    <cellStyle name="Normal 4 25 11 2" xfId="60365"/>
    <cellStyle name="Normal 4 25 12" xfId="31281"/>
    <cellStyle name="Normal 4 25 2" xfId="2192"/>
    <cellStyle name="Normal 4 25 2 2" xfId="11837"/>
    <cellStyle name="Normal 4 25 2 2 2" xfId="42044"/>
    <cellStyle name="Normal 4 25 2 3" xfId="21477"/>
    <cellStyle name="Normal 4 25 2 3 2" xfId="51684"/>
    <cellStyle name="Normal 4 25 2 4" xfId="32404"/>
    <cellStyle name="Normal 4 25 3" xfId="3318"/>
    <cellStyle name="Normal 4 25 3 2" xfId="12960"/>
    <cellStyle name="Normal 4 25 3 2 2" xfId="43167"/>
    <cellStyle name="Normal 4 25 3 3" xfId="22600"/>
    <cellStyle name="Normal 4 25 3 3 2" xfId="52807"/>
    <cellStyle name="Normal 4 25 3 4" xfId="33527"/>
    <cellStyle name="Normal 4 25 4" xfId="4441"/>
    <cellStyle name="Normal 4 25 4 2" xfId="14083"/>
    <cellStyle name="Normal 4 25 4 2 2" xfId="44290"/>
    <cellStyle name="Normal 4 25 4 3" xfId="23723"/>
    <cellStyle name="Normal 4 25 4 3 2" xfId="53930"/>
    <cellStyle name="Normal 4 25 4 4" xfId="34650"/>
    <cellStyle name="Normal 4 25 5" xfId="5730"/>
    <cellStyle name="Normal 4 25 5 2" xfId="15370"/>
    <cellStyle name="Normal 4 25 5 2 2" xfId="45577"/>
    <cellStyle name="Normal 4 25 5 3" xfId="25010"/>
    <cellStyle name="Normal 4 25 5 3 2" xfId="55217"/>
    <cellStyle name="Normal 4 25 5 4" xfId="35937"/>
    <cellStyle name="Normal 4 25 6" xfId="7017"/>
    <cellStyle name="Normal 4 25 6 2" xfId="16657"/>
    <cellStyle name="Normal 4 25 6 2 2" xfId="46864"/>
    <cellStyle name="Normal 4 25 6 3" xfId="26297"/>
    <cellStyle name="Normal 4 25 6 3 2" xfId="56504"/>
    <cellStyle name="Normal 4 25 6 4" xfId="37224"/>
    <cellStyle name="Normal 4 25 7" xfId="8304"/>
    <cellStyle name="Normal 4 25 7 2" xfId="17944"/>
    <cellStyle name="Normal 4 25 7 2 2" xfId="48151"/>
    <cellStyle name="Normal 4 25 7 3" xfId="27584"/>
    <cellStyle name="Normal 4 25 7 3 2" xfId="57791"/>
    <cellStyle name="Normal 4 25 7 4" xfId="38511"/>
    <cellStyle name="Normal 4 25 8" xfId="9591"/>
    <cellStyle name="Normal 4 25 8 2" xfId="19231"/>
    <cellStyle name="Normal 4 25 8 2 2" xfId="49438"/>
    <cellStyle name="Normal 4 25 8 3" xfId="28871"/>
    <cellStyle name="Normal 4 25 8 3 2" xfId="59078"/>
    <cellStyle name="Normal 4 25 8 4" xfId="39798"/>
    <cellStyle name="Normal 4 25 9" xfId="10714"/>
    <cellStyle name="Normal 4 25 9 2" xfId="40921"/>
    <cellStyle name="Normal 4 26" xfId="1230"/>
    <cellStyle name="Normal 4 26 10" xfId="20518"/>
    <cellStyle name="Normal 4 26 10 2" xfId="50725"/>
    <cellStyle name="Normal 4 26 11" xfId="30322"/>
    <cellStyle name="Normal 4 26 11 2" xfId="60529"/>
    <cellStyle name="Normal 4 26 12" xfId="31445"/>
    <cellStyle name="Normal 4 26 2" xfId="2358"/>
    <cellStyle name="Normal 4 26 2 2" xfId="12001"/>
    <cellStyle name="Normal 4 26 2 2 2" xfId="42208"/>
    <cellStyle name="Normal 4 26 2 3" xfId="21641"/>
    <cellStyle name="Normal 4 26 2 3 2" xfId="51848"/>
    <cellStyle name="Normal 4 26 2 4" xfId="32568"/>
    <cellStyle name="Normal 4 26 3" xfId="3482"/>
    <cellStyle name="Normal 4 26 3 2" xfId="13124"/>
    <cellStyle name="Normal 4 26 3 2 2" xfId="43331"/>
    <cellStyle name="Normal 4 26 3 3" xfId="22764"/>
    <cellStyle name="Normal 4 26 3 3 2" xfId="52971"/>
    <cellStyle name="Normal 4 26 3 4" xfId="33691"/>
    <cellStyle name="Normal 4 26 4" xfId="4605"/>
    <cellStyle name="Normal 4 26 4 2" xfId="14247"/>
    <cellStyle name="Normal 4 26 4 2 2" xfId="44454"/>
    <cellStyle name="Normal 4 26 4 3" xfId="23887"/>
    <cellStyle name="Normal 4 26 4 3 2" xfId="54094"/>
    <cellStyle name="Normal 4 26 4 4" xfId="34814"/>
    <cellStyle name="Normal 4 26 5" xfId="5894"/>
    <cellStyle name="Normal 4 26 5 2" xfId="15534"/>
    <cellStyle name="Normal 4 26 5 2 2" xfId="45741"/>
    <cellStyle name="Normal 4 26 5 3" xfId="25174"/>
    <cellStyle name="Normal 4 26 5 3 2" xfId="55381"/>
    <cellStyle name="Normal 4 26 5 4" xfId="36101"/>
    <cellStyle name="Normal 4 26 6" xfId="7181"/>
    <cellStyle name="Normal 4 26 6 2" xfId="16821"/>
    <cellStyle name="Normal 4 26 6 2 2" xfId="47028"/>
    <cellStyle name="Normal 4 26 6 3" xfId="26461"/>
    <cellStyle name="Normal 4 26 6 3 2" xfId="56668"/>
    <cellStyle name="Normal 4 26 6 4" xfId="37388"/>
    <cellStyle name="Normal 4 26 7" xfId="8468"/>
    <cellStyle name="Normal 4 26 7 2" xfId="18108"/>
    <cellStyle name="Normal 4 26 7 2 2" xfId="48315"/>
    <cellStyle name="Normal 4 26 7 3" xfId="27748"/>
    <cellStyle name="Normal 4 26 7 3 2" xfId="57955"/>
    <cellStyle name="Normal 4 26 7 4" xfId="38675"/>
    <cellStyle name="Normal 4 26 8" xfId="9755"/>
    <cellStyle name="Normal 4 26 8 2" xfId="19395"/>
    <cellStyle name="Normal 4 26 8 2 2" xfId="49602"/>
    <cellStyle name="Normal 4 26 8 3" xfId="29035"/>
    <cellStyle name="Normal 4 26 8 3 2" xfId="59242"/>
    <cellStyle name="Normal 4 26 8 4" xfId="39962"/>
    <cellStyle name="Normal 4 26 9" xfId="10878"/>
    <cellStyle name="Normal 4 26 9 2" xfId="41085"/>
    <cellStyle name="Normal 4 27" xfId="1254"/>
    <cellStyle name="Normal 4 27 2" xfId="4792"/>
    <cellStyle name="Normal 4 27 2 2" xfId="14434"/>
    <cellStyle name="Normal 4 27 2 2 2" xfId="44641"/>
    <cellStyle name="Normal 4 27 2 3" xfId="24074"/>
    <cellStyle name="Normal 4 27 2 3 2" xfId="54281"/>
    <cellStyle name="Normal 4 27 2 4" xfId="35001"/>
    <cellStyle name="Normal 4 27 3" xfId="6081"/>
    <cellStyle name="Normal 4 27 3 2" xfId="15721"/>
    <cellStyle name="Normal 4 27 3 2 2" xfId="45928"/>
    <cellStyle name="Normal 4 27 3 3" xfId="25361"/>
    <cellStyle name="Normal 4 27 3 3 2" xfId="55568"/>
    <cellStyle name="Normal 4 27 3 4" xfId="36288"/>
    <cellStyle name="Normal 4 27 4" xfId="7368"/>
    <cellStyle name="Normal 4 27 4 2" xfId="17008"/>
    <cellStyle name="Normal 4 27 4 2 2" xfId="47215"/>
    <cellStyle name="Normal 4 27 4 3" xfId="26648"/>
    <cellStyle name="Normal 4 27 4 3 2" xfId="56855"/>
    <cellStyle name="Normal 4 27 4 4" xfId="37575"/>
    <cellStyle name="Normal 4 27 5" xfId="8655"/>
    <cellStyle name="Normal 4 27 5 2" xfId="18295"/>
    <cellStyle name="Normal 4 27 5 2 2" xfId="48502"/>
    <cellStyle name="Normal 4 27 5 3" xfId="27935"/>
    <cellStyle name="Normal 4 27 5 3 2" xfId="58142"/>
    <cellStyle name="Normal 4 27 5 4" xfId="38862"/>
    <cellStyle name="Normal 4 27 6" xfId="10901"/>
    <cellStyle name="Normal 4 27 6 2" xfId="41108"/>
    <cellStyle name="Normal 4 27 7" xfId="20541"/>
    <cellStyle name="Normal 4 27 7 2" xfId="50748"/>
    <cellStyle name="Normal 4 27 8" xfId="29222"/>
    <cellStyle name="Normal 4 27 8 2" xfId="59429"/>
    <cellStyle name="Normal 4 27 9" xfId="31468"/>
    <cellStyle name="Normal 4 28" xfId="2382"/>
    <cellStyle name="Normal 4 28 2" xfId="12024"/>
    <cellStyle name="Normal 4 28 2 2" xfId="42231"/>
    <cellStyle name="Normal 4 28 3" xfId="21664"/>
    <cellStyle name="Normal 4 28 3 2" xfId="51871"/>
    <cellStyle name="Normal 4 28 4" xfId="32591"/>
    <cellStyle name="Normal 4 29" xfId="3505"/>
    <cellStyle name="Normal 4 29 2" xfId="13147"/>
    <cellStyle name="Normal 4 29 2 2" xfId="43354"/>
    <cellStyle name="Normal 4 29 3" xfId="22787"/>
    <cellStyle name="Normal 4 29 3 2" xfId="52994"/>
    <cellStyle name="Normal 4 29 4" xfId="33714"/>
    <cellStyle name="Normal 4 3" xfId="108"/>
    <cellStyle name="Normal 4 3 10" xfId="452"/>
    <cellStyle name="Normal 4 3 10 10" xfId="10110"/>
    <cellStyle name="Normal 4 3 10 10 2" xfId="40317"/>
    <cellStyle name="Normal 4 3 10 11" xfId="19750"/>
    <cellStyle name="Normal 4 3 10 11 2" xfId="49957"/>
    <cellStyle name="Normal 4 3 10 12" xfId="29554"/>
    <cellStyle name="Normal 4 3 10 12 2" xfId="59761"/>
    <cellStyle name="Normal 4 3 10 13" xfId="30677"/>
    <cellStyle name="Normal 4 3 10 2" xfId="928"/>
    <cellStyle name="Normal 4 3 10 2 10" xfId="20219"/>
    <cellStyle name="Normal 4 3 10 2 10 2" xfId="50426"/>
    <cellStyle name="Normal 4 3 10 2 11" xfId="30023"/>
    <cellStyle name="Normal 4 3 10 2 11 2" xfId="60230"/>
    <cellStyle name="Normal 4 3 10 2 12" xfId="31146"/>
    <cellStyle name="Normal 4 3 10 2 2" xfId="2057"/>
    <cellStyle name="Normal 4 3 10 2 2 2" xfId="11702"/>
    <cellStyle name="Normal 4 3 10 2 2 2 2" xfId="41909"/>
    <cellStyle name="Normal 4 3 10 2 2 3" xfId="21342"/>
    <cellStyle name="Normal 4 3 10 2 2 3 2" xfId="51549"/>
    <cellStyle name="Normal 4 3 10 2 2 4" xfId="32269"/>
    <cellStyle name="Normal 4 3 10 2 3" xfId="3183"/>
    <cellStyle name="Normal 4 3 10 2 3 2" xfId="12825"/>
    <cellStyle name="Normal 4 3 10 2 3 2 2" xfId="43032"/>
    <cellStyle name="Normal 4 3 10 2 3 3" xfId="22465"/>
    <cellStyle name="Normal 4 3 10 2 3 3 2" xfId="52672"/>
    <cellStyle name="Normal 4 3 10 2 3 4" xfId="33392"/>
    <cellStyle name="Normal 4 3 10 2 4" xfId="4306"/>
    <cellStyle name="Normal 4 3 10 2 4 2" xfId="13948"/>
    <cellStyle name="Normal 4 3 10 2 4 2 2" xfId="44155"/>
    <cellStyle name="Normal 4 3 10 2 4 3" xfId="23588"/>
    <cellStyle name="Normal 4 3 10 2 4 3 2" xfId="53795"/>
    <cellStyle name="Normal 4 3 10 2 4 4" xfId="34515"/>
    <cellStyle name="Normal 4 3 10 2 5" xfId="5595"/>
    <cellStyle name="Normal 4 3 10 2 5 2" xfId="15235"/>
    <cellStyle name="Normal 4 3 10 2 5 2 2" xfId="45442"/>
    <cellStyle name="Normal 4 3 10 2 5 3" xfId="24875"/>
    <cellStyle name="Normal 4 3 10 2 5 3 2" xfId="55082"/>
    <cellStyle name="Normal 4 3 10 2 5 4" xfId="35802"/>
    <cellStyle name="Normal 4 3 10 2 6" xfId="6882"/>
    <cellStyle name="Normal 4 3 10 2 6 2" xfId="16522"/>
    <cellStyle name="Normal 4 3 10 2 6 2 2" xfId="46729"/>
    <cellStyle name="Normal 4 3 10 2 6 3" xfId="26162"/>
    <cellStyle name="Normal 4 3 10 2 6 3 2" xfId="56369"/>
    <cellStyle name="Normal 4 3 10 2 6 4" xfId="37089"/>
    <cellStyle name="Normal 4 3 10 2 7" xfId="8169"/>
    <cellStyle name="Normal 4 3 10 2 7 2" xfId="17809"/>
    <cellStyle name="Normal 4 3 10 2 7 2 2" xfId="48016"/>
    <cellStyle name="Normal 4 3 10 2 7 3" xfId="27449"/>
    <cellStyle name="Normal 4 3 10 2 7 3 2" xfId="57656"/>
    <cellStyle name="Normal 4 3 10 2 7 4" xfId="38376"/>
    <cellStyle name="Normal 4 3 10 2 8" xfId="9456"/>
    <cellStyle name="Normal 4 3 10 2 8 2" xfId="19096"/>
    <cellStyle name="Normal 4 3 10 2 8 2 2" xfId="49303"/>
    <cellStyle name="Normal 4 3 10 2 8 3" xfId="28736"/>
    <cellStyle name="Normal 4 3 10 2 8 3 2" xfId="58943"/>
    <cellStyle name="Normal 4 3 10 2 8 4" xfId="39663"/>
    <cellStyle name="Normal 4 3 10 2 9" xfId="10579"/>
    <cellStyle name="Normal 4 3 10 2 9 2" xfId="40786"/>
    <cellStyle name="Normal 4 3 10 3" xfId="1586"/>
    <cellStyle name="Normal 4 3 10 3 2" xfId="11233"/>
    <cellStyle name="Normal 4 3 10 3 2 2" xfId="41440"/>
    <cellStyle name="Normal 4 3 10 3 3" xfId="20873"/>
    <cellStyle name="Normal 4 3 10 3 3 2" xfId="51080"/>
    <cellStyle name="Normal 4 3 10 3 4" xfId="31800"/>
    <cellStyle name="Normal 4 3 10 4" xfId="2714"/>
    <cellStyle name="Normal 4 3 10 4 2" xfId="12356"/>
    <cellStyle name="Normal 4 3 10 4 2 2" xfId="42563"/>
    <cellStyle name="Normal 4 3 10 4 3" xfId="21996"/>
    <cellStyle name="Normal 4 3 10 4 3 2" xfId="52203"/>
    <cellStyle name="Normal 4 3 10 4 4" xfId="32923"/>
    <cellStyle name="Normal 4 3 10 5" xfId="3837"/>
    <cellStyle name="Normal 4 3 10 5 2" xfId="13479"/>
    <cellStyle name="Normal 4 3 10 5 2 2" xfId="43686"/>
    <cellStyle name="Normal 4 3 10 5 3" xfId="23119"/>
    <cellStyle name="Normal 4 3 10 5 3 2" xfId="53326"/>
    <cellStyle name="Normal 4 3 10 5 4" xfId="34046"/>
    <cellStyle name="Normal 4 3 10 6" xfId="5126"/>
    <cellStyle name="Normal 4 3 10 6 2" xfId="14766"/>
    <cellStyle name="Normal 4 3 10 6 2 2" xfId="44973"/>
    <cellStyle name="Normal 4 3 10 6 3" xfId="24406"/>
    <cellStyle name="Normal 4 3 10 6 3 2" xfId="54613"/>
    <cellStyle name="Normal 4 3 10 6 4" xfId="35333"/>
    <cellStyle name="Normal 4 3 10 7" xfId="6413"/>
    <cellStyle name="Normal 4 3 10 7 2" xfId="16053"/>
    <cellStyle name="Normal 4 3 10 7 2 2" xfId="46260"/>
    <cellStyle name="Normal 4 3 10 7 3" xfId="25693"/>
    <cellStyle name="Normal 4 3 10 7 3 2" xfId="55900"/>
    <cellStyle name="Normal 4 3 10 7 4" xfId="36620"/>
    <cellStyle name="Normal 4 3 10 8" xfId="7700"/>
    <cellStyle name="Normal 4 3 10 8 2" xfId="17340"/>
    <cellStyle name="Normal 4 3 10 8 2 2" xfId="47547"/>
    <cellStyle name="Normal 4 3 10 8 3" xfId="26980"/>
    <cellStyle name="Normal 4 3 10 8 3 2" xfId="57187"/>
    <cellStyle name="Normal 4 3 10 8 4" xfId="37907"/>
    <cellStyle name="Normal 4 3 10 9" xfId="8987"/>
    <cellStyle name="Normal 4 3 10 9 2" xfId="18627"/>
    <cellStyle name="Normal 4 3 10 9 2 2" xfId="48834"/>
    <cellStyle name="Normal 4 3 10 9 3" xfId="28267"/>
    <cellStyle name="Normal 4 3 10 9 3 2" xfId="58474"/>
    <cellStyle name="Normal 4 3 10 9 4" xfId="39194"/>
    <cellStyle name="Normal 4 3 11" xfId="475"/>
    <cellStyle name="Normal 4 3 11 10" xfId="10133"/>
    <cellStyle name="Normal 4 3 11 10 2" xfId="40340"/>
    <cellStyle name="Normal 4 3 11 11" xfId="19773"/>
    <cellStyle name="Normal 4 3 11 11 2" xfId="49980"/>
    <cellStyle name="Normal 4 3 11 12" xfId="29577"/>
    <cellStyle name="Normal 4 3 11 12 2" xfId="59784"/>
    <cellStyle name="Normal 4 3 11 13" xfId="30700"/>
    <cellStyle name="Normal 4 3 11 2" xfId="951"/>
    <cellStyle name="Normal 4 3 11 2 10" xfId="20242"/>
    <cellStyle name="Normal 4 3 11 2 10 2" xfId="50449"/>
    <cellStyle name="Normal 4 3 11 2 11" xfId="30046"/>
    <cellStyle name="Normal 4 3 11 2 11 2" xfId="60253"/>
    <cellStyle name="Normal 4 3 11 2 12" xfId="31169"/>
    <cellStyle name="Normal 4 3 11 2 2" xfId="2080"/>
    <cellStyle name="Normal 4 3 11 2 2 2" xfId="11725"/>
    <cellStyle name="Normal 4 3 11 2 2 2 2" xfId="41932"/>
    <cellStyle name="Normal 4 3 11 2 2 3" xfId="21365"/>
    <cellStyle name="Normal 4 3 11 2 2 3 2" xfId="51572"/>
    <cellStyle name="Normal 4 3 11 2 2 4" xfId="32292"/>
    <cellStyle name="Normal 4 3 11 2 3" xfId="3206"/>
    <cellStyle name="Normal 4 3 11 2 3 2" xfId="12848"/>
    <cellStyle name="Normal 4 3 11 2 3 2 2" xfId="43055"/>
    <cellStyle name="Normal 4 3 11 2 3 3" xfId="22488"/>
    <cellStyle name="Normal 4 3 11 2 3 3 2" xfId="52695"/>
    <cellStyle name="Normal 4 3 11 2 3 4" xfId="33415"/>
    <cellStyle name="Normal 4 3 11 2 4" xfId="4329"/>
    <cellStyle name="Normal 4 3 11 2 4 2" xfId="13971"/>
    <cellStyle name="Normal 4 3 11 2 4 2 2" xfId="44178"/>
    <cellStyle name="Normal 4 3 11 2 4 3" xfId="23611"/>
    <cellStyle name="Normal 4 3 11 2 4 3 2" xfId="53818"/>
    <cellStyle name="Normal 4 3 11 2 4 4" xfId="34538"/>
    <cellStyle name="Normal 4 3 11 2 5" xfId="5618"/>
    <cellStyle name="Normal 4 3 11 2 5 2" xfId="15258"/>
    <cellStyle name="Normal 4 3 11 2 5 2 2" xfId="45465"/>
    <cellStyle name="Normal 4 3 11 2 5 3" xfId="24898"/>
    <cellStyle name="Normal 4 3 11 2 5 3 2" xfId="55105"/>
    <cellStyle name="Normal 4 3 11 2 5 4" xfId="35825"/>
    <cellStyle name="Normal 4 3 11 2 6" xfId="6905"/>
    <cellStyle name="Normal 4 3 11 2 6 2" xfId="16545"/>
    <cellStyle name="Normal 4 3 11 2 6 2 2" xfId="46752"/>
    <cellStyle name="Normal 4 3 11 2 6 3" xfId="26185"/>
    <cellStyle name="Normal 4 3 11 2 6 3 2" xfId="56392"/>
    <cellStyle name="Normal 4 3 11 2 6 4" xfId="37112"/>
    <cellStyle name="Normal 4 3 11 2 7" xfId="8192"/>
    <cellStyle name="Normal 4 3 11 2 7 2" xfId="17832"/>
    <cellStyle name="Normal 4 3 11 2 7 2 2" xfId="48039"/>
    <cellStyle name="Normal 4 3 11 2 7 3" xfId="27472"/>
    <cellStyle name="Normal 4 3 11 2 7 3 2" xfId="57679"/>
    <cellStyle name="Normal 4 3 11 2 7 4" xfId="38399"/>
    <cellStyle name="Normal 4 3 11 2 8" xfId="9479"/>
    <cellStyle name="Normal 4 3 11 2 8 2" xfId="19119"/>
    <cellStyle name="Normal 4 3 11 2 8 2 2" xfId="49326"/>
    <cellStyle name="Normal 4 3 11 2 8 3" xfId="28759"/>
    <cellStyle name="Normal 4 3 11 2 8 3 2" xfId="58966"/>
    <cellStyle name="Normal 4 3 11 2 8 4" xfId="39686"/>
    <cellStyle name="Normal 4 3 11 2 9" xfId="10602"/>
    <cellStyle name="Normal 4 3 11 2 9 2" xfId="40809"/>
    <cellStyle name="Normal 4 3 11 3" xfId="1609"/>
    <cellStyle name="Normal 4 3 11 3 2" xfId="11256"/>
    <cellStyle name="Normal 4 3 11 3 2 2" xfId="41463"/>
    <cellStyle name="Normal 4 3 11 3 3" xfId="20896"/>
    <cellStyle name="Normal 4 3 11 3 3 2" xfId="51103"/>
    <cellStyle name="Normal 4 3 11 3 4" xfId="31823"/>
    <cellStyle name="Normal 4 3 11 4" xfId="2737"/>
    <cellStyle name="Normal 4 3 11 4 2" xfId="12379"/>
    <cellStyle name="Normal 4 3 11 4 2 2" xfId="42586"/>
    <cellStyle name="Normal 4 3 11 4 3" xfId="22019"/>
    <cellStyle name="Normal 4 3 11 4 3 2" xfId="52226"/>
    <cellStyle name="Normal 4 3 11 4 4" xfId="32946"/>
    <cellStyle name="Normal 4 3 11 5" xfId="3860"/>
    <cellStyle name="Normal 4 3 11 5 2" xfId="13502"/>
    <cellStyle name="Normal 4 3 11 5 2 2" xfId="43709"/>
    <cellStyle name="Normal 4 3 11 5 3" xfId="23142"/>
    <cellStyle name="Normal 4 3 11 5 3 2" xfId="53349"/>
    <cellStyle name="Normal 4 3 11 5 4" xfId="34069"/>
    <cellStyle name="Normal 4 3 11 6" xfId="5149"/>
    <cellStyle name="Normal 4 3 11 6 2" xfId="14789"/>
    <cellStyle name="Normal 4 3 11 6 2 2" xfId="44996"/>
    <cellStyle name="Normal 4 3 11 6 3" xfId="24429"/>
    <cellStyle name="Normal 4 3 11 6 3 2" xfId="54636"/>
    <cellStyle name="Normal 4 3 11 6 4" xfId="35356"/>
    <cellStyle name="Normal 4 3 11 7" xfId="6436"/>
    <cellStyle name="Normal 4 3 11 7 2" xfId="16076"/>
    <cellStyle name="Normal 4 3 11 7 2 2" xfId="46283"/>
    <cellStyle name="Normal 4 3 11 7 3" xfId="25716"/>
    <cellStyle name="Normal 4 3 11 7 3 2" xfId="55923"/>
    <cellStyle name="Normal 4 3 11 7 4" xfId="36643"/>
    <cellStyle name="Normal 4 3 11 8" xfId="7723"/>
    <cellStyle name="Normal 4 3 11 8 2" xfId="17363"/>
    <cellStyle name="Normal 4 3 11 8 2 2" xfId="47570"/>
    <cellStyle name="Normal 4 3 11 8 3" xfId="27003"/>
    <cellStyle name="Normal 4 3 11 8 3 2" xfId="57210"/>
    <cellStyle name="Normal 4 3 11 8 4" xfId="37930"/>
    <cellStyle name="Normal 4 3 11 9" xfId="9010"/>
    <cellStyle name="Normal 4 3 11 9 2" xfId="18650"/>
    <cellStyle name="Normal 4 3 11 9 2 2" xfId="48857"/>
    <cellStyle name="Normal 4 3 11 9 3" xfId="28290"/>
    <cellStyle name="Normal 4 3 11 9 3 2" xfId="58497"/>
    <cellStyle name="Normal 4 3 11 9 4" xfId="39217"/>
    <cellStyle name="Normal 4 3 12" xfId="498"/>
    <cellStyle name="Normal 4 3 12 10" xfId="10156"/>
    <cellStyle name="Normal 4 3 12 10 2" xfId="40363"/>
    <cellStyle name="Normal 4 3 12 11" xfId="19796"/>
    <cellStyle name="Normal 4 3 12 11 2" xfId="50003"/>
    <cellStyle name="Normal 4 3 12 12" xfId="29600"/>
    <cellStyle name="Normal 4 3 12 12 2" xfId="59807"/>
    <cellStyle name="Normal 4 3 12 13" xfId="30723"/>
    <cellStyle name="Normal 4 3 12 2" xfId="974"/>
    <cellStyle name="Normal 4 3 12 2 10" xfId="20265"/>
    <cellStyle name="Normal 4 3 12 2 10 2" xfId="50472"/>
    <cellStyle name="Normal 4 3 12 2 11" xfId="30069"/>
    <cellStyle name="Normal 4 3 12 2 11 2" xfId="60276"/>
    <cellStyle name="Normal 4 3 12 2 12" xfId="31192"/>
    <cellStyle name="Normal 4 3 12 2 2" xfId="2103"/>
    <cellStyle name="Normal 4 3 12 2 2 2" xfId="11748"/>
    <cellStyle name="Normal 4 3 12 2 2 2 2" xfId="41955"/>
    <cellStyle name="Normal 4 3 12 2 2 3" xfId="21388"/>
    <cellStyle name="Normal 4 3 12 2 2 3 2" xfId="51595"/>
    <cellStyle name="Normal 4 3 12 2 2 4" xfId="32315"/>
    <cellStyle name="Normal 4 3 12 2 3" xfId="3229"/>
    <cellStyle name="Normal 4 3 12 2 3 2" xfId="12871"/>
    <cellStyle name="Normal 4 3 12 2 3 2 2" xfId="43078"/>
    <cellStyle name="Normal 4 3 12 2 3 3" xfId="22511"/>
    <cellStyle name="Normal 4 3 12 2 3 3 2" xfId="52718"/>
    <cellStyle name="Normal 4 3 12 2 3 4" xfId="33438"/>
    <cellStyle name="Normal 4 3 12 2 4" xfId="4352"/>
    <cellStyle name="Normal 4 3 12 2 4 2" xfId="13994"/>
    <cellStyle name="Normal 4 3 12 2 4 2 2" xfId="44201"/>
    <cellStyle name="Normal 4 3 12 2 4 3" xfId="23634"/>
    <cellStyle name="Normal 4 3 12 2 4 3 2" xfId="53841"/>
    <cellStyle name="Normal 4 3 12 2 4 4" xfId="34561"/>
    <cellStyle name="Normal 4 3 12 2 5" xfId="5641"/>
    <cellStyle name="Normal 4 3 12 2 5 2" xfId="15281"/>
    <cellStyle name="Normal 4 3 12 2 5 2 2" xfId="45488"/>
    <cellStyle name="Normal 4 3 12 2 5 3" xfId="24921"/>
    <cellStyle name="Normal 4 3 12 2 5 3 2" xfId="55128"/>
    <cellStyle name="Normal 4 3 12 2 5 4" xfId="35848"/>
    <cellStyle name="Normal 4 3 12 2 6" xfId="6928"/>
    <cellStyle name="Normal 4 3 12 2 6 2" xfId="16568"/>
    <cellStyle name="Normal 4 3 12 2 6 2 2" xfId="46775"/>
    <cellStyle name="Normal 4 3 12 2 6 3" xfId="26208"/>
    <cellStyle name="Normal 4 3 12 2 6 3 2" xfId="56415"/>
    <cellStyle name="Normal 4 3 12 2 6 4" xfId="37135"/>
    <cellStyle name="Normal 4 3 12 2 7" xfId="8215"/>
    <cellStyle name="Normal 4 3 12 2 7 2" xfId="17855"/>
    <cellStyle name="Normal 4 3 12 2 7 2 2" xfId="48062"/>
    <cellStyle name="Normal 4 3 12 2 7 3" xfId="27495"/>
    <cellStyle name="Normal 4 3 12 2 7 3 2" xfId="57702"/>
    <cellStyle name="Normal 4 3 12 2 7 4" xfId="38422"/>
    <cellStyle name="Normal 4 3 12 2 8" xfId="9502"/>
    <cellStyle name="Normal 4 3 12 2 8 2" xfId="19142"/>
    <cellStyle name="Normal 4 3 12 2 8 2 2" xfId="49349"/>
    <cellStyle name="Normal 4 3 12 2 8 3" xfId="28782"/>
    <cellStyle name="Normal 4 3 12 2 8 3 2" xfId="58989"/>
    <cellStyle name="Normal 4 3 12 2 8 4" xfId="39709"/>
    <cellStyle name="Normal 4 3 12 2 9" xfId="10625"/>
    <cellStyle name="Normal 4 3 12 2 9 2" xfId="40832"/>
    <cellStyle name="Normal 4 3 12 3" xfId="1632"/>
    <cellStyle name="Normal 4 3 12 3 2" xfId="11279"/>
    <cellStyle name="Normal 4 3 12 3 2 2" xfId="41486"/>
    <cellStyle name="Normal 4 3 12 3 3" xfId="20919"/>
    <cellStyle name="Normal 4 3 12 3 3 2" xfId="51126"/>
    <cellStyle name="Normal 4 3 12 3 4" xfId="31846"/>
    <cellStyle name="Normal 4 3 12 4" xfId="2760"/>
    <cellStyle name="Normal 4 3 12 4 2" xfId="12402"/>
    <cellStyle name="Normal 4 3 12 4 2 2" xfId="42609"/>
    <cellStyle name="Normal 4 3 12 4 3" xfId="22042"/>
    <cellStyle name="Normal 4 3 12 4 3 2" xfId="52249"/>
    <cellStyle name="Normal 4 3 12 4 4" xfId="32969"/>
    <cellStyle name="Normal 4 3 12 5" xfId="3883"/>
    <cellStyle name="Normal 4 3 12 5 2" xfId="13525"/>
    <cellStyle name="Normal 4 3 12 5 2 2" xfId="43732"/>
    <cellStyle name="Normal 4 3 12 5 3" xfId="23165"/>
    <cellStyle name="Normal 4 3 12 5 3 2" xfId="53372"/>
    <cellStyle name="Normal 4 3 12 5 4" xfId="34092"/>
    <cellStyle name="Normal 4 3 12 6" xfId="5172"/>
    <cellStyle name="Normal 4 3 12 6 2" xfId="14812"/>
    <cellStyle name="Normal 4 3 12 6 2 2" xfId="45019"/>
    <cellStyle name="Normal 4 3 12 6 3" xfId="24452"/>
    <cellStyle name="Normal 4 3 12 6 3 2" xfId="54659"/>
    <cellStyle name="Normal 4 3 12 6 4" xfId="35379"/>
    <cellStyle name="Normal 4 3 12 7" xfId="6459"/>
    <cellStyle name="Normal 4 3 12 7 2" xfId="16099"/>
    <cellStyle name="Normal 4 3 12 7 2 2" xfId="46306"/>
    <cellStyle name="Normal 4 3 12 7 3" xfId="25739"/>
    <cellStyle name="Normal 4 3 12 7 3 2" xfId="55946"/>
    <cellStyle name="Normal 4 3 12 7 4" xfId="36666"/>
    <cellStyle name="Normal 4 3 12 8" xfId="7746"/>
    <cellStyle name="Normal 4 3 12 8 2" xfId="17386"/>
    <cellStyle name="Normal 4 3 12 8 2 2" xfId="47593"/>
    <cellStyle name="Normal 4 3 12 8 3" xfId="27026"/>
    <cellStyle name="Normal 4 3 12 8 3 2" xfId="57233"/>
    <cellStyle name="Normal 4 3 12 8 4" xfId="37953"/>
    <cellStyle name="Normal 4 3 12 9" xfId="9033"/>
    <cellStyle name="Normal 4 3 12 9 2" xfId="18673"/>
    <cellStyle name="Normal 4 3 12 9 2 2" xfId="48880"/>
    <cellStyle name="Normal 4 3 12 9 3" xfId="28313"/>
    <cellStyle name="Normal 4 3 12 9 3 2" xfId="58520"/>
    <cellStyle name="Normal 4 3 12 9 4" xfId="39240"/>
    <cellStyle name="Normal 4 3 13" xfId="521"/>
    <cellStyle name="Normal 4 3 13 10" xfId="10179"/>
    <cellStyle name="Normal 4 3 13 10 2" xfId="40386"/>
    <cellStyle name="Normal 4 3 13 11" xfId="19819"/>
    <cellStyle name="Normal 4 3 13 11 2" xfId="50026"/>
    <cellStyle name="Normal 4 3 13 12" xfId="29623"/>
    <cellStyle name="Normal 4 3 13 12 2" xfId="59830"/>
    <cellStyle name="Normal 4 3 13 13" xfId="30746"/>
    <cellStyle name="Normal 4 3 13 2" xfId="997"/>
    <cellStyle name="Normal 4 3 13 2 10" xfId="20288"/>
    <cellStyle name="Normal 4 3 13 2 10 2" xfId="50495"/>
    <cellStyle name="Normal 4 3 13 2 11" xfId="30092"/>
    <cellStyle name="Normal 4 3 13 2 11 2" xfId="60299"/>
    <cellStyle name="Normal 4 3 13 2 12" xfId="31215"/>
    <cellStyle name="Normal 4 3 13 2 2" xfId="2126"/>
    <cellStyle name="Normal 4 3 13 2 2 2" xfId="11771"/>
    <cellStyle name="Normal 4 3 13 2 2 2 2" xfId="41978"/>
    <cellStyle name="Normal 4 3 13 2 2 3" xfId="21411"/>
    <cellStyle name="Normal 4 3 13 2 2 3 2" xfId="51618"/>
    <cellStyle name="Normal 4 3 13 2 2 4" xfId="32338"/>
    <cellStyle name="Normal 4 3 13 2 3" xfId="3252"/>
    <cellStyle name="Normal 4 3 13 2 3 2" xfId="12894"/>
    <cellStyle name="Normal 4 3 13 2 3 2 2" xfId="43101"/>
    <cellStyle name="Normal 4 3 13 2 3 3" xfId="22534"/>
    <cellStyle name="Normal 4 3 13 2 3 3 2" xfId="52741"/>
    <cellStyle name="Normal 4 3 13 2 3 4" xfId="33461"/>
    <cellStyle name="Normal 4 3 13 2 4" xfId="4375"/>
    <cellStyle name="Normal 4 3 13 2 4 2" xfId="14017"/>
    <cellStyle name="Normal 4 3 13 2 4 2 2" xfId="44224"/>
    <cellStyle name="Normal 4 3 13 2 4 3" xfId="23657"/>
    <cellStyle name="Normal 4 3 13 2 4 3 2" xfId="53864"/>
    <cellStyle name="Normal 4 3 13 2 4 4" xfId="34584"/>
    <cellStyle name="Normal 4 3 13 2 5" xfId="5664"/>
    <cellStyle name="Normal 4 3 13 2 5 2" xfId="15304"/>
    <cellStyle name="Normal 4 3 13 2 5 2 2" xfId="45511"/>
    <cellStyle name="Normal 4 3 13 2 5 3" xfId="24944"/>
    <cellStyle name="Normal 4 3 13 2 5 3 2" xfId="55151"/>
    <cellStyle name="Normal 4 3 13 2 5 4" xfId="35871"/>
    <cellStyle name="Normal 4 3 13 2 6" xfId="6951"/>
    <cellStyle name="Normal 4 3 13 2 6 2" xfId="16591"/>
    <cellStyle name="Normal 4 3 13 2 6 2 2" xfId="46798"/>
    <cellStyle name="Normal 4 3 13 2 6 3" xfId="26231"/>
    <cellStyle name="Normal 4 3 13 2 6 3 2" xfId="56438"/>
    <cellStyle name="Normal 4 3 13 2 6 4" xfId="37158"/>
    <cellStyle name="Normal 4 3 13 2 7" xfId="8238"/>
    <cellStyle name="Normal 4 3 13 2 7 2" xfId="17878"/>
    <cellStyle name="Normal 4 3 13 2 7 2 2" xfId="48085"/>
    <cellStyle name="Normal 4 3 13 2 7 3" xfId="27518"/>
    <cellStyle name="Normal 4 3 13 2 7 3 2" xfId="57725"/>
    <cellStyle name="Normal 4 3 13 2 7 4" xfId="38445"/>
    <cellStyle name="Normal 4 3 13 2 8" xfId="9525"/>
    <cellStyle name="Normal 4 3 13 2 8 2" xfId="19165"/>
    <cellStyle name="Normal 4 3 13 2 8 2 2" xfId="49372"/>
    <cellStyle name="Normal 4 3 13 2 8 3" xfId="28805"/>
    <cellStyle name="Normal 4 3 13 2 8 3 2" xfId="59012"/>
    <cellStyle name="Normal 4 3 13 2 8 4" xfId="39732"/>
    <cellStyle name="Normal 4 3 13 2 9" xfId="10648"/>
    <cellStyle name="Normal 4 3 13 2 9 2" xfId="40855"/>
    <cellStyle name="Normal 4 3 13 3" xfId="1655"/>
    <cellStyle name="Normal 4 3 13 3 2" xfId="11302"/>
    <cellStyle name="Normal 4 3 13 3 2 2" xfId="41509"/>
    <cellStyle name="Normal 4 3 13 3 3" xfId="20942"/>
    <cellStyle name="Normal 4 3 13 3 3 2" xfId="51149"/>
    <cellStyle name="Normal 4 3 13 3 4" xfId="31869"/>
    <cellStyle name="Normal 4 3 13 4" xfId="2783"/>
    <cellStyle name="Normal 4 3 13 4 2" xfId="12425"/>
    <cellStyle name="Normal 4 3 13 4 2 2" xfId="42632"/>
    <cellStyle name="Normal 4 3 13 4 3" xfId="22065"/>
    <cellStyle name="Normal 4 3 13 4 3 2" xfId="52272"/>
    <cellStyle name="Normal 4 3 13 4 4" xfId="32992"/>
    <cellStyle name="Normal 4 3 13 5" xfId="3906"/>
    <cellStyle name="Normal 4 3 13 5 2" xfId="13548"/>
    <cellStyle name="Normal 4 3 13 5 2 2" xfId="43755"/>
    <cellStyle name="Normal 4 3 13 5 3" xfId="23188"/>
    <cellStyle name="Normal 4 3 13 5 3 2" xfId="53395"/>
    <cellStyle name="Normal 4 3 13 5 4" xfId="34115"/>
    <cellStyle name="Normal 4 3 13 6" xfId="5195"/>
    <cellStyle name="Normal 4 3 13 6 2" xfId="14835"/>
    <cellStyle name="Normal 4 3 13 6 2 2" xfId="45042"/>
    <cellStyle name="Normal 4 3 13 6 3" xfId="24475"/>
    <cellStyle name="Normal 4 3 13 6 3 2" xfId="54682"/>
    <cellStyle name="Normal 4 3 13 6 4" xfId="35402"/>
    <cellStyle name="Normal 4 3 13 7" xfId="6482"/>
    <cellStyle name="Normal 4 3 13 7 2" xfId="16122"/>
    <cellStyle name="Normal 4 3 13 7 2 2" xfId="46329"/>
    <cellStyle name="Normal 4 3 13 7 3" xfId="25762"/>
    <cellStyle name="Normal 4 3 13 7 3 2" xfId="55969"/>
    <cellStyle name="Normal 4 3 13 7 4" xfId="36689"/>
    <cellStyle name="Normal 4 3 13 8" xfId="7769"/>
    <cellStyle name="Normal 4 3 13 8 2" xfId="17409"/>
    <cellStyle name="Normal 4 3 13 8 2 2" xfId="47616"/>
    <cellStyle name="Normal 4 3 13 8 3" xfId="27049"/>
    <cellStyle name="Normal 4 3 13 8 3 2" xfId="57256"/>
    <cellStyle name="Normal 4 3 13 8 4" xfId="37976"/>
    <cellStyle name="Normal 4 3 13 9" xfId="9056"/>
    <cellStyle name="Normal 4 3 13 9 2" xfId="18696"/>
    <cellStyle name="Normal 4 3 13 9 2 2" xfId="48903"/>
    <cellStyle name="Normal 4 3 13 9 3" xfId="28336"/>
    <cellStyle name="Normal 4 3 13 9 3 2" xfId="58543"/>
    <cellStyle name="Normal 4 3 13 9 4" xfId="39263"/>
    <cellStyle name="Normal 4 3 14" xfId="546"/>
    <cellStyle name="Normal 4 3 14 10" xfId="10203"/>
    <cellStyle name="Normal 4 3 14 10 2" xfId="40410"/>
    <cellStyle name="Normal 4 3 14 11" xfId="19843"/>
    <cellStyle name="Normal 4 3 14 11 2" xfId="50050"/>
    <cellStyle name="Normal 4 3 14 12" xfId="29647"/>
    <cellStyle name="Normal 4 3 14 12 2" xfId="59854"/>
    <cellStyle name="Normal 4 3 14 13" xfId="30770"/>
    <cellStyle name="Normal 4 3 14 2" xfId="1022"/>
    <cellStyle name="Normal 4 3 14 2 10" xfId="20312"/>
    <cellStyle name="Normal 4 3 14 2 10 2" xfId="50519"/>
    <cellStyle name="Normal 4 3 14 2 11" xfId="30116"/>
    <cellStyle name="Normal 4 3 14 2 11 2" xfId="60323"/>
    <cellStyle name="Normal 4 3 14 2 12" xfId="31239"/>
    <cellStyle name="Normal 4 3 14 2 2" xfId="2150"/>
    <cellStyle name="Normal 4 3 14 2 2 2" xfId="11795"/>
    <cellStyle name="Normal 4 3 14 2 2 2 2" xfId="42002"/>
    <cellStyle name="Normal 4 3 14 2 2 3" xfId="21435"/>
    <cellStyle name="Normal 4 3 14 2 2 3 2" xfId="51642"/>
    <cellStyle name="Normal 4 3 14 2 2 4" xfId="32362"/>
    <cellStyle name="Normal 4 3 14 2 3" xfId="3276"/>
    <cellStyle name="Normal 4 3 14 2 3 2" xfId="12918"/>
    <cellStyle name="Normal 4 3 14 2 3 2 2" xfId="43125"/>
    <cellStyle name="Normal 4 3 14 2 3 3" xfId="22558"/>
    <cellStyle name="Normal 4 3 14 2 3 3 2" xfId="52765"/>
    <cellStyle name="Normal 4 3 14 2 3 4" xfId="33485"/>
    <cellStyle name="Normal 4 3 14 2 4" xfId="4399"/>
    <cellStyle name="Normal 4 3 14 2 4 2" xfId="14041"/>
    <cellStyle name="Normal 4 3 14 2 4 2 2" xfId="44248"/>
    <cellStyle name="Normal 4 3 14 2 4 3" xfId="23681"/>
    <cellStyle name="Normal 4 3 14 2 4 3 2" xfId="53888"/>
    <cellStyle name="Normal 4 3 14 2 4 4" xfId="34608"/>
    <cellStyle name="Normal 4 3 14 2 5" xfId="5688"/>
    <cellStyle name="Normal 4 3 14 2 5 2" xfId="15328"/>
    <cellStyle name="Normal 4 3 14 2 5 2 2" xfId="45535"/>
    <cellStyle name="Normal 4 3 14 2 5 3" xfId="24968"/>
    <cellStyle name="Normal 4 3 14 2 5 3 2" xfId="55175"/>
    <cellStyle name="Normal 4 3 14 2 5 4" xfId="35895"/>
    <cellStyle name="Normal 4 3 14 2 6" xfId="6975"/>
    <cellStyle name="Normal 4 3 14 2 6 2" xfId="16615"/>
    <cellStyle name="Normal 4 3 14 2 6 2 2" xfId="46822"/>
    <cellStyle name="Normal 4 3 14 2 6 3" xfId="26255"/>
    <cellStyle name="Normal 4 3 14 2 6 3 2" xfId="56462"/>
    <cellStyle name="Normal 4 3 14 2 6 4" xfId="37182"/>
    <cellStyle name="Normal 4 3 14 2 7" xfId="8262"/>
    <cellStyle name="Normal 4 3 14 2 7 2" xfId="17902"/>
    <cellStyle name="Normal 4 3 14 2 7 2 2" xfId="48109"/>
    <cellStyle name="Normal 4 3 14 2 7 3" xfId="27542"/>
    <cellStyle name="Normal 4 3 14 2 7 3 2" xfId="57749"/>
    <cellStyle name="Normal 4 3 14 2 7 4" xfId="38469"/>
    <cellStyle name="Normal 4 3 14 2 8" xfId="9549"/>
    <cellStyle name="Normal 4 3 14 2 8 2" xfId="19189"/>
    <cellStyle name="Normal 4 3 14 2 8 2 2" xfId="49396"/>
    <cellStyle name="Normal 4 3 14 2 8 3" xfId="28829"/>
    <cellStyle name="Normal 4 3 14 2 8 3 2" xfId="59036"/>
    <cellStyle name="Normal 4 3 14 2 8 4" xfId="39756"/>
    <cellStyle name="Normal 4 3 14 2 9" xfId="10672"/>
    <cellStyle name="Normal 4 3 14 2 9 2" xfId="40879"/>
    <cellStyle name="Normal 4 3 14 3" xfId="1679"/>
    <cellStyle name="Normal 4 3 14 3 2" xfId="11326"/>
    <cellStyle name="Normal 4 3 14 3 2 2" xfId="41533"/>
    <cellStyle name="Normal 4 3 14 3 3" xfId="20966"/>
    <cellStyle name="Normal 4 3 14 3 3 2" xfId="51173"/>
    <cellStyle name="Normal 4 3 14 3 4" xfId="31893"/>
    <cellStyle name="Normal 4 3 14 4" xfId="2807"/>
    <cellStyle name="Normal 4 3 14 4 2" xfId="12449"/>
    <cellStyle name="Normal 4 3 14 4 2 2" xfId="42656"/>
    <cellStyle name="Normal 4 3 14 4 3" xfId="22089"/>
    <cellStyle name="Normal 4 3 14 4 3 2" xfId="52296"/>
    <cellStyle name="Normal 4 3 14 4 4" xfId="33016"/>
    <cellStyle name="Normal 4 3 14 5" xfId="3930"/>
    <cellStyle name="Normal 4 3 14 5 2" xfId="13572"/>
    <cellStyle name="Normal 4 3 14 5 2 2" xfId="43779"/>
    <cellStyle name="Normal 4 3 14 5 3" xfId="23212"/>
    <cellStyle name="Normal 4 3 14 5 3 2" xfId="53419"/>
    <cellStyle name="Normal 4 3 14 5 4" xfId="34139"/>
    <cellStyle name="Normal 4 3 14 6" xfId="5219"/>
    <cellStyle name="Normal 4 3 14 6 2" xfId="14859"/>
    <cellStyle name="Normal 4 3 14 6 2 2" xfId="45066"/>
    <cellStyle name="Normal 4 3 14 6 3" xfId="24499"/>
    <cellStyle name="Normal 4 3 14 6 3 2" xfId="54706"/>
    <cellStyle name="Normal 4 3 14 6 4" xfId="35426"/>
    <cellStyle name="Normal 4 3 14 7" xfId="6506"/>
    <cellStyle name="Normal 4 3 14 7 2" xfId="16146"/>
    <cellStyle name="Normal 4 3 14 7 2 2" xfId="46353"/>
    <cellStyle name="Normal 4 3 14 7 3" xfId="25786"/>
    <cellStyle name="Normal 4 3 14 7 3 2" xfId="55993"/>
    <cellStyle name="Normal 4 3 14 7 4" xfId="36713"/>
    <cellStyle name="Normal 4 3 14 8" xfId="7793"/>
    <cellStyle name="Normal 4 3 14 8 2" xfId="17433"/>
    <cellStyle name="Normal 4 3 14 8 2 2" xfId="47640"/>
    <cellStyle name="Normal 4 3 14 8 3" xfId="27073"/>
    <cellStyle name="Normal 4 3 14 8 3 2" xfId="57280"/>
    <cellStyle name="Normal 4 3 14 8 4" xfId="38000"/>
    <cellStyle name="Normal 4 3 14 9" xfId="9080"/>
    <cellStyle name="Normal 4 3 14 9 2" xfId="18720"/>
    <cellStyle name="Normal 4 3 14 9 2 2" xfId="48927"/>
    <cellStyle name="Normal 4 3 14 9 3" xfId="28360"/>
    <cellStyle name="Normal 4 3 14 9 3 2" xfId="58567"/>
    <cellStyle name="Normal 4 3 14 9 4" xfId="39287"/>
    <cellStyle name="Normal 4 3 15" xfId="570"/>
    <cellStyle name="Normal 4 3 15 10" xfId="10226"/>
    <cellStyle name="Normal 4 3 15 10 2" xfId="40433"/>
    <cellStyle name="Normal 4 3 15 11" xfId="19866"/>
    <cellStyle name="Normal 4 3 15 11 2" xfId="50073"/>
    <cellStyle name="Normal 4 3 15 12" xfId="29670"/>
    <cellStyle name="Normal 4 3 15 12 2" xfId="59877"/>
    <cellStyle name="Normal 4 3 15 13" xfId="30793"/>
    <cellStyle name="Normal 4 3 15 2" xfId="1045"/>
    <cellStyle name="Normal 4 3 15 2 10" xfId="20335"/>
    <cellStyle name="Normal 4 3 15 2 10 2" xfId="50542"/>
    <cellStyle name="Normal 4 3 15 2 11" xfId="30139"/>
    <cellStyle name="Normal 4 3 15 2 11 2" xfId="60346"/>
    <cellStyle name="Normal 4 3 15 2 12" xfId="31262"/>
    <cellStyle name="Normal 4 3 15 2 2" xfId="2173"/>
    <cellStyle name="Normal 4 3 15 2 2 2" xfId="11818"/>
    <cellStyle name="Normal 4 3 15 2 2 2 2" xfId="42025"/>
    <cellStyle name="Normal 4 3 15 2 2 3" xfId="21458"/>
    <cellStyle name="Normal 4 3 15 2 2 3 2" xfId="51665"/>
    <cellStyle name="Normal 4 3 15 2 2 4" xfId="32385"/>
    <cellStyle name="Normal 4 3 15 2 3" xfId="3299"/>
    <cellStyle name="Normal 4 3 15 2 3 2" xfId="12941"/>
    <cellStyle name="Normal 4 3 15 2 3 2 2" xfId="43148"/>
    <cellStyle name="Normal 4 3 15 2 3 3" xfId="22581"/>
    <cellStyle name="Normal 4 3 15 2 3 3 2" xfId="52788"/>
    <cellStyle name="Normal 4 3 15 2 3 4" xfId="33508"/>
    <cellStyle name="Normal 4 3 15 2 4" xfId="4422"/>
    <cellStyle name="Normal 4 3 15 2 4 2" xfId="14064"/>
    <cellStyle name="Normal 4 3 15 2 4 2 2" xfId="44271"/>
    <cellStyle name="Normal 4 3 15 2 4 3" xfId="23704"/>
    <cellStyle name="Normal 4 3 15 2 4 3 2" xfId="53911"/>
    <cellStyle name="Normal 4 3 15 2 4 4" xfId="34631"/>
    <cellStyle name="Normal 4 3 15 2 5" xfId="5711"/>
    <cellStyle name="Normal 4 3 15 2 5 2" xfId="15351"/>
    <cellStyle name="Normal 4 3 15 2 5 2 2" xfId="45558"/>
    <cellStyle name="Normal 4 3 15 2 5 3" xfId="24991"/>
    <cellStyle name="Normal 4 3 15 2 5 3 2" xfId="55198"/>
    <cellStyle name="Normal 4 3 15 2 5 4" xfId="35918"/>
    <cellStyle name="Normal 4 3 15 2 6" xfId="6998"/>
    <cellStyle name="Normal 4 3 15 2 6 2" xfId="16638"/>
    <cellStyle name="Normal 4 3 15 2 6 2 2" xfId="46845"/>
    <cellStyle name="Normal 4 3 15 2 6 3" xfId="26278"/>
    <cellStyle name="Normal 4 3 15 2 6 3 2" xfId="56485"/>
    <cellStyle name="Normal 4 3 15 2 6 4" xfId="37205"/>
    <cellStyle name="Normal 4 3 15 2 7" xfId="8285"/>
    <cellStyle name="Normal 4 3 15 2 7 2" xfId="17925"/>
    <cellStyle name="Normal 4 3 15 2 7 2 2" xfId="48132"/>
    <cellStyle name="Normal 4 3 15 2 7 3" xfId="27565"/>
    <cellStyle name="Normal 4 3 15 2 7 3 2" xfId="57772"/>
    <cellStyle name="Normal 4 3 15 2 7 4" xfId="38492"/>
    <cellStyle name="Normal 4 3 15 2 8" xfId="9572"/>
    <cellStyle name="Normal 4 3 15 2 8 2" xfId="19212"/>
    <cellStyle name="Normal 4 3 15 2 8 2 2" xfId="49419"/>
    <cellStyle name="Normal 4 3 15 2 8 3" xfId="28852"/>
    <cellStyle name="Normal 4 3 15 2 8 3 2" xfId="59059"/>
    <cellStyle name="Normal 4 3 15 2 8 4" xfId="39779"/>
    <cellStyle name="Normal 4 3 15 2 9" xfId="10695"/>
    <cellStyle name="Normal 4 3 15 2 9 2" xfId="40902"/>
    <cellStyle name="Normal 4 3 15 3" xfId="1703"/>
    <cellStyle name="Normal 4 3 15 3 2" xfId="11349"/>
    <cellStyle name="Normal 4 3 15 3 2 2" xfId="41556"/>
    <cellStyle name="Normal 4 3 15 3 3" xfId="20989"/>
    <cellStyle name="Normal 4 3 15 3 3 2" xfId="51196"/>
    <cellStyle name="Normal 4 3 15 3 4" xfId="31916"/>
    <cellStyle name="Normal 4 3 15 4" xfId="2830"/>
    <cellStyle name="Normal 4 3 15 4 2" xfId="12472"/>
    <cellStyle name="Normal 4 3 15 4 2 2" xfId="42679"/>
    <cellStyle name="Normal 4 3 15 4 3" xfId="22112"/>
    <cellStyle name="Normal 4 3 15 4 3 2" xfId="52319"/>
    <cellStyle name="Normal 4 3 15 4 4" xfId="33039"/>
    <cellStyle name="Normal 4 3 15 5" xfId="3953"/>
    <cellStyle name="Normal 4 3 15 5 2" xfId="13595"/>
    <cellStyle name="Normal 4 3 15 5 2 2" xfId="43802"/>
    <cellStyle name="Normal 4 3 15 5 3" xfId="23235"/>
    <cellStyle name="Normal 4 3 15 5 3 2" xfId="53442"/>
    <cellStyle name="Normal 4 3 15 5 4" xfId="34162"/>
    <cellStyle name="Normal 4 3 15 6" xfId="5242"/>
    <cellStyle name="Normal 4 3 15 6 2" xfId="14882"/>
    <cellStyle name="Normal 4 3 15 6 2 2" xfId="45089"/>
    <cellStyle name="Normal 4 3 15 6 3" xfId="24522"/>
    <cellStyle name="Normal 4 3 15 6 3 2" xfId="54729"/>
    <cellStyle name="Normal 4 3 15 6 4" xfId="35449"/>
    <cellStyle name="Normal 4 3 15 7" xfId="6529"/>
    <cellStyle name="Normal 4 3 15 7 2" xfId="16169"/>
    <cellStyle name="Normal 4 3 15 7 2 2" xfId="46376"/>
    <cellStyle name="Normal 4 3 15 7 3" xfId="25809"/>
    <cellStyle name="Normal 4 3 15 7 3 2" xfId="56016"/>
    <cellStyle name="Normal 4 3 15 7 4" xfId="36736"/>
    <cellStyle name="Normal 4 3 15 8" xfId="7816"/>
    <cellStyle name="Normal 4 3 15 8 2" xfId="17456"/>
    <cellStyle name="Normal 4 3 15 8 2 2" xfId="47663"/>
    <cellStyle name="Normal 4 3 15 8 3" xfId="27096"/>
    <cellStyle name="Normal 4 3 15 8 3 2" xfId="57303"/>
    <cellStyle name="Normal 4 3 15 8 4" xfId="38023"/>
    <cellStyle name="Normal 4 3 15 9" xfId="9103"/>
    <cellStyle name="Normal 4 3 15 9 2" xfId="18743"/>
    <cellStyle name="Normal 4 3 15 9 2 2" xfId="48950"/>
    <cellStyle name="Normal 4 3 15 9 3" xfId="28383"/>
    <cellStyle name="Normal 4 3 15 9 3 2" xfId="58590"/>
    <cellStyle name="Normal 4 3 15 9 4" xfId="39310"/>
    <cellStyle name="Normal 4 3 16" xfId="600"/>
    <cellStyle name="Normal 4 3 16 10" xfId="19893"/>
    <cellStyle name="Normal 4 3 16 10 2" xfId="50100"/>
    <cellStyle name="Normal 4 3 16 11" xfId="29697"/>
    <cellStyle name="Normal 4 3 16 11 2" xfId="59904"/>
    <cellStyle name="Normal 4 3 16 12" xfId="30820"/>
    <cellStyle name="Normal 4 3 16 2" xfId="1731"/>
    <cellStyle name="Normal 4 3 16 2 2" xfId="11376"/>
    <cellStyle name="Normal 4 3 16 2 2 2" xfId="41583"/>
    <cellStyle name="Normal 4 3 16 2 3" xfId="21016"/>
    <cellStyle name="Normal 4 3 16 2 3 2" xfId="51223"/>
    <cellStyle name="Normal 4 3 16 2 4" xfId="31943"/>
    <cellStyle name="Normal 4 3 16 3" xfId="2857"/>
    <cellStyle name="Normal 4 3 16 3 2" xfId="12499"/>
    <cellStyle name="Normal 4 3 16 3 2 2" xfId="42706"/>
    <cellStyle name="Normal 4 3 16 3 3" xfId="22139"/>
    <cellStyle name="Normal 4 3 16 3 3 2" xfId="52346"/>
    <cellStyle name="Normal 4 3 16 3 4" xfId="33066"/>
    <cellStyle name="Normal 4 3 16 4" xfId="3980"/>
    <cellStyle name="Normal 4 3 16 4 2" xfId="13622"/>
    <cellStyle name="Normal 4 3 16 4 2 2" xfId="43829"/>
    <cellStyle name="Normal 4 3 16 4 3" xfId="23262"/>
    <cellStyle name="Normal 4 3 16 4 3 2" xfId="53469"/>
    <cellStyle name="Normal 4 3 16 4 4" xfId="34189"/>
    <cellStyle name="Normal 4 3 16 5" xfId="5269"/>
    <cellStyle name="Normal 4 3 16 5 2" xfId="14909"/>
    <cellStyle name="Normal 4 3 16 5 2 2" xfId="45116"/>
    <cellStyle name="Normal 4 3 16 5 3" xfId="24549"/>
    <cellStyle name="Normal 4 3 16 5 3 2" xfId="54756"/>
    <cellStyle name="Normal 4 3 16 5 4" xfId="35476"/>
    <cellStyle name="Normal 4 3 16 6" xfId="6556"/>
    <cellStyle name="Normal 4 3 16 6 2" xfId="16196"/>
    <cellStyle name="Normal 4 3 16 6 2 2" xfId="46403"/>
    <cellStyle name="Normal 4 3 16 6 3" xfId="25836"/>
    <cellStyle name="Normal 4 3 16 6 3 2" xfId="56043"/>
    <cellStyle name="Normal 4 3 16 6 4" xfId="36763"/>
    <cellStyle name="Normal 4 3 16 7" xfId="7843"/>
    <cellStyle name="Normal 4 3 16 7 2" xfId="17483"/>
    <cellStyle name="Normal 4 3 16 7 2 2" xfId="47690"/>
    <cellStyle name="Normal 4 3 16 7 3" xfId="27123"/>
    <cellStyle name="Normal 4 3 16 7 3 2" xfId="57330"/>
    <cellStyle name="Normal 4 3 16 7 4" xfId="38050"/>
    <cellStyle name="Normal 4 3 16 8" xfId="9130"/>
    <cellStyle name="Normal 4 3 16 8 2" xfId="18770"/>
    <cellStyle name="Normal 4 3 16 8 2 2" xfId="48977"/>
    <cellStyle name="Normal 4 3 16 8 3" xfId="28410"/>
    <cellStyle name="Normal 4 3 16 8 3 2" xfId="58617"/>
    <cellStyle name="Normal 4 3 16 8 4" xfId="39337"/>
    <cellStyle name="Normal 4 3 16 9" xfId="10253"/>
    <cellStyle name="Normal 4 3 16 9 2" xfId="40460"/>
    <cellStyle name="Normal 4 3 17" xfId="1070"/>
    <cellStyle name="Normal 4 3 17 10" xfId="20360"/>
    <cellStyle name="Normal 4 3 17 10 2" xfId="50567"/>
    <cellStyle name="Normal 4 3 17 11" xfId="30164"/>
    <cellStyle name="Normal 4 3 17 11 2" xfId="60371"/>
    <cellStyle name="Normal 4 3 17 12" xfId="31287"/>
    <cellStyle name="Normal 4 3 17 2" xfId="2198"/>
    <cellStyle name="Normal 4 3 17 2 2" xfId="11843"/>
    <cellStyle name="Normal 4 3 17 2 2 2" xfId="42050"/>
    <cellStyle name="Normal 4 3 17 2 3" xfId="21483"/>
    <cellStyle name="Normal 4 3 17 2 3 2" xfId="51690"/>
    <cellStyle name="Normal 4 3 17 2 4" xfId="32410"/>
    <cellStyle name="Normal 4 3 17 3" xfId="3324"/>
    <cellStyle name="Normal 4 3 17 3 2" xfId="12966"/>
    <cellStyle name="Normal 4 3 17 3 2 2" xfId="43173"/>
    <cellStyle name="Normal 4 3 17 3 3" xfId="22606"/>
    <cellStyle name="Normal 4 3 17 3 3 2" xfId="52813"/>
    <cellStyle name="Normal 4 3 17 3 4" xfId="33533"/>
    <cellStyle name="Normal 4 3 17 4" xfId="4447"/>
    <cellStyle name="Normal 4 3 17 4 2" xfId="14089"/>
    <cellStyle name="Normal 4 3 17 4 2 2" xfId="44296"/>
    <cellStyle name="Normal 4 3 17 4 3" xfId="23729"/>
    <cellStyle name="Normal 4 3 17 4 3 2" xfId="53936"/>
    <cellStyle name="Normal 4 3 17 4 4" xfId="34656"/>
    <cellStyle name="Normal 4 3 17 5" xfId="5736"/>
    <cellStyle name="Normal 4 3 17 5 2" xfId="15376"/>
    <cellStyle name="Normal 4 3 17 5 2 2" xfId="45583"/>
    <cellStyle name="Normal 4 3 17 5 3" xfId="25016"/>
    <cellStyle name="Normal 4 3 17 5 3 2" xfId="55223"/>
    <cellStyle name="Normal 4 3 17 5 4" xfId="35943"/>
    <cellStyle name="Normal 4 3 17 6" xfId="7023"/>
    <cellStyle name="Normal 4 3 17 6 2" xfId="16663"/>
    <cellStyle name="Normal 4 3 17 6 2 2" xfId="46870"/>
    <cellStyle name="Normal 4 3 17 6 3" xfId="26303"/>
    <cellStyle name="Normal 4 3 17 6 3 2" xfId="56510"/>
    <cellStyle name="Normal 4 3 17 6 4" xfId="37230"/>
    <cellStyle name="Normal 4 3 17 7" xfId="8310"/>
    <cellStyle name="Normal 4 3 17 7 2" xfId="17950"/>
    <cellStyle name="Normal 4 3 17 7 2 2" xfId="48157"/>
    <cellStyle name="Normal 4 3 17 7 3" xfId="27590"/>
    <cellStyle name="Normal 4 3 17 7 3 2" xfId="57797"/>
    <cellStyle name="Normal 4 3 17 7 4" xfId="38517"/>
    <cellStyle name="Normal 4 3 17 8" xfId="9597"/>
    <cellStyle name="Normal 4 3 17 8 2" xfId="19237"/>
    <cellStyle name="Normal 4 3 17 8 2 2" xfId="49444"/>
    <cellStyle name="Normal 4 3 17 8 3" xfId="28877"/>
    <cellStyle name="Normal 4 3 17 8 3 2" xfId="59084"/>
    <cellStyle name="Normal 4 3 17 8 4" xfId="39804"/>
    <cellStyle name="Normal 4 3 17 9" xfId="10720"/>
    <cellStyle name="Normal 4 3 17 9 2" xfId="40927"/>
    <cellStyle name="Normal 4 3 18" xfId="1234"/>
    <cellStyle name="Normal 4 3 18 10" xfId="20522"/>
    <cellStyle name="Normal 4 3 18 10 2" xfId="50729"/>
    <cellStyle name="Normal 4 3 18 11" xfId="30326"/>
    <cellStyle name="Normal 4 3 18 11 2" xfId="60533"/>
    <cellStyle name="Normal 4 3 18 12" xfId="31449"/>
    <cellStyle name="Normal 4 3 18 2" xfId="2362"/>
    <cellStyle name="Normal 4 3 18 2 2" xfId="12005"/>
    <cellStyle name="Normal 4 3 18 2 2 2" xfId="42212"/>
    <cellStyle name="Normal 4 3 18 2 3" xfId="21645"/>
    <cellStyle name="Normal 4 3 18 2 3 2" xfId="51852"/>
    <cellStyle name="Normal 4 3 18 2 4" xfId="32572"/>
    <cellStyle name="Normal 4 3 18 3" xfId="3486"/>
    <cellStyle name="Normal 4 3 18 3 2" xfId="13128"/>
    <cellStyle name="Normal 4 3 18 3 2 2" xfId="43335"/>
    <cellStyle name="Normal 4 3 18 3 3" xfId="22768"/>
    <cellStyle name="Normal 4 3 18 3 3 2" xfId="52975"/>
    <cellStyle name="Normal 4 3 18 3 4" xfId="33695"/>
    <cellStyle name="Normal 4 3 18 4" xfId="4609"/>
    <cellStyle name="Normal 4 3 18 4 2" xfId="14251"/>
    <cellStyle name="Normal 4 3 18 4 2 2" xfId="44458"/>
    <cellStyle name="Normal 4 3 18 4 3" xfId="23891"/>
    <cellStyle name="Normal 4 3 18 4 3 2" xfId="54098"/>
    <cellStyle name="Normal 4 3 18 4 4" xfId="34818"/>
    <cellStyle name="Normal 4 3 18 5" xfId="5898"/>
    <cellStyle name="Normal 4 3 18 5 2" xfId="15538"/>
    <cellStyle name="Normal 4 3 18 5 2 2" xfId="45745"/>
    <cellStyle name="Normal 4 3 18 5 3" xfId="25178"/>
    <cellStyle name="Normal 4 3 18 5 3 2" xfId="55385"/>
    <cellStyle name="Normal 4 3 18 5 4" xfId="36105"/>
    <cellStyle name="Normal 4 3 18 6" xfId="7185"/>
    <cellStyle name="Normal 4 3 18 6 2" xfId="16825"/>
    <cellStyle name="Normal 4 3 18 6 2 2" xfId="47032"/>
    <cellStyle name="Normal 4 3 18 6 3" xfId="26465"/>
    <cellStyle name="Normal 4 3 18 6 3 2" xfId="56672"/>
    <cellStyle name="Normal 4 3 18 6 4" xfId="37392"/>
    <cellStyle name="Normal 4 3 18 7" xfId="8472"/>
    <cellStyle name="Normal 4 3 18 7 2" xfId="18112"/>
    <cellStyle name="Normal 4 3 18 7 2 2" xfId="48319"/>
    <cellStyle name="Normal 4 3 18 7 3" xfId="27752"/>
    <cellStyle name="Normal 4 3 18 7 3 2" xfId="57959"/>
    <cellStyle name="Normal 4 3 18 7 4" xfId="38679"/>
    <cellStyle name="Normal 4 3 18 8" xfId="9759"/>
    <cellStyle name="Normal 4 3 18 8 2" xfId="19399"/>
    <cellStyle name="Normal 4 3 18 8 2 2" xfId="49606"/>
    <cellStyle name="Normal 4 3 18 8 3" xfId="29039"/>
    <cellStyle name="Normal 4 3 18 8 3 2" xfId="59246"/>
    <cellStyle name="Normal 4 3 18 8 4" xfId="39966"/>
    <cellStyle name="Normal 4 3 18 9" xfId="10882"/>
    <cellStyle name="Normal 4 3 18 9 2" xfId="41089"/>
    <cellStyle name="Normal 4 3 19" xfId="1260"/>
    <cellStyle name="Normal 4 3 19 2" xfId="4798"/>
    <cellStyle name="Normal 4 3 19 2 2" xfId="14440"/>
    <cellStyle name="Normal 4 3 19 2 2 2" xfId="44647"/>
    <cellStyle name="Normal 4 3 19 2 3" xfId="24080"/>
    <cellStyle name="Normal 4 3 19 2 3 2" xfId="54287"/>
    <cellStyle name="Normal 4 3 19 2 4" xfId="35007"/>
    <cellStyle name="Normal 4 3 19 3" xfId="6087"/>
    <cellStyle name="Normal 4 3 19 3 2" xfId="15727"/>
    <cellStyle name="Normal 4 3 19 3 2 2" xfId="45934"/>
    <cellStyle name="Normal 4 3 19 3 3" xfId="25367"/>
    <cellStyle name="Normal 4 3 19 3 3 2" xfId="55574"/>
    <cellStyle name="Normal 4 3 19 3 4" xfId="36294"/>
    <cellStyle name="Normal 4 3 19 4" xfId="7374"/>
    <cellStyle name="Normal 4 3 19 4 2" xfId="17014"/>
    <cellStyle name="Normal 4 3 19 4 2 2" xfId="47221"/>
    <cellStyle name="Normal 4 3 19 4 3" xfId="26654"/>
    <cellStyle name="Normal 4 3 19 4 3 2" xfId="56861"/>
    <cellStyle name="Normal 4 3 19 4 4" xfId="37581"/>
    <cellStyle name="Normal 4 3 19 5" xfId="8661"/>
    <cellStyle name="Normal 4 3 19 5 2" xfId="18301"/>
    <cellStyle name="Normal 4 3 19 5 2 2" xfId="48508"/>
    <cellStyle name="Normal 4 3 19 5 3" xfId="27941"/>
    <cellStyle name="Normal 4 3 19 5 3 2" xfId="58148"/>
    <cellStyle name="Normal 4 3 19 5 4" xfId="38868"/>
    <cellStyle name="Normal 4 3 19 6" xfId="10907"/>
    <cellStyle name="Normal 4 3 19 6 2" xfId="41114"/>
    <cellStyle name="Normal 4 3 19 7" xfId="20547"/>
    <cellStyle name="Normal 4 3 19 7 2" xfId="50754"/>
    <cellStyle name="Normal 4 3 19 8" xfId="29228"/>
    <cellStyle name="Normal 4 3 19 8 2" xfId="59435"/>
    <cellStyle name="Normal 4 3 19 9" xfId="31474"/>
    <cellStyle name="Normal 4 3 2" xfId="109"/>
    <cellStyle name="Normal 4 3 2 10" xfId="476"/>
    <cellStyle name="Normal 4 3 2 10 10" xfId="10134"/>
    <cellStyle name="Normal 4 3 2 10 10 2" xfId="40341"/>
    <cellStyle name="Normal 4 3 2 10 11" xfId="19774"/>
    <cellStyle name="Normal 4 3 2 10 11 2" xfId="49981"/>
    <cellStyle name="Normal 4 3 2 10 12" xfId="29578"/>
    <cellStyle name="Normal 4 3 2 10 12 2" xfId="59785"/>
    <cellStyle name="Normal 4 3 2 10 13" xfId="30701"/>
    <cellStyle name="Normal 4 3 2 10 2" xfId="952"/>
    <cellStyle name="Normal 4 3 2 10 2 10" xfId="20243"/>
    <cellStyle name="Normal 4 3 2 10 2 10 2" xfId="50450"/>
    <cellStyle name="Normal 4 3 2 10 2 11" xfId="30047"/>
    <cellStyle name="Normal 4 3 2 10 2 11 2" xfId="60254"/>
    <cellStyle name="Normal 4 3 2 10 2 12" xfId="31170"/>
    <cellStyle name="Normal 4 3 2 10 2 2" xfId="2081"/>
    <cellStyle name="Normal 4 3 2 10 2 2 2" xfId="11726"/>
    <cellStyle name="Normal 4 3 2 10 2 2 2 2" xfId="41933"/>
    <cellStyle name="Normal 4 3 2 10 2 2 3" xfId="21366"/>
    <cellStyle name="Normal 4 3 2 10 2 2 3 2" xfId="51573"/>
    <cellStyle name="Normal 4 3 2 10 2 2 4" xfId="32293"/>
    <cellStyle name="Normal 4 3 2 10 2 3" xfId="3207"/>
    <cellStyle name="Normal 4 3 2 10 2 3 2" xfId="12849"/>
    <cellStyle name="Normal 4 3 2 10 2 3 2 2" xfId="43056"/>
    <cellStyle name="Normal 4 3 2 10 2 3 3" xfId="22489"/>
    <cellStyle name="Normal 4 3 2 10 2 3 3 2" xfId="52696"/>
    <cellStyle name="Normal 4 3 2 10 2 3 4" xfId="33416"/>
    <cellStyle name="Normal 4 3 2 10 2 4" xfId="4330"/>
    <cellStyle name="Normal 4 3 2 10 2 4 2" xfId="13972"/>
    <cellStyle name="Normal 4 3 2 10 2 4 2 2" xfId="44179"/>
    <cellStyle name="Normal 4 3 2 10 2 4 3" xfId="23612"/>
    <cellStyle name="Normal 4 3 2 10 2 4 3 2" xfId="53819"/>
    <cellStyle name="Normal 4 3 2 10 2 4 4" xfId="34539"/>
    <cellStyle name="Normal 4 3 2 10 2 5" xfId="5619"/>
    <cellStyle name="Normal 4 3 2 10 2 5 2" xfId="15259"/>
    <cellStyle name="Normal 4 3 2 10 2 5 2 2" xfId="45466"/>
    <cellStyle name="Normal 4 3 2 10 2 5 3" xfId="24899"/>
    <cellStyle name="Normal 4 3 2 10 2 5 3 2" xfId="55106"/>
    <cellStyle name="Normal 4 3 2 10 2 5 4" xfId="35826"/>
    <cellStyle name="Normal 4 3 2 10 2 6" xfId="6906"/>
    <cellStyle name="Normal 4 3 2 10 2 6 2" xfId="16546"/>
    <cellStyle name="Normal 4 3 2 10 2 6 2 2" xfId="46753"/>
    <cellStyle name="Normal 4 3 2 10 2 6 3" xfId="26186"/>
    <cellStyle name="Normal 4 3 2 10 2 6 3 2" xfId="56393"/>
    <cellStyle name="Normal 4 3 2 10 2 6 4" xfId="37113"/>
    <cellStyle name="Normal 4 3 2 10 2 7" xfId="8193"/>
    <cellStyle name="Normal 4 3 2 10 2 7 2" xfId="17833"/>
    <cellStyle name="Normal 4 3 2 10 2 7 2 2" xfId="48040"/>
    <cellStyle name="Normal 4 3 2 10 2 7 3" xfId="27473"/>
    <cellStyle name="Normal 4 3 2 10 2 7 3 2" xfId="57680"/>
    <cellStyle name="Normal 4 3 2 10 2 7 4" xfId="38400"/>
    <cellStyle name="Normal 4 3 2 10 2 8" xfId="9480"/>
    <cellStyle name="Normal 4 3 2 10 2 8 2" xfId="19120"/>
    <cellStyle name="Normal 4 3 2 10 2 8 2 2" xfId="49327"/>
    <cellStyle name="Normal 4 3 2 10 2 8 3" xfId="28760"/>
    <cellStyle name="Normal 4 3 2 10 2 8 3 2" xfId="58967"/>
    <cellStyle name="Normal 4 3 2 10 2 8 4" xfId="39687"/>
    <cellStyle name="Normal 4 3 2 10 2 9" xfId="10603"/>
    <cellStyle name="Normal 4 3 2 10 2 9 2" xfId="40810"/>
    <cellStyle name="Normal 4 3 2 10 3" xfId="1610"/>
    <cellStyle name="Normal 4 3 2 10 3 2" xfId="11257"/>
    <cellStyle name="Normal 4 3 2 10 3 2 2" xfId="41464"/>
    <cellStyle name="Normal 4 3 2 10 3 3" xfId="20897"/>
    <cellStyle name="Normal 4 3 2 10 3 3 2" xfId="51104"/>
    <cellStyle name="Normal 4 3 2 10 3 4" xfId="31824"/>
    <cellStyle name="Normal 4 3 2 10 4" xfId="2738"/>
    <cellStyle name="Normal 4 3 2 10 4 2" xfId="12380"/>
    <cellStyle name="Normal 4 3 2 10 4 2 2" xfId="42587"/>
    <cellStyle name="Normal 4 3 2 10 4 3" xfId="22020"/>
    <cellStyle name="Normal 4 3 2 10 4 3 2" xfId="52227"/>
    <cellStyle name="Normal 4 3 2 10 4 4" xfId="32947"/>
    <cellStyle name="Normal 4 3 2 10 5" xfId="3861"/>
    <cellStyle name="Normal 4 3 2 10 5 2" xfId="13503"/>
    <cellStyle name="Normal 4 3 2 10 5 2 2" xfId="43710"/>
    <cellStyle name="Normal 4 3 2 10 5 3" xfId="23143"/>
    <cellStyle name="Normal 4 3 2 10 5 3 2" xfId="53350"/>
    <cellStyle name="Normal 4 3 2 10 5 4" xfId="34070"/>
    <cellStyle name="Normal 4 3 2 10 6" xfId="5150"/>
    <cellStyle name="Normal 4 3 2 10 6 2" xfId="14790"/>
    <cellStyle name="Normal 4 3 2 10 6 2 2" xfId="44997"/>
    <cellStyle name="Normal 4 3 2 10 6 3" xfId="24430"/>
    <cellStyle name="Normal 4 3 2 10 6 3 2" xfId="54637"/>
    <cellStyle name="Normal 4 3 2 10 6 4" xfId="35357"/>
    <cellStyle name="Normal 4 3 2 10 7" xfId="6437"/>
    <cellStyle name="Normal 4 3 2 10 7 2" xfId="16077"/>
    <cellStyle name="Normal 4 3 2 10 7 2 2" xfId="46284"/>
    <cellStyle name="Normal 4 3 2 10 7 3" xfId="25717"/>
    <cellStyle name="Normal 4 3 2 10 7 3 2" xfId="55924"/>
    <cellStyle name="Normal 4 3 2 10 7 4" xfId="36644"/>
    <cellStyle name="Normal 4 3 2 10 8" xfId="7724"/>
    <cellStyle name="Normal 4 3 2 10 8 2" xfId="17364"/>
    <cellStyle name="Normal 4 3 2 10 8 2 2" xfId="47571"/>
    <cellStyle name="Normal 4 3 2 10 8 3" xfId="27004"/>
    <cellStyle name="Normal 4 3 2 10 8 3 2" xfId="57211"/>
    <cellStyle name="Normal 4 3 2 10 8 4" xfId="37931"/>
    <cellStyle name="Normal 4 3 2 10 9" xfId="9011"/>
    <cellStyle name="Normal 4 3 2 10 9 2" xfId="18651"/>
    <cellStyle name="Normal 4 3 2 10 9 2 2" xfId="48858"/>
    <cellStyle name="Normal 4 3 2 10 9 3" xfId="28291"/>
    <cellStyle name="Normal 4 3 2 10 9 3 2" xfId="58498"/>
    <cellStyle name="Normal 4 3 2 10 9 4" xfId="39218"/>
    <cellStyle name="Normal 4 3 2 11" xfId="499"/>
    <cellStyle name="Normal 4 3 2 11 10" xfId="10157"/>
    <cellStyle name="Normal 4 3 2 11 10 2" xfId="40364"/>
    <cellStyle name="Normal 4 3 2 11 11" xfId="19797"/>
    <cellStyle name="Normal 4 3 2 11 11 2" xfId="50004"/>
    <cellStyle name="Normal 4 3 2 11 12" xfId="29601"/>
    <cellStyle name="Normal 4 3 2 11 12 2" xfId="59808"/>
    <cellStyle name="Normal 4 3 2 11 13" xfId="30724"/>
    <cellStyle name="Normal 4 3 2 11 2" xfId="975"/>
    <cellStyle name="Normal 4 3 2 11 2 10" xfId="20266"/>
    <cellStyle name="Normal 4 3 2 11 2 10 2" xfId="50473"/>
    <cellStyle name="Normal 4 3 2 11 2 11" xfId="30070"/>
    <cellStyle name="Normal 4 3 2 11 2 11 2" xfId="60277"/>
    <cellStyle name="Normal 4 3 2 11 2 12" xfId="31193"/>
    <cellStyle name="Normal 4 3 2 11 2 2" xfId="2104"/>
    <cellStyle name="Normal 4 3 2 11 2 2 2" xfId="11749"/>
    <cellStyle name="Normal 4 3 2 11 2 2 2 2" xfId="41956"/>
    <cellStyle name="Normal 4 3 2 11 2 2 3" xfId="21389"/>
    <cellStyle name="Normal 4 3 2 11 2 2 3 2" xfId="51596"/>
    <cellStyle name="Normal 4 3 2 11 2 2 4" xfId="32316"/>
    <cellStyle name="Normal 4 3 2 11 2 3" xfId="3230"/>
    <cellStyle name="Normal 4 3 2 11 2 3 2" xfId="12872"/>
    <cellStyle name="Normal 4 3 2 11 2 3 2 2" xfId="43079"/>
    <cellStyle name="Normal 4 3 2 11 2 3 3" xfId="22512"/>
    <cellStyle name="Normal 4 3 2 11 2 3 3 2" xfId="52719"/>
    <cellStyle name="Normal 4 3 2 11 2 3 4" xfId="33439"/>
    <cellStyle name="Normal 4 3 2 11 2 4" xfId="4353"/>
    <cellStyle name="Normal 4 3 2 11 2 4 2" xfId="13995"/>
    <cellStyle name="Normal 4 3 2 11 2 4 2 2" xfId="44202"/>
    <cellStyle name="Normal 4 3 2 11 2 4 3" xfId="23635"/>
    <cellStyle name="Normal 4 3 2 11 2 4 3 2" xfId="53842"/>
    <cellStyle name="Normal 4 3 2 11 2 4 4" xfId="34562"/>
    <cellStyle name="Normal 4 3 2 11 2 5" xfId="5642"/>
    <cellStyle name="Normal 4 3 2 11 2 5 2" xfId="15282"/>
    <cellStyle name="Normal 4 3 2 11 2 5 2 2" xfId="45489"/>
    <cellStyle name="Normal 4 3 2 11 2 5 3" xfId="24922"/>
    <cellStyle name="Normal 4 3 2 11 2 5 3 2" xfId="55129"/>
    <cellStyle name="Normal 4 3 2 11 2 5 4" xfId="35849"/>
    <cellStyle name="Normal 4 3 2 11 2 6" xfId="6929"/>
    <cellStyle name="Normal 4 3 2 11 2 6 2" xfId="16569"/>
    <cellStyle name="Normal 4 3 2 11 2 6 2 2" xfId="46776"/>
    <cellStyle name="Normal 4 3 2 11 2 6 3" xfId="26209"/>
    <cellStyle name="Normal 4 3 2 11 2 6 3 2" xfId="56416"/>
    <cellStyle name="Normal 4 3 2 11 2 6 4" xfId="37136"/>
    <cellStyle name="Normal 4 3 2 11 2 7" xfId="8216"/>
    <cellStyle name="Normal 4 3 2 11 2 7 2" xfId="17856"/>
    <cellStyle name="Normal 4 3 2 11 2 7 2 2" xfId="48063"/>
    <cellStyle name="Normal 4 3 2 11 2 7 3" xfId="27496"/>
    <cellStyle name="Normal 4 3 2 11 2 7 3 2" xfId="57703"/>
    <cellStyle name="Normal 4 3 2 11 2 7 4" xfId="38423"/>
    <cellStyle name="Normal 4 3 2 11 2 8" xfId="9503"/>
    <cellStyle name="Normal 4 3 2 11 2 8 2" xfId="19143"/>
    <cellStyle name="Normal 4 3 2 11 2 8 2 2" xfId="49350"/>
    <cellStyle name="Normal 4 3 2 11 2 8 3" xfId="28783"/>
    <cellStyle name="Normal 4 3 2 11 2 8 3 2" xfId="58990"/>
    <cellStyle name="Normal 4 3 2 11 2 8 4" xfId="39710"/>
    <cellStyle name="Normal 4 3 2 11 2 9" xfId="10626"/>
    <cellStyle name="Normal 4 3 2 11 2 9 2" xfId="40833"/>
    <cellStyle name="Normal 4 3 2 11 3" xfId="1633"/>
    <cellStyle name="Normal 4 3 2 11 3 2" xfId="11280"/>
    <cellStyle name="Normal 4 3 2 11 3 2 2" xfId="41487"/>
    <cellStyle name="Normal 4 3 2 11 3 3" xfId="20920"/>
    <cellStyle name="Normal 4 3 2 11 3 3 2" xfId="51127"/>
    <cellStyle name="Normal 4 3 2 11 3 4" xfId="31847"/>
    <cellStyle name="Normal 4 3 2 11 4" xfId="2761"/>
    <cellStyle name="Normal 4 3 2 11 4 2" xfId="12403"/>
    <cellStyle name="Normal 4 3 2 11 4 2 2" xfId="42610"/>
    <cellStyle name="Normal 4 3 2 11 4 3" xfId="22043"/>
    <cellStyle name="Normal 4 3 2 11 4 3 2" xfId="52250"/>
    <cellStyle name="Normal 4 3 2 11 4 4" xfId="32970"/>
    <cellStyle name="Normal 4 3 2 11 5" xfId="3884"/>
    <cellStyle name="Normal 4 3 2 11 5 2" xfId="13526"/>
    <cellStyle name="Normal 4 3 2 11 5 2 2" xfId="43733"/>
    <cellStyle name="Normal 4 3 2 11 5 3" xfId="23166"/>
    <cellStyle name="Normal 4 3 2 11 5 3 2" xfId="53373"/>
    <cellStyle name="Normal 4 3 2 11 5 4" xfId="34093"/>
    <cellStyle name="Normal 4 3 2 11 6" xfId="5173"/>
    <cellStyle name="Normal 4 3 2 11 6 2" xfId="14813"/>
    <cellStyle name="Normal 4 3 2 11 6 2 2" xfId="45020"/>
    <cellStyle name="Normal 4 3 2 11 6 3" xfId="24453"/>
    <cellStyle name="Normal 4 3 2 11 6 3 2" xfId="54660"/>
    <cellStyle name="Normal 4 3 2 11 6 4" xfId="35380"/>
    <cellStyle name="Normal 4 3 2 11 7" xfId="6460"/>
    <cellStyle name="Normal 4 3 2 11 7 2" xfId="16100"/>
    <cellStyle name="Normal 4 3 2 11 7 2 2" xfId="46307"/>
    <cellStyle name="Normal 4 3 2 11 7 3" xfId="25740"/>
    <cellStyle name="Normal 4 3 2 11 7 3 2" xfId="55947"/>
    <cellStyle name="Normal 4 3 2 11 7 4" xfId="36667"/>
    <cellStyle name="Normal 4 3 2 11 8" xfId="7747"/>
    <cellStyle name="Normal 4 3 2 11 8 2" xfId="17387"/>
    <cellStyle name="Normal 4 3 2 11 8 2 2" xfId="47594"/>
    <cellStyle name="Normal 4 3 2 11 8 3" xfId="27027"/>
    <cellStyle name="Normal 4 3 2 11 8 3 2" xfId="57234"/>
    <cellStyle name="Normal 4 3 2 11 8 4" xfId="37954"/>
    <cellStyle name="Normal 4 3 2 11 9" xfId="9034"/>
    <cellStyle name="Normal 4 3 2 11 9 2" xfId="18674"/>
    <cellStyle name="Normal 4 3 2 11 9 2 2" xfId="48881"/>
    <cellStyle name="Normal 4 3 2 11 9 3" xfId="28314"/>
    <cellStyle name="Normal 4 3 2 11 9 3 2" xfId="58521"/>
    <cellStyle name="Normal 4 3 2 11 9 4" xfId="39241"/>
    <cellStyle name="Normal 4 3 2 12" xfId="522"/>
    <cellStyle name="Normal 4 3 2 12 10" xfId="10180"/>
    <cellStyle name="Normal 4 3 2 12 10 2" xfId="40387"/>
    <cellStyle name="Normal 4 3 2 12 11" xfId="19820"/>
    <cellStyle name="Normal 4 3 2 12 11 2" xfId="50027"/>
    <cellStyle name="Normal 4 3 2 12 12" xfId="29624"/>
    <cellStyle name="Normal 4 3 2 12 12 2" xfId="59831"/>
    <cellStyle name="Normal 4 3 2 12 13" xfId="30747"/>
    <cellStyle name="Normal 4 3 2 12 2" xfId="998"/>
    <cellStyle name="Normal 4 3 2 12 2 10" xfId="20289"/>
    <cellStyle name="Normal 4 3 2 12 2 10 2" xfId="50496"/>
    <cellStyle name="Normal 4 3 2 12 2 11" xfId="30093"/>
    <cellStyle name="Normal 4 3 2 12 2 11 2" xfId="60300"/>
    <cellStyle name="Normal 4 3 2 12 2 12" xfId="31216"/>
    <cellStyle name="Normal 4 3 2 12 2 2" xfId="2127"/>
    <cellStyle name="Normal 4 3 2 12 2 2 2" xfId="11772"/>
    <cellStyle name="Normal 4 3 2 12 2 2 2 2" xfId="41979"/>
    <cellStyle name="Normal 4 3 2 12 2 2 3" xfId="21412"/>
    <cellStyle name="Normal 4 3 2 12 2 2 3 2" xfId="51619"/>
    <cellStyle name="Normal 4 3 2 12 2 2 4" xfId="32339"/>
    <cellStyle name="Normal 4 3 2 12 2 3" xfId="3253"/>
    <cellStyle name="Normal 4 3 2 12 2 3 2" xfId="12895"/>
    <cellStyle name="Normal 4 3 2 12 2 3 2 2" xfId="43102"/>
    <cellStyle name="Normal 4 3 2 12 2 3 3" xfId="22535"/>
    <cellStyle name="Normal 4 3 2 12 2 3 3 2" xfId="52742"/>
    <cellStyle name="Normal 4 3 2 12 2 3 4" xfId="33462"/>
    <cellStyle name="Normal 4 3 2 12 2 4" xfId="4376"/>
    <cellStyle name="Normal 4 3 2 12 2 4 2" xfId="14018"/>
    <cellStyle name="Normal 4 3 2 12 2 4 2 2" xfId="44225"/>
    <cellStyle name="Normal 4 3 2 12 2 4 3" xfId="23658"/>
    <cellStyle name="Normal 4 3 2 12 2 4 3 2" xfId="53865"/>
    <cellStyle name="Normal 4 3 2 12 2 4 4" xfId="34585"/>
    <cellStyle name="Normal 4 3 2 12 2 5" xfId="5665"/>
    <cellStyle name="Normal 4 3 2 12 2 5 2" xfId="15305"/>
    <cellStyle name="Normal 4 3 2 12 2 5 2 2" xfId="45512"/>
    <cellStyle name="Normal 4 3 2 12 2 5 3" xfId="24945"/>
    <cellStyle name="Normal 4 3 2 12 2 5 3 2" xfId="55152"/>
    <cellStyle name="Normal 4 3 2 12 2 5 4" xfId="35872"/>
    <cellStyle name="Normal 4 3 2 12 2 6" xfId="6952"/>
    <cellStyle name="Normal 4 3 2 12 2 6 2" xfId="16592"/>
    <cellStyle name="Normal 4 3 2 12 2 6 2 2" xfId="46799"/>
    <cellStyle name="Normal 4 3 2 12 2 6 3" xfId="26232"/>
    <cellStyle name="Normal 4 3 2 12 2 6 3 2" xfId="56439"/>
    <cellStyle name="Normal 4 3 2 12 2 6 4" xfId="37159"/>
    <cellStyle name="Normal 4 3 2 12 2 7" xfId="8239"/>
    <cellStyle name="Normal 4 3 2 12 2 7 2" xfId="17879"/>
    <cellStyle name="Normal 4 3 2 12 2 7 2 2" xfId="48086"/>
    <cellStyle name="Normal 4 3 2 12 2 7 3" xfId="27519"/>
    <cellStyle name="Normal 4 3 2 12 2 7 3 2" xfId="57726"/>
    <cellStyle name="Normal 4 3 2 12 2 7 4" xfId="38446"/>
    <cellStyle name="Normal 4 3 2 12 2 8" xfId="9526"/>
    <cellStyle name="Normal 4 3 2 12 2 8 2" xfId="19166"/>
    <cellStyle name="Normal 4 3 2 12 2 8 2 2" xfId="49373"/>
    <cellStyle name="Normal 4 3 2 12 2 8 3" xfId="28806"/>
    <cellStyle name="Normal 4 3 2 12 2 8 3 2" xfId="59013"/>
    <cellStyle name="Normal 4 3 2 12 2 8 4" xfId="39733"/>
    <cellStyle name="Normal 4 3 2 12 2 9" xfId="10649"/>
    <cellStyle name="Normal 4 3 2 12 2 9 2" xfId="40856"/>
    <cellStyle name="Normal 4 3 2 12 3" xfId="1656"/>
    <cellStyle name="Normal 4 3 2 12 3 2" xfId="11303"/>
    <cellStyle name="Normal 4 3 2 12 3 2 2" xfId="41510"/>
    <cellStyle name="Normal 4 3 2 12 3 3" xfId="20943"/>
    <cellStyle name="Normal 4 3 2 12 3 3 2" xfId="51150"/>
    <cellStyle name="Normal 4 3 2 12 3 4" xfId="31870"/>
    <cellStyle name="Normal 4 3 2 12 4" xfId="2784"/>
    <cellStyle name="Normal 4 3 2 12 4 2" xfId="12426"/>
    <cellStyle name="Normal 4 3 2 12 4 2 2" xfId="42633"/>
    <cellStyle name="Normal 4 3 2 12 4 3" xfId="22066"/>
    <cellStyle name="Normal 4 3 2 12 4 3 2" xfId="52273"/>
    <cellStyle name="Normal 4 3 2 12 4 4" xfId="32993"/>
    <cellStyle name="Normal 4 3 2 12 5" xfId="3907"/>
    <cellStyle name="Normal 4 3 2 12 5 2" xfId="13549"/>
    <cellStyle name="Normal 4 3 2 12 5 2 2" xfId="43756"/>
    <cellStyle name="Normal 4 3 2 12 5 3" xfId="23189"/>
    <cellStyle name="Normal 4 3 2 12 5 3 2" xfId="53396"/>
    <cellStyle name="Normal 4 3 2 12 5 4" xfId="34116"/>
    <cellStyle name="Normal 4 3 2 12 6" xfId="5196"/>
    <cellStyle name="Normal 4 3 2 12 6 2" xfId="14836"/>
    <cellStyle name="Normal 4 3 2 12 6 2 2" xfId="45043"/>
    <cellStyle name="Normal 4 3 2 12 6 3" xfId="24476"/>
    <cellStyle name="Normal 4 3 2 12 6 3 2" xfId="54683"/>
    <cellStyle name="Normal 4 3 2 12 6 4" xfId="35403"/>
    <cellStyle name="Normal 4 3 2 12 7" xfId="6483"/>
    <cellStyle name="Normal 4 3 2 12 7 2" xfId="16123"/>
    <cellStyle name="Normal 4 3 2 12 7 2 2" xfId="46330"/>
    <cellStyle name="Normal 4 3 2 12 7 3" xfId="25763"/>
    <cellStyle name="Normal 4 3 2 12 7 3 2" xfId="55970"/>
    <cellStyle name="Normal 4 3 2 12 7 4" xfId="36690"/>
    <cellStyle name="Normal 4 3 2 12 8" xfId="7770"/>
    <cellStyle name="Normal 4 3 2 12 8 2" xfId="17410"/>
    <cellStyle name="Normal 4 3 2 12 8 2 2" xfId="47617"/>
    <cellStyle name="Normal 4 3 2 12 8 3" xfId="27050"/>
    <cellStyle name="Normal 4 3 2 12 8 3 2" xfId="57257"/>
    <cellStyle name="Normal 4 3 2 12 8 4" xfId="37977"/>
    <cellStyle name="Normal 4 3 2 12 9" xfId="9057"/>
    <cellStyle name="Normal 4 3 2 12 9 2" xfId="18697"/>
    <cellStyle name="Normal 4 3 2 12 9 2 2" xfId="48904"/>
    <cellStyle name="Normal 4 3 2 12 9 3" xfId="28337"/>
    <cellStyle name="Normal 4 3 2 12 9 3 2" xfId="58544"/>
    <cellStyle name="Normal 4 3 2 12 9 4" xfId="39264"/>
    <cellStyle name="Normal 4 3 2 13" xfId="547"/>
    <cellStyle name="Normal 4 3 2 13 10" xfId="10204"/>
    <cellStyle name="Normal 4 3 2 13 10 2" xfId="40411"/>
    <cellStyle name="Normal 4 3 2 13 11" xfId="19844"/>
    <cellStyle name="Normal 4 3 2 13 11 2" xfId="50051"/>
    <cellStyle name="Normal 4 3 2 13 12" xfId="29648"/>
    <cellStyle name="Normal 4 3 2 13 12 2" xfId="59855"/>
    <cellStyle name="Normal 4 3 2 13 13" xfId="30771"/>
    <cellStyle name="Normal 4 3 2 13 2" xfId="1023"/>
    <cellStyle name="Normal 4 3 2 13 2 10" xfId="20313"/>
    <cellStyle name="Normal 4 3 2 13 2 10 2" xfId="50520"/>
    <cellStyle name="Normal 4 3 2 13 2 11" xfId="30117"/>
    <cellStyle name="Normal 4 3 2 13 2 11 2" xfId="60324"/>
    <cellStyle name="Normal 4 3 2 13 2 12" xfId="31240"/>
    <cellStyle name="Normal 4 3 2 13 2 2" xfId="2151"/>
    <cellStyle name="Normal 4 3 2 13 2 2 2" xfId="11796"/>
    <cellStyle name="Normal 4 3 2 13 2 2 2 2" xfId="42003"/>
    <cellStyle name="Normal 4 3 2 13 2 2 3" xfId="21436"/>
    <cellStyle name="Normal 4 3 2 13 2 2 3 2" xfId="51643"/>
    <cellStyle name="Normal 4 3 2 13 2 2 4" xfId="32363"/>
    <cellStyle name="Normal 4 3 2 13 2 3" xfId="3277"/>
    <cellStyle name="Normal 4 3 2 13 2 3 2" xfId="12919"/>
    <cellStyle name="Normal 4 3 2 13 2 3 2 2" xfId="43126"/>
    <cellStyle name="Normal 4 3 2 13 2 3 3" xfId="22559"/>
    <cellStyle name="Normal 4 3 2 13 2 3 3 2" xfId="52766"/>
    <cellStyle name="Normal 4 3 2 13 2 3 4" xfId="33486"/>
    <cellStyle name="Normal 4 3 2 13 2 4" xfId="4400"/>
    <cellStyle name="Normal 4 3 2 13 2 4 2" xfId="14042"/>
    <cellStyle name="Normal 4 3 2 13 2 4 2 2" xfId="44249"/>
    <cellStyle name="Normal 4 3 2 13 2 4 3" xfId="23682"/>
    <cellStyle name="Normal 4 3 2 13 2 4 3 2" xfId="53889"/>
    <cellStyle name="Normal 4 3 2 13 2 4 4" xfId="34609"/>
    <cellStyle name="Normal 4 3 2 13 2 5" xfId="5689"/>
    <cellStyle name="Normal 4 3 2 13 2 5 2" xfId="15329"/>
    <cellStyle name="Normal 4 3 2 13 2 5 2 2" xfId="45536"/>
    <cellStyle name="Normal 4 3 2 13 2 5 3" xfId="24969"/>
    <cellStyle name="Normal 4 3 2 13 2 5 3 2" xfId="55176"/>
    <cellStyle name="Normal 4 3 2 13 2 5 4" xfId="35896"/>
    <cellStyle name="Normal 4 3 2 13 2 6" xfId="6976"/>
    <cellStyle name="Normal 4 3 2 13 2 6 2" xfId="16616"/>
    <cellStyle name="Normal 4 3 2 13 2 6 2 2" xfId="46823"/>
    <cellStyle name="Normal 4 3 2 13 2 6 3" xfId="26256"/>
    <cellStyle name="Normal 4 3 2 13 2 6 3 2" xfId="56463"/>
    <cellStyle name="Normal 4 3 2 13 2 6 4" xfId="37183"/>
    <cellStyle name="Normal 4 3 2 13 2 7" xfId="8263"/>
    <cellStyle name="Normal 4 3 2 13 2 7 2" xfId="17903"/>
    <cellStyle name="Normal 4 3 2 13 2 7 2 2" xfId="48110"/>
    <cellStyle name="Normal 4 3 2 13 2 7 3" xfId="27543"/>
    <cellStyle name="Normal 4 3 2 13 2 7 3 2" xfId="57750"/>
    <cellStyle name="Normal 4 3 2 13 2 7 4" xfId="38470"/>
    <cellStyle name="Normal 4 3 2 13 2 8" xfId="9550"/>
    <cellStyle name="Normal 4 3 2 13 2 8 2" xfId="19190"/>
    <cellStyle name="Normal 4 3 2 13 2 8 2 2" xfId="49397"/>
    <cellStyle name="Normal 4 3 2 13 2 8 3" xfId="28830"/>
    <cellStyle name="Normal 4 3 2 13 2 8 3 2" xfId="59037"/>
    <cellStyle name="Normal 4 3 2 13 2 8 4" xfId="39757"/>
    <cellStyle name="Normal 4 3 2 13 2 9" xfId="10673"/>
    <cellStyle name="Normal 4 3 2 13 2 9 2" xfId="40880"/>
    <cellStyle name="Normal 4 3 2 13 3" xfId="1680"/>
    <cellStyle name="Normal 4 3 2 13 3 2" xfId="11327"/>
    <cellStyle name="Normal 4 3 2 13 3 2 2" xfId="41534"/>
    <cellStyle name="Normal 4 3 2 13 3 3" xfId="20967"/>
    <cellStyle name="Normal 4 3 2 13 3 3 2" xfId="51174"/>
    <cellStyle name="Normal 4 3 2 13 3 4" xfId="31894"/>
    <cellStyle name="Normal 4 3 2 13 4" xfId="2808"/>
    <cellStyle name="Normal 4 3 2 13 4 2" xfId="12450"/>
    <cellStyle name="Normal 4 3 2 13 4 2 2" xfId="42657"/>
    <cellStyle name="Normal 4 3 2 13 4 3" xfId="22090"/>
    <cellStyle name="Normal 4 3 2 13 4 3 2" xfId="52297"/>
    <cellStyle name="Normal 4 3 2 13 4 4" xfId="33017"/>
    <cellStyle name="Normal 4 3 2 13 5" xfId="3931"/>
    <cellStyle name="Normal 4 3 2 13 5 2" xfId="13573"/>
    <cellStyle name="Normal 4 3 2 13 5 2 2" xfId="43780"/>
    <cellStyle name="Normal 4 3 2 13 5 3" xfId="23213"/>
    <cellStyle name="Normal 4 3 2 13 5 3 2" xfId="53420"/>
    <cellStyle name="Normal 4 3 2 13 5 4" xfId="34140"/>
    <cellStyle name="Normal 4 3 2 13 6" xfId="5220"/>
    <cellStyle name="Normal 4 3 2 13 6 2" xfId="14860"/>
    <cellStyle name="Normal 4 3 2 13 6 2 2" xfId="45067"/>
    <cellStyle name="Normal 4 3 2 13 6 3" xfId="24500"/>
    <cellStyle name="Normal 4 3 2 13 6 3 2" xfId="54707"/>
    <cellStyle name="Normal 4 3 2 13 6 4" xfId="35427"/>
    <cellStyle name="Normal 4 3 2 13 7" xfId="6507"/>
    <cellStyle name="Normal 4 3 2 13 7 2" xfId="16147"/>
    <cellStyle name="Normal 4 3 2 13 7 2 2" xfId="46354"/>
    <cellStyle name="Normal 4 3 2 13 7 3" xfId="25787"/>
    <cellStyle name="Normal 4 3 2 13 7 3 2" xfId="55994"/>
    <cellStyle name="Normal 4 3 2 13 7 4" xfId="36714"/>
    <cellStyle name="Normal 4 3 2 13 8" xfId="7794"/>
    <cellStyle name="Normal 4 3 2 13 8 2" xfId="17434"/>
    <cellStyle name="Normal 4 3 2 13 8 2 2" xfId="47641"/>
    <cellStyle name="Normal 4 3 2 13 8 3" xfId="27074"/>
    <cellStyle name="Normal 4 3 2 13 8 3 2" xfId="57281"/>
    <cellStyle name="Normal 4 3 2 13 8 4" xfId="38001"/>
    <cellStyle name="Normal 4 3 2 13 9" xfId="9081"/>
    <cellStyle name="Normal 4 3 2 13 9 2" xfId="18721"/>
    <cellStyle name="Normal 4 3 2 13 9 2 2" xfId="48928"/>
    <cellStyle name="Normal 4 3 2 13 9 3" xfId="28361"/>
    <cellStyle name="Normal 4 3 2 13 9 3 2" xfId="58568"/>
    <cellStyle name="Normal 4 3 2 13 9 4" xfId="39288"/>
    <cellStyle name="Normal 4 3 2 14" xfId="571"/>
    <cellStyle name="Normal 4 3 2 14 10" xfId="10227"/>
    <cellStyle name="Normal 4 3 2 14 10 2" xfId="40434"/>
    <cellStyle name="Normal 4 3 2 14 11" xfId="19867"/>
    <cellStyle name="Normal 4 3 2 14 11 2" xfId="50074"/>
    <cellStyle name="Normal 4 3 2 14 12" xfId="29671"/>
    <cellStyle name="Normal 4 3 2 14 12 2" xfId="59878"/>
    <cellStyle name="Normal 4 3 2 14 13" xfId="30794"/>
    <cellStyle name="Normal 4 3 2 14 2" xfId="1046"/>
    <cellStyle name="Normal 4 3 2 14 2 10" xfId="20336"/>
    <cellStyle name="Normal 4 3 2 14 2 10 2" xfId="50543"/>
    <cellStyle name="Normal 4 3 2 14 2 11" xfId="30140"/>
    <cellStyle name="Normal 4 3 2 14 2 11 2" xfId="60347"/>
    <cellStyle name="Normal 4 3 2 14 2 12" xfId="31263"/>
    <cellStyle name="Normal 4 3 2 14 2 2" xfId="2174"/>
    <cellStyle name="Normal 4 3 2 14 2 2 2" xfId="11819"/>
    <cellStyle name="Normal 4 3 2 14 2 2 2 2" xfId="42026"/>
    <cellStyle name="Normal 4 3 2 14 2 2 3" xfId="21459"/>
    <cellStyle name="Normal 4 3 2 14 2 2 3 2" xfId="51666"/>
    <cellStyle name="Normal 4 3 2 14 2 2 4" xfId="32386"/>
    <cellStyle name="Normal 4 3 2 14 2 3" xfId="3300"/>
    <cellStyle name="Normal 4 3 2 14 2 3 2" xfId="12942"/>
    <cellStyle name="Normal 4 3 2 14 2 3 2 2" xfId="43149"/>
    <cellStyle name="Normal 4 3 2 14 2 3 3" xfId="22582"/>
    <cellStyle name="Normal 4 3 2 14 2 3 3 2" xfId="52789"/>
    <cellStyle name="Normal 4 3 2 14 2 3 4" xfId="33509"/>
    <cellStyle name="Normal 4 3 2 14 2 4" xfId="4423"/>
    <cellStyle name="Normal 4 3 2 14 2 4 2" xfId="14065"/>
    <cellStyle name="Normal 4 3 2 14 2 4 2 2" xfId="44272"/>
    <cellStyle name="Normal 4 3 2 14 2 4 3" xfId="23705"/>
    <cellStyle name="Normal 4 3 2 14 2 4 3 2" xfId="53912"/>
    <cellStyle name="Normal 4 3 2 14 2 4 4" xfId="34632"/>
    <cellStyle name="Normal 4 3 2 14 2 5" xfId="5712"/>
    <cellStyle name="Normal 4 3 2 14 2 5 2" xfId="15352"/>
    <cellStyle name="Normal 4 3 2 14 2 5 2 2" xfId="45559"/>
    <cellStyle name="Normal 4 3 2 14 2 5 3" xfId="24992"/>
    <cellStyle name="Normal 4 3 2 14 2 5 3 2" xfId="55199"/>
    <cellStyle name="Normal 4 3 2 14 2 5 4" xfId="35919"/>
    <cellStyle name="Normal 4 3 2 14 2 6" xfId="6999"/>
    <cellStyle name="Normal 4 3 2 14 2 6 2" xfId="16639"/>
    <cellStyle name="Normal 4 3 2 14 2 6 2 2" xfId="46846"/>
    <cellStyle name="Normal 4 3 2 14 2 6 3" xfId="26279"/>
    <cellStyle name="Normal 4 3 2 14 2 6 3 2" xfId="56486"/>
    <cellStyle name="Normal 4 3 2 14 2 6 4" xfId="37206"/>
    <cellStyle name="Normal 4 3 2 14 2 7" xfId="8286"/>
    <cellStyle name="Normal 4 3 2 14 2 7 2" xfId="17926"/>
    <cellStyle name="Normal 4 3 2 14 2 7 2 2" xfId="48133"/>
    <cellStyle name="Normal 4 3 2 14 2 7 3" xfId="27566"/>
    <cellStyle name="Normal 4 3 2 14 2 7 3 2" xfId="57773"/>
    <cellStyle name="Normal 4 3 2 14 2 7 4" xfId="38493"/>
    <cellStyle name="Normal 4 3 2 14 2 8" xfId="9573"/>
    <cellStyle name="Normal 4 3 2 14 2 8 2" xfId="19213"/>
    <cellStyle name="Normal 4 3 2 14 2 8 2 2" xfId="49420"/>
    <cellStyle name="Normal 4 3 2 14 2 8 3" xfId="28853"/>
    <cellStyle name="Normal 4 3 2 14 2 8 3 2" xfId="59060"/>
    <cellStyle name="Normal 4 3 2 14 2 8 4" xfId="39780"/>
    <cellStyle name="Normal 4 3 2 14 2 9" xfId="10696"/>
    <cellStyle name="Normal 4 3 2 14 2 9 2" xfId="40903"/>
    <cellStyle name="Normal 4 3 2 14 3" xfId="1704"/>
    <cellStyle name="Normal 4 3 2 14 3 2" xfId="11350"/>
    <cellStyle name="Normal 4 3 2 14 3 2 2" xfId="41557"/>
    <cellStyle name="Normal 4 3 2 14 3 3" xfId="20990"/>
    <cellStyle name="Normal 4 3 2 14 3 3 2" xfId="51197"/>
    <cellStyle name="Normal 4 3 2 14 3 4" xfId="31917"/>
    <cellStyle name="Normal 4 3 2 14 4" xfId="2831"/>
    <cellStyle name="Normal 4 3 2 14 4 2" xfId="12473"/>
    <cellStyle name="Normal 4 3 2 14 4 2 2" xfId="42680"/>
    <cellStyle name="Normal 4 3 2 14 4 3" xfId="22113"/>
    <cellStyle name="Normal 4 3 2 14 4 3 2" xfId="52320"/>
    <cellStyle name="Normal 4 3 2 14 4 4" xfId="33040"/>
    <cellStyle name="Normal 4 3 2 14 5" xfId="3954"/>
    <cellStyle name="Normal 4 3 2 14 5 2" xfId="13596"/>
    <cellStyle name="Normal 4 3 2 14 5 2 2" xfId="43803"/>
    <cellStyle name="Normal 4 3 2 14 5 3" xfId="23236"/>
    <cellStyle name="Normal 4 3 2 14 5 3 2" xfId="53443"/>
    <cellStyle name="Normal 4 3 2 14 5 4" xfId="34163"/>
    <cellStyle name="Normal 4 3 2 14 6" xfId="5243"/>
    <cellStyle name="Normal 4 3 2 14 6 2" xfId="14883"/>
    <cellStyle name="Normal 4 3 2 14 6 2 2" xfId="45090"/>
    <cellStyle name="Normal 4 3 2 14 6 3" xfId="24523"/>
    <cellStyle name="Normal 4 3 2 14 6 3 2" xfId="54730"/>
    <cellStyle name="Normal 4 3 2 14 6 4" xfId="35450"/>
    <cellStyle name="Normal 4 3 2 14 7" xfId="6530"/>
    <cellStyle name="Normal 4 3 2 14 7 2" xfId="16170"/>
    <cellStyle name="Normal 4 3 2 14 7 2 2" xfId="46377"/>
    <cellStyle name="Normal 4 3 2 14 7 3" xfId="25810"/>
    <cellStyle name="Normal 4 3 2 14 7 3 2" xfId="56017"/>
    <cellStyle name="Normal 4 3 2 14 7 4" xfId="36737"/>
    <cellStyle name="Normal 4 3 2 14 8" xfId="7817"/>
    <cellStyle name="Normal 4 3 2 14 8 2" xfId="17457"/>
    <cellStyle name="Normal 4 3 2 14 8 2 2" xfId="47664"/>
    <cellStyle name="Normal 4 3 2 14 8 3" xfId="27097"/>
    <cellStyle name="Normal 4 3 2 14 8 3 2" xfId="57304"/>
    <cellStyle name="Normal 4 3 2 14 8 4" xfId="38024"/>
    <cellStyle name="Normal 4 3 2 14 9" xfId="9104"/>
    <cellStyle name="Normal 4 3 2 14 9 2" xfId="18744"/>
    <cellStyle name="Normal 4 3 2 14 9 2 2" xfId="48951"/>
    <cellStyle name="Normal 4 3 2 14 9 3" xfId="28384"/>
    <cellStyle name="Normal 4 3 2 14 9 3 2" xfId="58591"/>
    <cellStyle name="Normal 4 3 2 14 9 4" xfId="39311"/>
    <cellStyle name="Normal 4 3 2 15" xfId="601"/>
    <cellStyle name="Normal 4 3 2 15 10" xfId="19894"/>
    <cellStyle name="Normal 4 3 2 15 10 2" xfId="50101"/>
    <cellStyle name="Normal 4 3 2 15 11" xfId="29698"/>
    <cellStyle name="Normal 4 3 2 15 11 2" xfId="59905"/>
    <cellStyle name="Normal 4 3 2 15 12" xfId="30821"/>
    <cellStyle name="Normal 4 3 2 15 2" xfId="1732"/>
    <cellStyle name="Normal 4 3 2 15 2 2" xfId="11377"/>
    <cellStyle name="Normal 4 3 2 15 2 2 2" xfId="41584"/>
    <cellStyle name="Normal 4 3 2 15 2 3" xfId="21017"/>
    <cellStyle name="Normal 4 3 2 15 2 3 2" xfId="51224"/>
    <cellStyle name="Normal 4 3 2 15 2 4" xfId="31944"/>
    <cellStyle name="Normal 4 3 2 15 3" xfId="2858"/>
    <cellStyle name="Normal 4 3 2 15 3 2" xfId="12500"/>
    <cellStyle name="Normal 4 3 2 15 3 2 2" xfId="42707"/>
    <cellStyle name="Normal 4 3 2 15 3 3" xfId="22140"/>
    <cellStyle name="Normal 4 3 2 15 3 3 2" xfId="52347"/>
    <cellStyle name="Normal 4 3 2 15 3 4" xfId="33067"/>
    <cellStyle name="Normal 4 3 2 15 4" xfId="3981"/>
    <cellStyle name="Normal 4 3 2 15 4 2" xfId="13623"/>
    <cellStyle name="Normal 4 3 2 15 4 2 2" xfId="43830"/>
    <cellStyle name="Normal 4 3 2 15 4 3" xfId="23263"/>
    <cellStyle name="Normal 4 3 2 15 4 3 2" xfId="53470"/>
    <cellStyle name="Normal 4 3 2 15 4 4" xfId="34190"/>
    <cellStyle name="Normal 4 3 2 15 5" xfId="5270"/>
    <cellStyle name="Normal 4 3 2 15 5 2" xfId="14910"/>
    <cellStyle name="Normal 4 3 2 15 5 2 2" xfId="45117"/>
    <cellStyle name="Normal 4 3 2 15 5 3" xfId="24550"/>
    <cellStyle name="Normal 4 3 2 15 5 3 2" xfId="54757"/>
    <cellStyle name="Normal 4 3 2 15 5 4" xfId="35477"/>
    <cellStyle name="Normal 4 3 2 15 6" xfId="6557"/>
    <cellStyle name="Normal 4 3 2 15 6 2" xfId="16197"/>
    <cellStyle name="Normal 4 3 2 15 6 2 2" xfId="46404"/>
    <cellStyle name="Normal 4 3 2 15 6 3" xfId="25837"/>
    <cellStyle name="Normal 4 3 2 15 6 3 2" xfId="56044"/>
    <cellStyle name="Normal 4 3 2 15 6 4" xfId="36764"/>
    <cellStyle name="Normal 4 3 2 15 7" xfId="7844"/>
    <cellStyle name="Normal 4 3 2 15 7 2" xfId="17484"/>
    <cellStyle name="Normal 4 3 2 15 7 2 2" xfId="47691"/>
    <cellStyle name="Normal 4 3 2 15 7 3" xfId="27124"/>
    <cellStyle name="Normal 4 3 2 15 7 3 2" xfId="57331"/>
    <cellStyle name="Normal 4 3 2 15 7 4" xfId="38051"/>
    <cellStyle name="Normal 4 3 2 15 8" xfId="9131"/>
    <cellStyle name="Normal 4 3 2 15 8 2" xfId="18771"/>
    <cellStyle name="Normal 4 3 2 15 8 2 2" xfId="48978"/>
    <cellStyle name="Normal 4 3 2 15 8 3" xfId="28411"/>
    <cellStyle name="Normal 4 3 2 15 8 3 2" xfId="58618"/>
    <cellStyle name="Normal 4 3 2 15 8 4" xfId="39338"/>
    <cellStyle name="Normal 4 3 2 15 9" xfId="10254"/>
    <cellStyle name="Normal 4 3 2 15 9 2" xfId="40461"/>
    <cellStyle name="Normal 4 3 2 16" xfId="1071"/>
    <cellStyle name="Normal 4 3 2 16 10" xfId="20361"/>
    <cellStyle name="Normal 4 3 2 16 10 2" xfId="50568"/>
    <cellStyle name="Normal 4 3 2 16 11" xfId="30165"/>
    <cellStyle name="Normal 4 3 2 16 11 2" xfId="60372"/>
    <cellStyle name="Normal 4 3 2 16 12" xfId="31288"/>
    <cellStyle name="Normal 4 3 2 16 2" xfId="2199"/>
    <cellStyle name="Normal 4 3 2 16 2 2" xfId="11844"/>
    <cellStyle name="Normal 4 3 2 16 2 2 2" xfId="42051"/>
    <cellStyle name="Normal 4 3 2 16 2 3" xfId="21484"/>
    <cellStyle name="Normal 4 3 2 16 2 3 2" xfId="51691"/>
    <cellStyle name="Normal 4 3 2 16 2 4" xfId="32411"/>
    <cellStyle name="Normal 4 3 2 16 3" xfId="3325"/>
    <cellStyle name="Normal 4 3 2 16 3 2" xfId="12967"/>
    <cellStyle name="Normal 4 3 2 16 3 2 2" xfId="43174"/>
    <cellStyle name="Normal 4 3 2 16 3 3" xfId="22607"/>
    <cellStyle name="Normal 4 3 2 16 3 3 2" xfId="52814"/>
    <cellStyle name="Normal 4 3 2 16 3 4" xfId="33534"/>
    <cellStyle name="Normal 4 3 2 16 4" xfId="4448"/>
    <cellStyle name="Normal 4 3 2 16 4 2" xfId="14090"/>
    <cellStyle name="Normal 4 3 2 16 4 2 2" xfId="44297"/>
    <cellStyle name="Normal 4 3 2 16 4 3" xfId="23730"/>
    <cellStyle name="Normal 4 3 2 16 4 3 2" xfId="53937"/>
    <cellStyle name="Normal 4 3 2 16 4 4" xfId="34657"/>
    <cellStyle name="Normal 4 3 2 16 5" xfId="5737"/>
    <cellStyle name="Normal 4 3 2 16 5 2" xfId="15377"/>
    <cellStyle name="Normal 4 3 2 16 5 2 2" xfId="45584"/>
    <cellStyle name="Normal 4 3 2 16 5 3" xfId="25017"/>
    <cellStyle name="Normal 4 3 2 16 5 3 2" xfId="55224"/>
    <cellStyle name="Normal 4 3 2 16 5 4" xfId="35944"/>
    <cellStyle name="Normal 4 3 2 16 6" xfId="7024"/>
    <cellStyle name="Normal 4 3 2 16 6 2" xfId="16664"/>
    <cellStyle name="Normal 4 3 2 16 6 2 2" xfId="46871"/>
    <cellStyle name="Normal 4 3 2 16 6 3" xfId="26304"/>
    <cellStyle name="Normal 4 3 2 16 6 3 2" xfId="56511"/>
    <cellStyle name="Normal 4 3 2 16 6 4" xfId="37231"/>
    <cellStyle name="Normal 4 3 2 16 7" xfId="8311"/>
    <cellStyle name="Normal 4 3 2 16 7 2" xfId="17951"/>
    <cellStyle name="Normal 4 3 2 16 7 2 2" xfId="48158"/>
    <cellStyle name="Normal 4 3 2 16 7 3" xfId="27591"/>
    <cellStyle name="Normal 4 3 2 16 7 3 2" xfId="57798"/>
    <cellStyle name="Normal 4 3 2 16 7 4" xfId="38518"/>
    <cellStyle name="Normal 4 3 2 16 8" xfId="9598"/>
    <cellStyle name="Normal 4 3 2 16 8 2" xfId="19238"/>
    <cellStyle name="Normal 4 3 2 16 8 2 2" xfId="49445"/>
    <cellStyle name="Normal 4 3 2 16 8 3" xfId="28878"/>
    <cellStyle name="Normal 4 3 2 16 8 3 2" xfId="59085"/>
    <cellStyle name="Normal 4 3 2 16 8 4" xfId="39805"/>
    <cellStyle name="Normal 4 3 2 16 9" xfId="10721"/>
    <cellStyle name="Normal 4 3 2 16 9 2" xfId="40928"/>
    <cellStyle name="Normal 4 3 2 17" xfId="1235"/>
    <cellStyle name="Normal 4 3 2 17 10" xfId="20523"/>
    <cellStyle name="Normal 4 3 2 17 10 2" xfId="50730"/>
    <cellStyle name="Normal 4 3 2 17 11" xfId="30327"/>
    <cellStyle name="Normal 4 3 2 17 11 2" xfId="60534"/>
    <cellStyle name="Normal 4 3 2 17 12" xfId="31450"/>
    <cellStyle name="Normal 4 3 2 17 2" xfId="2363"/>
    <cellStyle name="Normal 4 3 2 17 2 2" xfId="12006"/>
    <cellStyle name="Normal 4 3 2 17 2 2 2" xfId="42213"/>
    <cellStyle name="Normal 4 3 2 17 2 3" xfId="21646"/>
    <cellStyle name="Normal 4 3 2 17 2 3 2" xfId="51853"/>
    <cellStyle name="Normal 4 3 2 17 2 4" xfId="32573"/>
    <cellStyle name="Normal 4 3 2 17 3" xfId="3487"/>
    <cellStyle name="Normal 4 3 2 17 3 2" xfId="13129"/>
    <cellStyle name="Normal 4 3 2 17 3 2 2" xfId="43336"/>
    <cellStyle name="Normal 4 3 2 17 3 3" xfId="22769"/>
    <cellStyle name="Normal 4 3 2 17 3 3 2" xfId="52976"/>
    <cellStyle name="Normal 4 3 2 17 3 4" xfId="33696"/>
    <cellStyle name="Normal 4 3 2 17 4" xfId="4610"/>
    <cellStyle name="Normal 4 3 2 17 4 2" xfId="14252"/>
    <cellStyle name="Normal 4 3 2 17 4 2 2" xfId="44459"/>
    <cellStyle name="Normal 4 3 2 17 4 3" xfId="23892"/>
    <cellStyle name="Normal 4 3 2 17 4 3 2" xfId="54099"/>
    <cellStyle name="Normal 4 3 2 17 4 4" xfId="34819"/>
    <cellStyle name="Normal 4 3 2 17 5" xfId="5899"/>
    <cellStyle name="Normal 4 3 2 17 5 2" xfId="15539"/>
    <cellStyle name="Normal 4 3 2 17 5 2 2" xfId="45746"/>
    <cellStyle name="Normal 4 3 2 17 5 3" xfId="25179"/>
    <cellStyle name="Normal 4 3 2 17 5 3 2" xfId="55386"/>
    <cellStyle name="Normal 4 3 2 17 5 4" xfId="36106"/>
    <cellStyle name="Normal 4 3 2 17 6" xfId="7186"/>
    <cellStyle name="Normal 4 3 2 17 6 2" xfId="16826"/>
    <cellStyle name="Normal 4 3 2 17 6 2 2" xfId="47033"/>
    <cellStyle name="Normal 4 3 2 17 6 3" xfId="26466"/>
    <cellStyle name="Normal 4 3 2 17 6 3 2" xfId="56673"/>
    <cellStyle name="Normal 4 3 2 17 6 4" xfId="37393"/>
    <cellStyle name="Normal 4 3 2 17 7" xfId="8473"/>
    <cellStyle name="Normal 4 3 2 17 7 2" xfId="18113"/>
    <cellStyle name="Normal 4 3 2 17 7 2 2" xfId="48320"/>
    <cellStyle name="Normal 4 3 2 17 7 3" xfId="27753"/>
    <cellStyle name="Normal 4 3 2 17 7 3 2" xfId="57960"/>
    <cellStyle name="Normal 4 3 2 17 7 4" xfId="38680"/>
    <cellStyle name="Normal 4 3 2 17 8" xfId="9760"/>
    <cellStyle name="Normal 4 3 2 17 8 2" xfId="19400"/>
    <cellStyle name="Normal 4 3 2 17 8 2 2" xfId="49607"/>
    <cellStyle name="Normal 4 3 2 17 8 3" xfId="29040"/>
    <cellStyle name="Normal 4 3 2 17 8 3 2" xfId="59247"/>
    <cellStyle name="Normal 4 3 2 17 8 4" xfId="39967"/>
    <cellStyle name="Normal 4 3 2 17 9" xfId="10883"/>
    <cellStyle name="Normal 4 3 2 17 9 2" xfId="41090"/>
    <cellStyle name="Normal 4 3 2 18" xfId="1261"/>
    <cellStyle name="Normal 4 3 2 18 2" xfId="4799"/>
    <cellStyle name="Normal 4 3 2 18 2 2" xfId="14441"/>
    <cellStyle name="Normal 4 3 2 18 2 2 2" xfId="44648"/>
    <cellStyle name="Normal 4 3 2 18 2 3" xfId="24081"/>
    <cellStyle name="Normal 4 3 2 18 2 3 2" xfId="54288"/>
    <cellStyle name="Normal 4 3 2 18 2 4" xfId="35008"/>
    <cellStyle name="Normal 4 3 2 18 3" xfId="6088"/>
    <cellStyle name="Normal 4 3 2 18 3 2" xfId="15728"/>
    <cellStyle name="Normal 4 3 2 18 3 2 2" xfId="45935"/>
    <cellStyle name="Normal 4 3 2 18 3 3" xfId="25368"/>
    <cellStyle name="Normal 4 3 2 18 3 3 2" xfId="55575"/>
    <cellStyle name="Normal 4 3 2 18 3 4" xfId="36295"/>
    <cellStyle name="Normal 4 3 2 18 4" xfId="7375"/>
    <cellStyle name="Normal 4 3 2 18 4 2" xfId="17015"/>
    <cellStyle name="Normal 4 3 2 18 4 2 2" xfId="47222"/>
    <cellStyle name="Normal 4 3 2 18 4 3" xfId="26655"/>
    <cellStyle name="Normal 4 3 2 18 4 3 2" xfId="56862"/>
    <cellStyle name="Normal 4 3 2 18 4 4" xfId="37582"/>
    <cellStyle name="Normal 4 3 2 18 5" xfId="8662"/>
    <cellStyle name="Normal 4 3 2 18 5 2" xfId="18302"/>
    <cellStyle name="Normal 4 3 2 18 5 2 2" xfId="48509"/>
    <cellStyle name="Normal 4 3 2 18 5 3" xfId="27942"/>
    <cellStyle name="Normal 4 3 2 18 5 3 2" xfId="58149"/>
    <cellStyle name="Normal 4 3 2 18 5 4" xfId="38869"/>
    <cellStyle name="Normal 4 3 2 18 6" xfId="10908"/>
    <cellStyle name="Normal 4 3 2 18 6 2" xfId="41115"/>
    <cellStyle name="Normal 4 3 2 18 7" xfId="20548"/>
    <cellStyle name="Normal 4 3 2 18 7 2" xfId="50755"/>
    <cellStyle name="Normal 4 3 2 18 8" xfId="29229"/>
    <cellStyle name="Normal 4 3 2 18 8 2" xfId="59436"/>
    <cellStyle name="Normal 4 3 2 18 9" xfId="31475"/>
    <cellStyle name="Normal 4 3 2 19" xfId="2389"/>
    <cellStyle name="Normal 4 3 2 19 2" xfId="12031"/>
    <cellStyle name="Normal 4 3 2 19 2 2" xfId="42238"/>
    <cellStyle name="Normal 4 3 2 19 3" xfId="21671"/>
    <cellStyle name="Normal 4 3 2 19 3 2" xfId="51878"/>
    <cellStyle name="Normal 4 3 2 19 4" xfId="32598"/>
    <cellStyle name="Normal 4 3 2 2" xfId="149"/>
    <cellStyle name="Normal 4 3 2 2 10" xfId="7234"/>
    <cellStyle name="Normal 4 3 2 2 10 2" xfId="16874"/>
    <cellStyle name="Normal 4 3 2 2 10 2 2" xfId="47081"/>
    <cellStyle name="Normal 4 3 2 2 10 3" xfId="26514"/>
    <cellStyle name="Normal 4 3 2 2 10 3 2" xfId="56721"/>
    <cellStyle name="Normal 4 3 2 2 10 4" xfId="37441"/>
    <cellStyle name="Normal 4 3 2 2 11" xfId="8521"/>
    <cellStyle name="Normal 4 3 2 2 11 2" xfId="18161"/>
    <cellStyle name="Normal 4 3 2 2 11 2 2" xfId="48368"/>
    <cellStyle name="Normal 4 3 2 2 11 3" xfId="27801"/>
    <cellStyle name="Normal 4 3 2 2 11 3 2" xfId="58008"/>
    <cellStyle name="Normal 4 3 2 2 11 4" xfId="38728"/>
    <cellStyle name="Normal 4 3 2 2 12" xfId="9808"/>
    <cellStyle name="Normal 4 3 2 2 12 2" xfId="40015"/>
    <cellStyle name="Normal 4 3 2 2 13" xfId="19448"/>
    <cellStyle name="Normal 4 3 2 2 13 2" xfId="49655"/>
    <cellStyle name="Normal 4 3 2 2 14" xfId="29088"/>
    <cellStyle name="Normal 4 3 2 2 14 2" xfId="59295"/>
    <cellStyle name="Normal 4 3 2 2 15" xfId="30375"/>
    <cellStyle name="Normal 4 3 2 2 2" xfId="314"/>
    <cellStyle name="Normal 4 3 2 2 2 10" xfId="9972"/>
    <cellStyle name="Normal 4 3 2 2 2 10 2" xfId="40179"/>
    <cellStyle name="Normal 4 3 2 2 2 11" xfId="19612"/>
    <cellStyle name="Normal 4 3 2 2 2 11 2" xfId="49819"/>
    <cellStyle name="Normal 4 3 2 2 2 12" xfId="29416"/>
    <cellStyle name="Normal 4 3 2 2 2 12 2" xfId="59623"/>
    <cellStyle name="Normal 4 3 2 2 2 13" xfId="30539"/>
    <cellStyle name="Normal 4 3 2 2 2 2" xfId="790"/>
    <cellStyle name="Normal 4 3 2 2 2 2 10" xfId="20081"/>
    <cellStyle name="Normal 4 3 2 2 2 2 10 2" xfId="50288"/>
    <cellStyle name="Normal 4 3 2 2 2 2 11" xfId="29885"/>
    <cellStyle name="Normal 4 3 2 2 2 2 11 2" xfId="60092"/>
    <cellStyle name="Normal 4 3 2 2 2 2 12" xfId="31008"/>
    <cellStyle name="Normal 4 3 2 2 2 2 2" xfId="1919"/>
    <cellStyle name="Normal 4 3 2 2 2 2 2 2" xfId="11564"/>
    <cellStyle name="Normal 4 3 2 2 2 2 2 2 2" xfId="41771"/>
    <cellStyle name="Normal 4 3 2 2 2 2 2 3" xfId="21204"/>
    <cellStyle name="Normal 4 3 2 2 2 2 2 3 2" xfId="51411"/>
    <cellStyle name="Normal 4 3 2 2 2 2 2 4" xfId="32131"/>
    <cellStyle name="Normal 4 3 2 2 2 2 3" xfId="3045"/>
    <cellStyle name="Normal 4 3 2 2 2 2 3 2" xfId="12687"/>
    <cellStyle name="Normal 4 3 2 2 2 2 3 2 2" xfId="42894"/>
    <cellStyle name="Normal 4 3 2 2 2 2 3 3" xfId="22327"/>
    <cellStyle name="Normal 4 3 2 2 2 2 3 3 2" xfId="52534"/>
    <cellStyle name="Normal 4 3 2 2 2 2 3 4" xfId="33254"/>
    <cellStyle name="Normal 4 3 2 2 2 2 4" xfId="4168"/>
    <cellStyle name="Normal 4 3 2 2 2 2 4 2" xfId="13810"/>
    <cellStyle name="Normal 4 3 2 2 2 2 4 2 2" xfId="44017"/>
    <cellStyle name="Normal 4 3 2 2 2 2 4 3" xfId="23450"/>
    <cellStyle name="Normal 4 3 2 2 2 2 4 3 2" xfId="53657"/>
    <cellStyle name="Normal 4 3 2 2 2 2 4 4" xfId="34377"/>
    <cellStyle name="Normal 4 3 2 2 2 2 5" xfId="5457"/>
    <cellStyle name="Normal 4 3 2 2 2 2 5 2" xfId="15097"/>
    <cellStyle name="Normal 4 3 2 2 2 2 5 2 2" xfId="45304"/>
    <cellStyle name="Normal 4 3 2 2 2 2 5 3" xfId="24737"/>
    <cellStyle name="Normal 4 3 2 2 2 2 5 3 2" xfId="54944"/>
    <cellStyle name="Normal 4 3 2 2 2 2 5 4" xfId="35664"/>
    <cellStyle name="Normal 4 3 2 2 2 2 6" xfId="6744"/>
    <cellStyle name="Normal 4 3 2 2 2 2 6 2" xfId="16384"/>
    <cellStyle name="Normal 4 3 2 2 2 2 6 2 2" xfId="46591"/>
    <cellStyle name="Normal 4 3 2 2 2 2 6 3" xfId="26024"/>
    <cellStyle name="Normal 4 3 2 2 2 2 6 3 2" xfId="56231"/>
    <cellStyle name="Normal 4 3 2 2 2 2 6 4" xfId="36951"/>
    <cellStyle name="Normal 4 3 2 2 2 2 7" xfId="8031"/>
    <cellStyle name="Normal 4 3 2 2 2 2 7 2" xfId="17671"/>
    <cellStyle name="Normal 4 3 2 2 2 2 7 2 2" xfId="47878"/>
    <cellStyle name="Normal 4 3 2 2 2 2 7 3" xfId="27311"/>
    <cellStyle name="Normal 4 3 2 2 2 2 7 3 2" xfId="57518"/>
    <cellStyle name="Normal 4 3 2 2 2 2 7 4" xfId="38238"/>
    <cellStyle name="Normal 4 3 2 2 2 2 8" xfId="9318"/>
    <cellStyle name="Normal 4 3 2 2 2 2 8 2" xfId="18958"/>
    <cellStyle name="Normal 4 3 2 2 2 2 8 2 2" xfId="49165"/>
    <cellStyle name="Normal 4 3 2 2 2 2 8 3" xfId="28598"/>
    <cellStyle name="Normal 4 3 2 2 2 2 8 3 2" xfId="58805"/>
    <cellStyle name="Normal 4 3 2 2 2 2 8 4" xfId="39525"/>
    <cellStyle name="Normal 4 3 2 2 2 2 9" xfId="10441"/>
    <cellStyle name="Normal 4 3 2 2 2 2 9 2" xfId="40648"/>
    <cellStyle name="Normal 4 3 2 2 2 3" xfId="1448"/>
    <cellStyle name="Normal 4 3 2 2 2 3 2" xfId="11095"/>
    <cellStyle name="Normal 4 3 2 2 2 3 2 2" xfId="41302"/>
    <cellStyle name="Normal 4 3 2 2 2 3 3" xfId="20735"/>
    <cellStyle name="Normal 4 3 2 2 2 3 3 2" xfId="50942"/>
    <cellStyle name="Normal 4 3 2 2 2 3 4" xfId="31662"/>
    <cellStyle name="Normal 4 3 2 2 2 4" xfId="2576"/>
    <cellStyle name="Normal 4 3 2 2 2 4 2" xfId="12218"/>
    <cellStyle name="Normal 4 3 2 2 2 4 2 2" xfId="42425"/>
    <cellStyle name="Normal 4 3 2 2 2 4 3" xfId="21858"/>
    <cellStyle name="Normal 4 3 2 2 2 4 3 2" xfId="52065"/>
    <cellStyle name="Normal 4 3 2 2 2 4 4" xfId="32785"/>
    <cellStyle name="Normal 4 3 2 2 2 5" xfId="3699"/>
    <cellStyle name="Normal 4 3 2 2 2 5 2" xfId="13341"/>
    <cellStyle name="Normal 4 3 2 2 2 5 2 2" xfId="43548"/>
    <cellStyle name="Normal 4 3 2 2 2 5 3" xfId="22981"/>
    <cellStyle name="Normal 4 3 2 2 2 5 3 2" xfId="53188"/>
    <cellStyle name="Normal 4 3 2 2 2 5 4" xfId="33908"/>
    <cellStyle name="Normal 4 3 2 2 2 6" xfId="4988"/>
    <cellStyle name="Normal 4 3 2 2 2 6 2" xfId="14628"/>
    <cellStyle name="Normal 4 3 2 2 2 6 2 2" xfId="44835"/>
    <cellStyle name="Normal 4 3 2 2 2 6 3" xfId="24268"/>
    <cellStyle name="Normal 4 3 2 2 2 6 3 2" xfId="54475"/>
    <cellStyle name="Normal 4 3 2 2 2 6 4" xfId="35195"/>
    <cellStyle name="Normal 4 3 2 2 2 7" xfId="6275"/>
    <cellStyle name="Normal 4 3 2 2 2 7 2" xfId="15915"/>
    <cellStyle name="Normal 4 3 2 2 2 7 2 2" xfId="46122"/>
    <cellStyle name="Normal 4 3 2 2 2 7 3" xfId="25555"/>
    <cellStyle name="Normal 4 3 2 2 2 7 3 2" xfId="55762"/>
    <cellStyle name="Normal 4 3 2 2 2 7 4" xfId="36482"/>
    <cellStyle name="Normal 4 3 2 2 2 8" xfId="7562"/>
    <cellStyle name="Normal 4 3 2 2 2 8 2" xfId="17202"/>
    <cellStyle name="Normal 4 3 2 2 2 8 2 2" xfId="47409"/>
    <cellStyle name="Normal 4 3 2 2 2 8 3" xfId="26842"/>
    <cellStyle name="Normal 4 3 2 2 2 8 3 2" xfId="57049"/>
    <cellStyle name="Normal 4 3 2 2 2 8 4" xfId="37769"/>
    <cellStyle name="Normal 4 3 2 2 2 9" xfId="8849"/>
    <cellStyle name="Normal 4 3 2 2 2 9 2" xfId="18489"/>
    <cellStyle name="Normal 4 3 2 2 2 9 2 2" xfId="48696"/>
    <cellStyle name="Normal 4 3 2 2 2 9 3" xfId="28129"/>
    <cellStyle name="Normal 4 3 2 2 2 9 3 2" xfId="58336"/>
    <cellStyle name="Normal 4 3 2 2 2 9 4" xfId="39056"/>
    <cellStyle name="Normal 4 3 2 2 3" xfId="625"/>
    <cellStyle name="Normal 4 3 2 2 3 10" xfId="19917"/>
    <cellStyle name="Normal 4 3 2 2 3 10 2" xfId="50124"/>
    <cellStyle name="Normal 4 3 2 2 3 11" xfId="29721"/>
    <cellStyle name="Normal 4 3 2 2 3 11 2" xfId="59928"/>
    <cellStyle name="Normal 4 3 2 2 3 12" xfId="30844"/>
    <cellStyle name="Normal 4 3 2 2 3 2" xfId="1755"/>
    <cellStyle name="Normal 4 3 2 2 3 2 2" xfId="11400"/>
    <cellStyle name="Normal 4 3 2 2 3 2 2 2" xfId="41607"/>
    <cellStyle name="Normal 4 3 2 2 3 2 3" xfId="21040"/>
    <cellStyle name="Normal 4 3 2 2 3 2 3 2" xfId="51247"/>
    <cellStyle name="Normal 4 3 2 2 3 2 4" xfId="31967"/>
    <cellStyle name="Normal 4 3 2 2 3 3" xfId="2881"/>
    <cellStyle name="Normal 4 3 2 2 3 3 2" xfId="12523"/>
    <cellStyle name="Normal 4 3 2 2 3 3 2 2" xfId="42730"/>
    <cellStyle name="Normal 4 3 2 2 3 3 3" xfId="22163"/>
    <cellStyle name="Normal 4 3 2 2 3 3 3 2" xfId="52370"/>
    <cellStyle name="Normal 4 3 2 2 3 3 4" xfId="33090"/>
    <cellStyle name="Normal 4 3 2 2 3 4" xfId="4004"/>
    <cellStyle name="Normal 4 3 2 2 3 4 2" xfId="13646"/>
    <cellStyle name="Normal 4 3 2 2 3 4 2 2" xfId="43853"/>
    <cellStyle name="Normal 4 3 2 2 3 4 3" xfId="23286"/>
    <cellStyle name="Normal 4 3 2 2 3 4 3 2" xfId="53493"/>
    <cellStyle name="Normal 4 3 2 2 3 4 4" xfId="34213"/>
    <cellStyle name="Normal 4 3 2 2 3 5" xfId="5293"/>
    <cellStyle name="Normal 4 3 2 2 3 5 2" xfId="14933"/>
    <cellStyle name="Normal 4 3 2 2 3 5 2 2" xfId="45140"/>
    <cellStyle name="Normal 4 3 2 2 3 5 3" xfId="24573"/>
    <cellStyle name="Normal 4 3 2 2 3 5 3 2" xfId="54780"/>
    <cellStyle name="Normal 4 3 2 2 3 5 4" xfId="35500"/>
    <cellStyle name="Normal 4 3 2 2 3 6" xfId="6580"/>
    <cellStyle name="Normal 4 3 2 2 3 6 2" xfId="16220"/>
    <cellStyle name="Normal 4 3 2 2 3 6 2 2" xfId="46427"/>
    <cellStyle name="Normal 4 3 2 2 3 6 3" xfId="25860"/>
    <cellStyle name="Normal 4 3 2 2 3 6 3 2" xfId="56067"/>
    <cellStyle name="Normal 4 3 2 2 3 6 4" xfId="36787"/>
    <cellStyle name="Normal 4 3 2 2 3 7" xfId="7867"/>
    <cellStyle name="Normal 4 3 2 2 3 7 2" xfId="17507"/>
    <cellStyle name="Normal 4 3 2 2 3 7 2 2" xfId="47714"/>
    <cellStyle name="Normal 4 3 2 2 3 7 3" xfId="27147"/>
    <cellStyle name="Normal 4 3 2 2 3 7 3 2" xfId="57354"/>
    <cellStyle name="Normal 4 3 2 2 3 7 4" xfId="38074"/>
    <cellStyle name="Normal 4 3 2 2 3 8" xfId="9154"/>
    <cellStyle name="Normal 4 3 2 2 3 8 2" xfId="18794"/>
    <cellStyle name="Normal 4 3 2 2 3 8 2 2" xfId="49001"/>
    <cellStyle name="Normal 4 3 2 2 3 8 3" xfId="28434"/>
    <cellStyle name="Normal 4 3 2 2 3 8 3 2" xfId="58641"/>
    <cellStyle name="Normal 4 3 2 2 3 8 4" xfId="39361"/>
    <cellStyle name="Normal 4 3 2 2 3 9" xfId="10277"/>
    <cellStyle name="Normal 4 3 2 2 3 9 2" xfId="40484"/>
    <cellStyle name="Normal 4 3 2 2 4" xfId="1095"/>
    <cellStyle name="Normal 4 3 2 2 4 10" xfId="20384"/>
    <cellStyle name="Normal 4 3 2 2 4 10 2" xfId="50591"/>
    <cellStyle name="Normal 4 3 2 2 4 11" xfId="30188"/>
    <cellStyle name="Normal 4 3 2 2 4 11 2" xfId="60395"/>
    <cellStyle name="Normal 4 3 2 2 4 12" xfId="31311"/>
    <cellStyle name="Normal 4 3 2 2 4 2" xfId="2223"/>
    <cellStyle name="Normal 4 3 2 2 4 2 2" xfId="11867"/>
    <cellStyle name="Normal 4 3 2 2 4 2 2 2" xfId="42074"/>
    <cellStyle name="Normal 4 3 2 2 4 2 3" xfId="21507"/>
    <cellStyle name="Normal 4 3 2 2 4 2 3 2" xfId="51714"/>
    <cellStyle name="Normal 4 3 2 2 4 2 4" xfId="32434"/>
    <cellStyle name="Normal 4 3 2 2 4 3" xfId="3348"/>
    <cellStyle name="Normal 4 3 2 2 4 3 2" xfId="12990"/>
    <cellStyle name="Normal 4 3 2 2 4 3 2 2" xfId="43197"/>
    <cellStyle name="Normal 4 3 2 2 4 3 3" xfId="22630"/>
    <cellStyle name="Normal 4 3 2 2 4 3 3 2" xfId="52837"/>
    <cellStyle name="Normal 4 3 2 2 4 3 4" xfId="33557"/>
    <cellStyle name="Normal 4 3 2 2 4 4" xfId="4471"/>
    <cellStyle name="Normal 4 3 2 2 4 4 2" xfId="14113"/>
    <cellStyle name="Normal 4 3 2 2 4 4 2 2" xfId="44320"/>
    <cellStyle name="Normal 4 3 2 2 4 4 3" xfId="23753"/>
    <cellStyle name="Normal 4 3 2 2 4 4 3 2" xfId="53960"/>
    <cellStyle name="Normal 4 3 2 2 4 4 4" xfId="34680"/>
    <cellStyle name="Normal 4 3 2 2 4 5" xfId="5760"/>
    <cellStyle name="Normal 4 3 2 2 4 5 2" xfId="15400"/>
    <cellStyle name="Normal 4 3 2 2 4 5 2 2" xfId="45607"/>
    <cellStyle name="Normal 4 3 2 2 4 5 3" xfId="25040"/>
    <cellStyle name="Normal 4 3 2 2 4 5 3 2" xfId="55247"/>
    <cellStyle name="Normal 4 3 2 2 4 5 4" xfId="35967"/>
    <cellStyle name="Normal 4 3 2 2 4 6" xfId="7047"/>
    <cellStyle name="Normal 4 3 2 2 4 6 2" xfId="16687"/>
    <cellStyle name="Normal 4 3 2 2 4 6 2 2" xfId="46894"/>
    <cellStyle name="Normal 4 3 2 2 4 6 3" xfId="26327"/>
    <cellStyle name="Normal 4 3 2 2 4 6 3 2" xfId="56534"/>
    <cellStyle name="Normal 4 3 2 2 4 6 4" xfId="37254"/>
    <cellStyle name="Normal 4 3 2 2 4 7" xfId="8334"/>
    <cellStyle name="Normal 4 3 2 2 4 7 2" xfId="17974"/>
    <cellStyle name="Normal 4 3 2 2 4 7 2 2" xfId="48181"/>
    <cellStyle name="Normal 4 3 2 2 4 7 3" xfId="27614"/>
    <cellStyle name="Normal 4 3 2 2 4 7 3 2" xfId="57821"/>
    <cellStyle name="Normal 4 3 2 2 4 7 4" xfId="38541"/>
    <cellStyle name="Normal 4 3 2 2 4 8" xfId="9621"/>
    <cellStyle name="Normal 4 3 2 2 4 8 2" xfId="19261"/>
    <cellStyle name="Normal 4 3 2 2 4 8 2 2" xfId="49468"/>
    <cellStyle name="Normal 4 3 2 2 4 8 3" xfId="28901"/>
    <cellStyle name="Normal 4 3 2 2 4 8 3 2" xfId="59108"/>
    <cellStyle name="Normal 4 3 2 2 4 8 4" xfId="39828"/>
    <cellStyle name="Normal 4 3 2 2 4 9" xfId="10744"/>
    <cellStyle name="Normal 4 3 2 2 4 9 2" xfId="40951"/>
    <cellStyle name="Normal 4 3 2 2 5" xfId="1284"/>
    <cellStyle name="Normal 4 3 2 2 5 2" xfId="4823"/>
    <cellStyle name="Normal 4 3 2 2 5 2 2" xfId="14464"/>
    <cellStyle name="Normal 4 3 2 2 5 2 2 2" xfId="44671"/>
    <cellStyle name="Normal 4 3 2 2 5 2 3" xfId="24104"/>
    <cellStyle name="Normal 4 3 2 2 5 2 3 2" xfId="54311"/>
    <cellStyle name="Normal 4 3 2 2 5 2 4" xfId="35031"/>
    <cellStyle name="Normal 4 3 2 2 5 3" xfId="6111"/>
    <cellStyle name="Normal 4 3 2 2 5 3 2" xfId="15751"/>
    <cellStyle name="Normal 4 3 2 2 5 3 2 2" xfId="45958"/>
    <cellStyle name="Normal 4 3 2 2 5 3 3" xfId="25391"/>
    <cellStyle name="Normal 4 3 2 2 5 3 3 2" xfId="55598"/>
    <cellStyle name="Normal 4 3 2 2 5 3 4" xfId="36318"/>
    <cellStyle name="Normal 4 3 2 2 5 4" xfId="7398"/>
    <cellStyle name="Normal 4 3 2 2 5 4 2" xfId="17038"/>
    <cellStyle name="Normal 4 3 2 2 5 4 2 2" xfId="47245"/>
    <cellStyle name="Normal 4 3 2 2 5 4 3" xfId="26678"/>
    <cellStyle name="Normal 4 3 2 2 5 4 3 2" xfId="56885"/>
    <cellStyle name="Normal 4 3 2 2 5 4 4" xfId="37605"/>
    <cellStyle name="Normal 4 3 2 2 5 5" xfId="8685"/>
    <cellStyle name="Normal 4 3 2 2 5 5 2" xfId="18325"/>
    <cellStyle name="Normal 4 3 2 2 5 5 2 2" xfId="48532"/>
    <cellStyle name="Normal 4 3 2 2 5 5 3" xfId="27965"/>
    <cellStyle name="Normal 4 3 2 2 5 5 3 2" xfId="58172"/>
    <cellStyle name="Normal 4 3 2 2 5 5 4" xfId="38892"/>
    <cellStyle name="Normal 4 3 2 2 5 6" xfId="10931"/>
    <cellStyle name="Normal 4 3 2 2 5 6 2" xfId="41138"/>
    <cellStyle name="Normal 4 3 2 2 5 7" xfId="20571"/>
    <cellStyle name="Normal 4 3 2 2 5 7 2" xfId="50778"/>
    <cellStyle name="Normal 4 3 2 2 5 8" xfId="29252"/>
    <cellStyle name="Normal 4 3 2 2 5 8 2" xfId="59459"/>
    <cellStyle name="Normal 4 3 2 2 5 9" xfId="31498"/>
    <cellStyle name="Normal 4 3 2 2 6" xfId="2412"/>
    <cellStyle name="Normal 4 3 2 2 6 2" xfId="12054"/>
    <cellStyle name="Normal 4 3 2 2 6 2 2" xfId="42261"/>
    <cellStyle name="Normal 4 3 2 2 6 3" xfId="21694"/>
    <cellStyle name="Normal 4 3 2 2 6 3 2" xfId="51901"/>
    <cellStyle name="Normal 4 3 2 2 6 4" xfId="32621"/>
    <cellStyle name="Normal 4 3 2 2 7" xfId="3535"/>
    <cellStyle name="Normal 4 3 2 2 7 2" xfId="13177"/>
    <cellStyle name="Normal 4 3 2 2 7 2 2" xfId="43384"/>
    <cellStyle name="Normal 4 3 2 2 7 3" xfId="22817"/>
    <cellStyle name="Normal 4 3 2 2 7 3 2" xfId="53024"/>
    <cellStyle name="Normal 4 3 2 2 7 4" xfId="33744"/>
    <cellStyle name="Normal 4 3 2 2 8" xfId="4658"/>
    <cellStyle name="Normal 4 3 2 2 8 2" xfId="14300"/>
    <cellStyle name="Normal 4 3 2 2 8 2 2" xfId="44507"/>
    <cellStyle name="Normal 4 3 2 2 8 3" xfId="23940"/>
    <cellStyle name="Normal 4 3 2 2 8 3 2" xfId="54147"/>
    <cellStyle name="Normal 4 3 2 2 8 4" xfId="34867"/>
    <cellStyle name="Normal 4 3 2 2 9" xfId="5947"/>
    <cellStyle name="Normal 4 3 2 2 9 2" xfId="15587"/>
    <cellStyle name="Normal 4 3 2 2 9 2 2" xfId="45794"/>
    <cellStyle name="Normal 4 3 2 2 9 3" xfId="25227"/>
    <cellStyle name="Normal 4 3 2 2 9 3 2" xfId="55434"/>
    <cellStyle name="Normal 4 3 2 2 9 4" xfId="36154"/>
    <cellStyle name="Normal 4 3 2 20" xfId="3512"/>
    <cellStyle name="Normal 4 3 2 20 2" xfId="13154"/>
    <cellStyle name="Normal 4 3 2 20 2 2" xfId="43361"/>
    <cellStyle name="Normal 4 3 2 20 3" xfId="22794"/>
    <cellStyle name="Normal 4 3 2 20 3 2" xfId="53001"/>
    <cellStyle name="Normal 4 3 2 20 4" xfId="33721"/>
    <cellStyle name="Normal 4 3 2 21" xfId="4635"/>
    <cellStyle name="Normal 4 3 2 21 2" xfId="14277"/>
    <cellStyle name="Normal 4 3 2 21 2 2" xfId="44484"/>
    <cellStyle name="Normal 4 3 2 21 3" xfId="23917"/>
    <cellStyle name="Normal 4 3 2 21 3 2" xfId="54124"/>
    <cellStyle name="Normal 4 3 2 21 4" xfId="34844"/>
    <cellStyle name="Normal 4 3 2 22" xfId="5924"/>
    <cellStyle name="Normal 4 3 2 22 2" xfId="15564"/>
    <cellStyle name="Normal 4 3 2 22 2 2" xfId="45771"/>
    <cellStyle name="Normal 4 3 2 22 3" xfId="25204"/>
    <cellStyle name="Normal 4 3 2 22 3 2" xfId="55411"/>
    <cellStyle name="Normal 4 3 2 22 4" xfId="36131"/>
    <cellStyle name="Normal 4 3 2 23" xfId="7211"/>
    <cellStyle name="Normal 4 3 2 23 2" xfId="16851"/>
    <cellStyle name="Normal 4 3 2 23 2 2" xfId="47058"/>
    <cellStyle name="Normal 4 3 2 23 3" xfId="26491"/>
    <cellStyle name="Normal 4 3 2 23 3 2" xfId="56698"/>
    <cellStyle name="Normal 4 3 2 23 4" xfId="37418"/>
    <cellStyle name="Normal 4 3 2 24" xfId="8498"/>
    <cellStyle name="Normal 4 3 2 24 2" xfId="18138"/>
    <cellStyle name="Normal 4 3 2 24 2 2" xfId="48345"/>
    <cellStyle name="Normal 4 3 2 24 3" xfId="27778"/>
    <cellStyle name="Normal 4 3 2 24 3 2" xfId="57985"/>
    <cellStyle name="Normal 4 3 2 24 4" xfId="38705"/>
    <cellStyle name="Normal 4 3 2 25" xfId="9785"/>
    <cellStyle name="Normal 4 3 2 25 2" xfId="39992"/>
    <cellStyle name="Normal 4 3 2 26" xfId="19425"/>
    <cellStyle name="Normal 4 3 2 26 2" xfId="49632"/>
    <cellStyle name="Normal 4 3 2 27" xfId="29065"/>
    <cellStyle name="Normal 4 3 2 27 2" xfId="59272"/>
    <cellStyle name="Normal 4 3 2 28" xfId="30352"/>
    <cellStyle name="Normal 4 3 2 3" xfId="173"/>
    <cellStyle name="Normal 4 3 2 3 10" xfId="7257"/>
    <cellStyle name="Normal 4 3 2 3 10 2" xfId="16897"/>
    <cellStyle name="Normal 4 3 2 3 10 2 2" xfId="47104"/>
    <cellStyle name="Normal 4 3 2 3 10 3" xfId="26537"/>
    <cellStyle name="Normal 4 3 2 3 10 3 2" xfId="56744"/>
    <cellStyle name="Normal 4 3 2 3 10 4" xfId="37464"/>
    <cellStyle name="Normal 4 3 2 3 11" xfId="8544"/>
    <cellStyle name="Normal 4 3 2 3 11 2" xfId="18184"/>
    <cellStyle name="Normal 4 3 2 3 11 2 2" xfId="48391"/>
    <cellStyle name="Normal 4 3 2 3 11 3" xfId="27824"/>
    <cellStyle name="Normal 4 3 2 3 11 3 2" xfId="58031"/>
    <cellStyle name="Normal 4 3 2 3 11 4" xfId="38751"/>
    <cellStyle name="Normal 4 3 2 3 12" xfId="9831"/>
    <cellStyle name="Normal 4 3 2 3 12 2" xfId="40038"/>
    <cellStyle name="Normal 4 3 2 3 13" xfId="19471"/>
    <cellStyle name="Normal 4 3 2 3 13 2" xfId="49678"/>
    <cellStyle name="Normal 4 3 2 3 14" xfId="29111"/>
    <cellStyle name="Normal 4 3 2 3 14 2" xfId="59318"/>
    <cellStyle name="Normal 4 3 2 3 15" xfId="30398"/>
    <cellStyle name="Normal 4 3 2 3 2" xfId="337"/>
    <cellStyle name="Normal 4 3 2 3 2 10" xfId="9995"/>
    <cellStyle name="Normal 4 3 2 3 2 10 2" xfId="40202"/>
    <cellStyle name="Normal 4 3 2 3 2 11" xfId="19635"/>
    <cellStyle name="Normal 4 3 2 3 2 11 2" xfId="49842"/>
    <cellStyle name="Normal 4 3 2 3 2 12" xfId="29439"/>
    <cellStyle name="Normal 4 3 2 3 2 12 2" xfId="59646"/>
    <cellStyle name="Normal 4 3 2 3 2 13" xfId="30562"/>
    <cellStyle name="Normal 4 3 2 3 2 2" xfId="813"/>
    <cellStyle name="Normal 4 3 2 3 2 2 10" xfId="20104"/>
    <cellStyle name="Normal 4 3 2 3 2 2 10 2" xfId="50311"/>
    <cellStyle name="Normal 4 3 2 3 2 2 11" xfId="29908"/>
    <cellStyle name="Normal 4 3 2 3 2 2 11 2" xfId="60115"/>
    <cellStyle name="Normal 4 3 2 3 2 2 12" xfId="31031"/>
    <cellStyle name="Normal 4 3 2 3 2 2 2" xfId="1942"/>
    <cellStyle name="Normal 4 3 2 3 2 2 2 2" xfId="11587"/>
    <cellStyle name="Normal 4 3 2 3 2 2 2 2 2" xfId="41794"/>
    <cellStyle name="Normal 4 3 2 3 2 2 2 3" xfId="21227"/>
    <cellStyle name="Normal 4 3 2 3 2 2 2 3 2" xfId="51434"/>
    <cellStyle name="Normal 4 3 2 3 2 2 2 4" xfId="32154"/>
    <cellStyle name="Normal 4 3 2 3 2 2 3" xfId="3068"/>
    <cellStyle name="Normal 4 3 2 3 2 2 3 2" xfId="12710"/>
    <cellStyle name="Normal 4 3 2 3 2 2 3 2 2" xfId="42917"/>
    <cellStyle name="Normal 4 3 2 3 2 2 3 3" xfId="22350"/>
    <cellStyle name="Normal 4 3 2 3 2 2 3 3 2" xfId="52557"/>
    <cellStyle name="Normal 4 3 2 3 2 2 3 4" xfId="33277"/>
    <cellStyle name="Normal 4 3 2 3 2 2 4" xfId="4191"/>
    <cellStyle name="Normal 4 3 2 3 2 2 4 2" xfId="13833"/>
    <cellStyle name="Normal 4 3 2 3 2 2 4 2 2" xfId="44040"/>
    <cellStyle name="Normal 4 3 2 3 2 2 4 3" xfId="23473"/>
    <cellStyle name="Normal 4 3 2 3 2 2 4 3 2" xfId="53680"/>
    <cellStyle name="Normal 4 3 2 3 2 2 4 4" xfId="34400"/>
    <cellStyle name="Normal 4 3 2 3 2 2 5" xfId="5480"/>
    <cellStyle name="Normal 4 3 2 3 2 2 5 2" xfId="15120"/>
    <cellStyle name="Normal 4 3 2 3 2 2 5 2 2" xfId="45327"/>
    <cellStyle name="Normal 4 3 2 3 2 2 5 3" xfId="24760"/>
    <cellStyle name="Normal 4 3 2 3 2 2 5 3 2" xfId="54967"/>
    <cellStyle name="Normal 4 3 2 3 2 2 5 4" xfId="35687"/>
    <cellStyle name="Normal 4 3 2 3 2 2 6" xfId="6767"/>
    <cellStyle name="Normal 4 3 2 3 2 2 6 2" xfId="16407"/>
    <cellStyle name="Normal 4 3 2 3 2 2 6 2 2" xfId="46614"/>
    <cellStyle name="Normal 4 3 2 3 2 2 6 3" xfId="26047"/>
    <cellStyle name="Normal 4 3 2 3 2 2 6 3 2" xfId="56254"/>
    <cellStyle name="Normal 4 3 2 3 2 2 6 4" xfId="36974"/>
    <cellStyle name="Normal 4 3 2 3 2 2 7" xfId="8054"/>
    <cellStyle name="Normal 4 3 2 3 2 2 7 2" xfId="17694"/>
    <cellStyle name="Normal 4 3 2 3 2 2 7 2 2" xfId="47901"/>
    <cellStyle name="Normal 4 3 2 3 2 2 7 3" xfId="27334"/>
    <cellStyle name="Normal 4 3 2 3 2 2 7 3 2" xfId="57541"/>
    <cellStyle name="Normal 4 3 2 3 2 2 7 4" xfId="38261"/>
    <cellStyle name="Normal 4 3 2 3 2 2 8" xfId="9341"/>
    <cellStyle name="Normal 4 3 2 3 2 2 8 2" xfId="18981"/>
    <cellStyle name="Normal 4 3 2 3 2 2 8 2 2" xfId="49188"/>
    <cellStyle name="Normal 4 3 2 3 2 2 8 3" xfId="28621"/>
    <cellStyle name="Normal 4 3 2 3 2 2 8 3 2" xfId="58828"/>
    <cellStyle name="Normal 4 3 2 3 2 2 8 4" xfId="39548"/>
    <cellStyle name="Normal 4 3 2 3 2 2 9" xfId="10464"/>
    <cellStyle name="Normal 4 3 2 3 2 2 9 2" xfId="40671"/>
    <cellStyle name="Normal 4 3 2 3 2 3" xfId="1471"/>
    <cellStyle name="Normal 4 3 2 3 2 3 2" xfId="11118"/>
    <cellStyle name="Normal 4 3 2 3 2 3 2 2" xfId="41325"/>
    <cellStyle name="Normal 4 3 2 3 2 3 3" xfId="20758"/>
    <cellStyle name="Normal 4 3 2 3 2 3 3 2" xfId="50965"/>
    <cellStyle name="Normal 4 3 2 3 2 3 4" xfId="31685"/>
    <cellStyle name="Normal 4 3 2 3 2 4" xfId="2599"/>
    <cellStyle name="Normal 4 3 2 3 2 4 2" xfId="12241"/>
    <cellStyle name="Normal 4 3 2 3 2 4 2 2" xfId="42448"/>
    <cellStyle name="Normal 4 3 2 3 2 4 3" xfId="21881"/>
    <cellStyle name="Normal 4 3 2 3 2 4 3 2" xfId="52088"/>
    <cellStyle name="Normal 4 3 2 3 2 4 4" xfId="32808"/>
    <cellStyle name="Normal 4 3 2 3 2 5" xfId="3722"/>
    <cellStyle name="Normal 4 3 2 3 2 5 2" xfId="13364"/>
    <cellStyle name="Normal 4 3 2 3 2 5 2 2" xfId="43571"/>
    <cellStyle name="Normal 4 3 2 3 2 5 3" xfId="23004"/>
    <cellStyle name="Normal 4 3 2 3 2 5 3 2" xfId="53211"/>
    <cellStyle name="Normal 4 3 2 3 2 5 4" xfId="33931"/>
    <cellStyle name="Normal 4 3 2 3 2 6" xfId="5011"/>
    <cellStyle name="Normal 4 3 2 3 2 6 2" xfId="14651"/>
    <cellStyle name="Normal 4 3 2 3 2 6 2 2" xfId="44858"/>
    <cellStyle name="Normal 4 3 2 3 2 6 3" xfId="24291"/>
    <cellStyle name="Normal 4 3 2 3 2 6 3 2" xfId="54498"/>
    <cellStyle name="Normal 4 3 2 3 2 6 4" xfId="35218"/>
    <cellStyle name="Normal 4 3 2 3 2 7" xfId="6298"/>
    <cellStyle name="Normal 4 3 2 3 2 7 2" xfId="15938"/>
    <cellStyle name="Normal 4 3 2 3 2 7 2 2" xfId="46145"/>
    <cellStyle name="Normal 4 3 2 3 2 7 3" xfId="25578"/>
    <cellStyle name="Normal 4 3 2 3 2 7 3 2" xfId="55785"/>
    <cellStyle name="Normal 4 3 2 3 2 7 4" xfId="36505"/>
    <cellStyle name="Normal 4 3 2 3 2 8" xfId="7585"/>
    <cellStyle name="Normal 4 3 2 3 2 8 2" xfId="17225"/>
    <cellStyle name="Normal 4 3 2 3 2 8 2 2" xfId="47432"/>
    <cellStyle name="Normal 4 3 2 3 2 8 3" xfId="26865"/>
    <cellStyle name="Normal 4 3 2 3 2 8 3 2" xfId="57072"/>
    <cellStyle name="Normal 4 3 2 3 2 8 4" xfId="37792"/>
    <cellStyle name="Normal 4 3 2 3 2 9" xfId="8872"/>
    <cellStyle name="Normal 4 3 2 3 2 9 2" xfId="18512"/>
    <cellStyle name="Normal 4 3 2 3 2 9 2 2" xfId="48719"/>
    <cellStyle name="Normal 4 3 2 3 2 9 3" xfId="28152"/>
    <cellStyle name="Normal 4 3 2 3 2 9 3 2" xfId="58359"/>
    <cellStyle name="Normal 4 3 2 3 2 9 4" xfId="39079"/>
    <cellStyle name="Normal 4 3 2 3 3" xfId="649"/>
    <cellStyle name="Normal 4 3 2 3 3 10" xfId="19940"/>
    <cellStyle name="Normal 4 3 2 3 3 10 2" xfId="50147"/>
    <cellStyle name="Normal 4 3 2 3 3 11" xfId="29744"/>
    <cellStyle name="Normal 4 3 2 3 3 11 2" xfId="59951"/>
    <cellStyle name="Normal 4 3 2 3 3 12" xfId="30867"/>
    <cellStyle name="Normal 4 3 2 3 3 2" xfId="1778"/>
    <cellStyle name="Normal 4 3 2 3 3 2 2" xfId="11423"/>
    <cellStyle name="Normal 4 3 2 3 3 2 2 2" xfId="41630"/>
    <cellStyle name="Normal 4 3 2 3 3 2 3" xfId="21063"/>
    <cellStyle name="Normal 4 3 2 3 3 2 3 2" xfId="51270"/>
    <cellStyle name="Normal 4 3 2 3 3 2 4" xfId="31990"/>
    <cellStyle name="Normal 4 3 2 3 3 3" xfId="2904"/>
    <cellStyle name="Normal 4 3 2 3 3 3 2" xfId="12546"/>
    <cellStyle name="Normal 4 3 2 3 3 3 2 2" xfId="42753"/>
    <cellStyle name="Normal 4 3 2 3 3 3 3" xfId="22186"/>
    <cellStyle name="Normal 4 3 2 3 3 3 3 2" xfId="52393"/>
    <cellStyle name="Normal 4 3 2 3 3 3 4" xfId="33113"/>
    <cellStyle name="Normal 4 3 2 3 3 4" xfId="4027"/>
    <cellStyle name="Normal 4 3 2 3 3 4 2" xfId="13669"/>
    <cellStyle name="Normal 4 3 2 3 3 4 2 2" xfId="43876"/>
    <cellStyle name="Normal 4 3 2 3 3 4 3" xfId="23309"/>
    <cellStyle name="Normal 4 3 2 3 3 4 3 2" xfId="53516"/>
    <cellStyle name="Normal 4 3 2 3 3 4 4" xfId="34236"/>
    <cellStyle name="Normal 4 3 2 3 3 5" xfId="5316"/>
    <cellStyle name="Normal 4 3 2 3 3 5 2" xfId="14956"/>
    <cellStyle name="Normal 4 3 2 3 3 5 2 2" xfId="45163"/>
    <cellStyle name="Normal 4 3 2 3 3 5 3" xfId="24596"/>
    <cellStyle name="Normal 4 3 2 3 3 5 3 2" xfId="54803"/>
    <cellStyle name="Normal 4 3 2 3 3 5 4" xfId="35523"/>
    <cellStyle name="Normal 4 3 2 3 3 6" xfId="6603"/>
    <cellStyle name="Normal 4 3 2 3 3 6 2" xfId="16243"/>
    <cellStyle name="Normal 4 3 2 3 3 6 2 2" xfId="46450"/>
    <cellStyle name="Normal 4 3 2 3 3 6 3" xfId="25883"/>
    <cellStyle name="Normal 4 3 2 3 3 6 3 2" xfId="56090"/>
    <cellStyle name="Normal 4 3 2 3 3 6 4" xfId="36810"/>
    <cellStyle name="Normal 4 3 2 3 3 7" xfId="7890"/>
    <cellStyle name="Normal 4 3 2 3 3 7 2" xfId="17530"/>
    <cellStyle name="Normal 4 3 2 3 3 7 2 2" xfId="47737"/>
    <cellStyle name="Normal 4 3 2 3 3 7 3" xfId="27170"/>
    <cellStyle name="Normal 4 3 2 3 3 7 3 2" xfId="57377"/>
    <cellStyle name="Normal 4 3 2 3 3 7 4" xfId="38097"/>
    <cellStyle name="Normal 4 3 2 3 3 8" xfId="9177"/>
    <cellStyle name="Normal 4 3 2 3 3 8 2" xfId="18817"/>
    <cellStyle name="Normal 4 3 2 3 3 8 2 2" xfId="49024"/>
    <cellStyle name="Normal 4 3 2 3 3 8 3" xfId="28457"/>
    <cellStyle name="Normal 4 3 2 3 3 8 3 2" xfId="58664"/>
    <cellStyle name="Normal 4 3 2 3 3 8 4" xfId="39384"/>
    <cellStyle name="Normal 4 3 2 3 3 9" xfId="10300"/>
    <cellStyle name="Normal 4 3 2 3 3 9 2" xfId="40507"/>
    <cellStyle name="Normal 4 3 2 3 4" xfId="1119"/>
    <cellStyle name="Normal 4 3 2 3 4 10" xfId="20407"/>
    <cellStyle name="Normal 4 3 2 3 4 10 2" xfId="50614"/>
    <cellStyle name="Normal 4 3 2 3 4 11" xfId="30211"/>
    <cellStyle name="Normal 4 3 2 3 4 11 2" xfId="60418"/>
    <cellStyle name="Normal 4 3 2 3 4 12" xfId="31334"/>
    <cellStyle name="Normal 4 3 2 3 4 2" xfId="2247"/>
    <cellStyle name="Normal 4 3 2 3 4 2 2" xfId="11890"/>
    <cellStyle name="Normal 4 3 2 3 4 2 2 2" xfId="42097"/>
    <cellStyle name="Normal 4 3 2 3 4 2 3" xfId="21530"/>
    <cellStyle name="Normal 4 3 2 3 4 2 3 2" xfId="51737"/>
    <cellStyle name="Normal 4 3 2 3 4 2 4" xfId="32457"/>
    <cellStyle name="Normal 4 3 2 3 4 3" xfId="3371"/>
    <cellStyle name="Normal 4 3 2 3 4 3 2" xfId="13013"/>
    <cellStyle name="Normal 4 3 2 3 4 3 2 2" xfId="43220"/>
    <cellStyle name="Normal 4 3 2 3 4 3 3" xfId="22653"/>
    <cellStyle name="Normal 4 3 2 3 4 3 3 2" xfId="52860"/>
    <cellStyle name="Normal 4 3 2 3 4 3 4" xfId="33580"/>
    <cellStyle name="Normal 4 3 2 3 4 4" xfId="4494"/>
    <cellStyle name="Normal 4 3 2 3 4 4 2" xfId="14136"/>
    <cellStyle name="Normal 4 3 2 3 4 4 2 2" xfId="44343"/>
    <cellStyle name="Normal 4 3 2 3 4 4 3" xfId="23776"/>
    <cellStyle name="Normal 4 3 2 3 4 4 3 2" xfId="53983"/>
    <cellStyle name="Normal 4 3 2 3 4 4 4" xfId="34703"/>
    <cellStyle name="Normal 4 3 2 3 4 5" xfId="5783"/>
    <cellStyle name="Normal 4 3 2 3 4 5 2" xfId="15423"/>
    <cellStyle name="Normal 4 3 2 3 4 5 2 2" xfId="45630"/>
    <cellStyle name="Normal 4 3 2 3 4 5 3" xfId="25063"/>
    <cellStyle name="Normal 4 3 2 3 4 5 3 2" xfId="55270"/>
    <cellStyle name="Normal 4 3 2 3 4 5 4" xfId="35990"/>
    <cellStyle name="Normal 4 3 2 3 4 6" xfId="7070"/>
    <cellStyle name="Normal 4 3 2 3 4 6 2" xfId="16710"/>
    <cellStyle name="Normal 4 3 2 3 4 6 2 2" xfId="46917"/>
    <cellStyle name="Normal 4 3 2 3 4 6 3" xfId="26350"/>
    <cellStyle name="Normal 4 3 2 3 4 6 3 2" xfId="56557"/>
    <cellStyle name="Normal 4 3 2 3 4 6 4" xfId="37277"/>
    <cellStyle name="Normal 4 3 2 3 4 7" xfId="8357"/>
    <cellStyle name="Normal 4 3 2 3 4 7 2" xfId="17997"/>
    <cellStyle name="Normal 4 3 2 3 4 7 2 2" xfId="48204"/>
    <cellStyle name="Normal 4 3 2 3 4 7 3" xfId="27637"/>
    <cellStyle name="Normal 4 3 2 3 4 7 3 2" xfId="57844"/>
    <cellStyle name="Normal 4 3 2 3 4 7 4" xfId="38564"/>
    <cellStyle name="Normal 4 3 2 3 4 8" xfId="9644"/>
    <cellStyle name="Normal 4 3 2 3 4 8 2" xfId="19284"/>
    <cellStyle name="Normal 4 3 2 3 4 8 2 2" xfId="49491"/>
    <cellStyle name="Normal 4 3 2 3 4 8 3" xfId="28924"/>
    <cellStyle name="Normal 4 3 2 3 4 8 3 2" xfId="59131"/>
    <cellStyle name="Normal 4 3 2 3 4 8 4" xfId="39851"/>
    <cellStyle name="Normal 4 3 2 3 4 9" xfId="10767"/>
    <cellStyle name="Normal 4 3 2 3 4 9 2" xfId="40974"/>
    <cellStyle name="Normal 4 3 2 3 5" xfId="1307"/>
    <cellStyle name="Normal 4 3 2 3 5 2" xfId="4847"/>
    <cellStyle name="Normal 4 3 2 3 5 2 2" xfId="14487"/>
    <cellStyle name="Normal 4 3 2 3 5 2 2 2" xfId="44694"/>
    <cellStyle name="Normal 4 3 2 3 5 2 3" xfId="24127"/>
    <cellStyle name="Normal 4 3 2 3 5 2 3 2" xfId="54334"/>
    <cellStyle name="Normal 4 3 2 3 5 2 4" xfId="35054"/>
    <cellStyle name="Normal 4 3 2 3 5 3" xfId="6134"/>
    <cellStyle name="Normal 4 3 2 3 5 3 2" xfId="15774"/>
    <cellStyle name="Normal 4 3 2 3 5 3 2 2" xfId="45981"/>
    <cellStyle name="Normal 4 3 2 3 5 3 3" xfId="25414"/>
    <cellStyle name="Normal 4 3 2 3 5 3 3 2" xfId="55621"/>
    <cellStyle name="Normal 4 3 2 3 5 3 4" xfId="36341"/>
    <cellStyle name="Normal 4 3 2 3 5 4" xfId="7421"/>
    <cellStyle name="Normal 4 3 2 3 5 4 2" xfId="17061"/>
    <cellStyle name="Normal 4 3 2 3 5 4 2 2" xfId="47268"/>
    <cellStyle name="Normal 4 3 2 3 5 4 3" xfId="26701"/>
    <cellStyle name="Normal 4 3 2 3 5 4 3 2" xfId="56908"/>
    <cellStyle name="Normal 4 3 2 3 5 4 4" xfId="37628"/>
    <cellStyle name="Normal 4 3 2 3 5 5" xfId="8708"/>
    <cellStyle name="Normal 4 3 2 3 5 5 2" xfId="18348"/>
    <cellStyle name="Normal 4 3 2 3 5 5 2 2" xfId="48555"/>
    <cellStyle name="Normal 4 3 2 3 5 5 3" xfId="27988"/>
    <cellStyle name="Normal 4 3 2 3 5 5 3 2" xfId="58195"/>
    <cellStyle name="Normal 4 3 2 3 5 5 4" xfId="38915"/>
    <cellStyle name="Normal 4 3 2 3 5 6" xfId="10954"/>
    <cellStyle name="Normal 4 3 2 3 5 6 2" xfId="41161"/>
    <cellStyle name="Normal 4 3 2 3 5 7" xfId="20594"/>
    <cellStyle name="Normal 4 3 2 3 5 7 2" xfId="50801"/>
    <cellStyle name="Normal 4 3 2 3 5 8" xfId="29275"/>
    <cellStyle name="Normal 4 3 2 3 5 8 2" xfId="59482"/>
    <cellStyle name="Normal 4 3 2 3 5 9" xfId="31521"/>
    <cellStyle name="Normal 4 3 2 3 6" xfId="2435"/>
    <cellStyle name="Normal 4 3 2 3 6 2" xfId="12077"/>
    <cellStyle name="Normal 4 3 2 3 6 2 2" xfId="42284"/>
    <cellStyle name="Normal 4 3 2 3 6 3" xfId="21717"/>
    <cellStyle name="Normal 4 3 2 3 6 3 2" xfId="51924"/>
    <cellStyle name="Normal 4 3 2 3 6 4" xfId="32644"/>
    <cellStyle name="Normal 4 3 2 3 7" xfId="3558"/>
    <cellStyle name="Normal 4 3 2 3 7 2" xfId="13200"/>
    <cellStyle name="Normal 4 3 2 3 7 2 2" xfId="43407"/>
    <cellStyle name="Normal 4 3 2 3 7 3" xfId="22840"/>
    <cellStyle name="Normal 4 3 2 3 7 3 2" xfId="53047"/>
    <cellStyle name="Normal 4 3 2 3 7 4" xfId="33767"/>
    <cellStyle name="Normal 4 3 2 3 8" xfId="4681"/>
    <cellStyle name="Normal 4 3 2 3 8 2" xfId="14323"/>
    <cellStyle name="Normal 4 3 2 3 8 2 2" xfId="44530"/>
    <cellStyle name="Normal 4 3 2 3 8 3" xfId="23963"/>
    <cellStyle name="Normal 4 3 2 3 8 3 2" xfId="54170"/>
    <cellStyle name="Normal 4 3 2 3 8 4" xfId="34890"/>
    <cellStyle name="Normal 4 3 2 3 9" xfId="5970"/>
    <cellStyle name="Normal 4 3 2 3 9 2" xfId="15610"/>
    <cellStyle name="Normal 4 3 2 3 9 2 2" xfId="45817"/>
    <cellStyle name="Normal 4 3 2 3 9 3" xfId="25250"/>
    <cellStyle name="Normal 4 3 2 3 9 3 2" xfId="55457"/>
    <cellStyle name="Normal 4 3 2 3 9 4" xfId="36177"/>
    <cellStyle name="Normal 4 3 2 4" xfId="196"/>
    <cellStyle name="Normal 4 3 2 4 10" xfId="7280"/>
    <cellStyle name="Normal 4 3 2 4 10 2" xfId="16920"/>
    <cellStyle name="Normal 4 3 2 4 10 2 2" xfId="47127"/>
    <cellStyle name="Normal 4 3 2 4 10 3" xfId="26560"/>
    <cellStyle name="Normal 4 3 2 4 10 3 2" xfId="56767"/>
    <cellStyle name="Normal 4 3 2 4 10 4" xfId="37487"/>
    <cellStyle name="Normal 4 3 2 4 11" xfId="8567"/>
    <cellStyle name="Normal 4 3 2 4 11 2" xfId="18207"/>
    <cellStyle name="Normal 4 3 2 4 11 2 2" xfId="48414"/>
    <cellStyle name="Normal 4 3 2 4 11 3" xfId="27847"/>
    <cellStyle name="Normal 4 3 2 4 11 3 2" xfId="58054"/>
    <cellStyle name="Normal 4 3 2 4 11 4" xfId="38774"/>
    <cellStyle name="Normal 4 3 2 4 12" xfId="9854"/>
    <cellStyle name="Normal 4 3 2 4 12 2" xfId="40061"/>
    <cellStyle name="Normal 4 3 2 4 13" xfId="19494"/>
    <cellStyle name="Normal 4 3 2 4 13 2" xfId="49701"/>
    <cellStyle name="Normal 4 3 2 4 14" xfId="29134"/>
    <cellStyle name="Normal 4 3 2 4 14 2" xfId="59341"/>
    <cellStyle name="Normal 4 3 2 4 15" xfId="30421"/>
    <cellStyle name="Normal 4 3 2 4 2" xfId="360"/>
    <cellStyle name="Normal 4 3 2 4 2 10" xfId="10018"/>
    <cellStyle name="Normal 4 3 2 4 2 10 2" xfId="40225"/>
    <cellStyle name="Normal 4 3 2 4 2 11" xfId="19658"/>
    <cellStyle name="Normal 4 3 2 4 2 11 2" xfId="49865"/>
    <cellStyle name="Normal 4 3 2 4 2 12" xfId="29462"/>
    <cellStyle name="Normal 4 3 2 4 2 12 2" xfId="59669"/>
    <cellStyle name="Normal 4 3 2 4 2 13" xfId="30585"/>
    <cellStyle name="Normal 4 3 2 4 2 2" xfId="836"/>
    <cellStyle name="Normal 4 3 2 4 2 2 10" xfId="20127"/>
    <cellStyle name="Normal 4 3 2 4 2 2 10 2" xfId="50334"/>
    <cellStyle name="Normal 4 3 2 4 2 2 11" xfId="29931"/>
    <cellStyle name="Normal 4 3 2 4 2 2 11 2" xfId="60138"/>
    <cellStyle name="Normal 4 3 2 4 2 2 12" xfId="31054"/>
    <cellStyle name="Normal 4 3 2 4 2 2 2" xfId="1965"/>
    <cellStyle name="Normal 4 3 2 4 2 2 2 2" xfId="11610"/>
    <cellStyle name="Normal 4 3 2 4 2 2 2 2 2" xfId="41817"/>
    <cellStyle name="Normal 4 3 2 4 2 2 2 3" xfId="21250"/>
    <cellStyle name="Normal 4 3 2 4 2 2 2 3 2" xfId="51457"/>
    <cellStyle name="Normal 4 3 2 4 2 2 2 4" xfId="32177"/>
    <cellStyle name="Normal 4 3 2 4 2 2 3" xfId="3091"/>
    <cellStyle name="Normal 4 3 2 4 2 2 3 2" xfId="12733"/>
    <cellStyle name="Normal 4 3 2 4 2 2 3 2 2" xfId="42940"/>
    <cellStyle name="Normal 4 3 2 4 2 2 3 3" xfId="22373"/>
    <cellStyle name="Normal 4 3 2 4 2 2 3 3 2" xfId="52580"/>
    <cellStyle name="Normal 4 3 2 4 2 2 3 4" xfId="33300"/>
    <cellStyle name="Normal 4 3 2 4 2 2 4" xfId="4214"/>
    <cellStyle name="Normal 4 3 2 4 2 2 4 2" xfId="13856"/>
    <cellStyle name="Normal 4 3 2 4 2 2 4 2 2" xfId="44063"/>
    <cellStyle name="Normal 4 3 2 4 2 2 4 3" xfId="23496"/>
    <cellStyle name="Normal 4 3 2 4 2 2 4 3 2" xfId="53703"/>
    <cellStyle name="Normal 4 3 2 4 2 2 4 4" xfId="34423"/>
    <cellStyle name="Normal 4 3 2 4 2 2 5" xfId="5503"/>
    <cellStyle name="Normal 4 3 2 4 2 2 5 2" xfId="15143"/>
    <cellStyle name="Normal 4 3 2 4 2 2 5 2 2" xfId="45350"/>
    <cellStyle name="Normal 4 3 2 4 2 2 5 3" xfId="24783"/>
    <cellStyle name="Normal 4 3 2 4 2 2 5 3 2" xfId="54990"/>
    <cellStyle name="Normal 4 3 2 4 2 2 5 4" xfId="35710"/>
    <cellStyle name="Normal 4 3 2 4 2 2 6" xfId="6790"/>
    <cellStyle name="Normal 4 3 2 4 2 2 6 2" xfId="16430"/>
    <cellStyle name="Normal 4 3 2 4 2 2 6 2 2" xfId="46637"/>
    <cellStyle name="Normal 4 3 2 4 2 2 6 3" xfId="26070"/>
    <cellStyle name="Normal 4 3 2 4 2 2 6 3 2" xfId="56277"/>
    <cellStyle name="Normal 4 3 2 4 2 2 6 4" xfId="36997"/>
    <cellStyle name="Normal 4 3 2 4 2 2 7" xfId="8077"/>
    <cellStyle name="Normal 4 3 2 4 2 2 7 2" xfId="17717"/>
    <cellStyle name="Normal 4 3 2 4 2 2 7 2 2" xfId="47924"/>
    <cellStyle name="Normal 4 3 2 4 2 2 7 3" xfId="27357"/>
    <cellStyle name="Normal 4 3 2 4 2 2 7 3 2" xfId="57564"/>
    <cellStyle name="Normal 4 3 2 4 2 2 7 4" xfId="38284"/>
    <cellStyle name="Normal 4 3 2 4 2 2 8" xfId="9364"/>
    <cellStyle name="Normal 4 3 2 4 2 2 8 2" xfId="19004"/>
    <cellStyle name="Normal 4 3 2 4 2 2 8 2 2" xfId="49211"/>
    <cellStyle name="Normal 4 3 2 4 2 2 8 3" xfId="28644"/>
    <cellStyle name="Normal 4 3 2 4 2 2 8 3 2" xfId="58851"/>
    <cellStyle name="Normal 4 3 2 4 2 2 8 4" xfId="39571"/>
    <cellStyle name="Normal 4 3 2 4 2 2 9" xfId="10487"/>
    <cellStyle name="Normal 4 3 2 4 2 2 9 2" xfId="40694"/>
    <cellStyle name="Normal 4 3 2 4 2 3" xfId="1494"/>
    <cellStyle name="Normal 4 3 2 4 2 3 2" xfId="11141"/>
    <cellStyle name="Normal 4 3 2 4 2 3 2 2" xfId="41348"/>
    <cellStyle name="Normal 4 3 2 4 2 3 3" xfId="20781"/>
    <cellStyle name="Normal 4 3 2 4 2 3 3 2" xfId="50988"/>
    <cellStyle name="Normal 4 3 2 4 2 3 4" xfId="31708"/>
    <cellStyle name="Normal 4 3 2 4 2 4" xfId="2622"/>
    <cellStyle name="Normal 4 3 2 4 2 4 2" xfId="12264"/>
    <cellStyle name="Normal 4 3 2 4 2 4 2 2" xfId="42471"/>
    <cellStyle name="Normal 4 3 2 4 2 4 3" xfId="21904"/>
    <cellStyle name="Normal 4 3 2 4 2 4 3 2" xfId="52111"/>
    <cellStyle name="Normal 4 3 2 4 2 4 4" xfId="32831"/>
    <cellStyle name="Normal 4 3 2 4 2 5" xfId="3745"/>
    <cellStyle name="Normal 4 3 2 4 2 5 2" xfId="13387"/>
    <cellStyle name="Normal 4 3 2 4 2 5 2 2" xfId="43594"/>
    <cellStyle name="Normal 4 3 2 4 2 5 3" xfId="23027"/>
    <cellStyle name="Normal 4 3 2 4 2 5 3 2" xfId="53234"/>
    <cellStyle name="Normal 4 3 2 4 2 5 4" xfId="33954"/>
    <cellStyle name="Normal 4 3 2 4 2 6" xfId="5034"/>
    <cellStyle name="Normal 4 3 2 4 2 6 2" xfId="14674"/>
    <cellStyle name="Normal 4 3 2 4 2 6 2 2" xfId="44881"/>
    <cellStyle name="Normal 4 3 2 4 2 6 3" xfId="24314"/>
    <cellStyle name="Normal 4 3 2 4 2 6 3 2" xfId="54521"/>
    <cellStyle name="Normal 4 3 2 4 2 6 4" xfId="35241"/>
    <cellStyle name="Normal 4 3 2 4 2 7" xfId="6321"/>
    <cellStyle name="Normal 4 3 2 4 2 7 2" xfId="15961"/>
    <cellStyle name="Normal 4 3 2 4 2 7 2 2" xfId="46168"/>
    <cellStyle name="Normal 4 3 2 4 2 7 3" xfId="25601"/>
    <cellStyle name="Normal 4 3 2 4 2 7 3 2" xfId="55808"/>
    <cellStyle name="Normal 4 3 2 4 2 7 4" xfId="36528"/>
    <cellStyle name="Normal 4 3 2 4 2 8" xfId="7608"/>
    <cellStyle name="Normal 4 3 2 4 2 8 2" xfId="17248"/>
    <cellStyle name="Normal 4 3 2 4 2 8 2 2" xfId="47455"/>
    <cellStyle name="Normal 4 3 2 4 2 8 3" xfId="26888"/>
    <cellStyle name="Normal 4 3 2 4 2 8 3 2" xfId="57095"/>
    <cellStyle name="Normal 4 3 2 4 2 8 4" xfId="37815"/>
    <cellStyle name="Normal 4 3 2 4 2 9" xfId="8895"/>
    <cellStyle name="Normal 4 3 2 4 2 9 2" xfId="18535"/>
    <cellStyle name="Normal 4 3 2 4 2 9 2 2" xfId="48742"/>
    <cellStyle name="Normal 4 3 2 4 2 9 3" xfId="28175"/>
    <cellStyle name="Normal 4 3 2 4 2 9 3 2" xfId="58382"/>
    <cellStyle name="Normal 4 3 2 4 2 9 4" xfId="39102"/>
    <cellStyle name="Normal 4 3 2 4 3" xfId="672"/>
    <cellStyle name="Normal 4 3 2 4 3 10" xfId="19963"/>
    <cellStyle name="Normal 4 3 2 4 3 10 2" xfId="50170"/>
    <cellStyle name="Normal 4 3 2 4 3 11" xfId="29767"/>
    <cellStyle name="Normal 4 3 2 4 3 11 2" xfId="59974"/>
    <cellStyle name="Normal 4 3 2 4 3 12" xfId="30890"/>
    <cellStyle name="Normal 4 3 2 4 3 2" xfId="1801"/>
    <cellStyle name="Normal 4 3 2 4 3 2 2" xfId="11446"/>
    <cellStyle name="Normal 4 3 2 4 3 2 2 2" xfId="41653"/>
    <cellStyle name="Normal 4 3 2 4 3 2 3" xfId="21086"/>
    <cellStyle name="Normal 4 3 2 4 3 2 3 2" xfId="51293"/>
    <cellStyle name="Normal 4 3 2 4 3 2 4" xfId="32013"/>
    <cellStyle name="Normal 4 3 2 4 3 3" xfId="2927"/>
    <cellStyle name="Normal 4 3 2 4 3 3 2" xfId="12569"/>
    <cellStyle name="Normal 4 3 2 4 3 3 2 2" xfId="42776"/>
    <cellStyle name="Normal 4 3 2 4 3 3 3" xfId="22209"/>
    <cellStyle name="Normal 4 3 2 4 3 3 3 2" xfId="52416"/>
    <cellStyle name="Normal 4 3 2 4 3 3 4" xfId="33136"/>
    <cellStyle name="Normal 4 3 2 4 3 4" xfId="4050"/>
    <cellStyle name="Normal 4 3 2 4 3 4 2" xfId="13692"/>
    <cellStyle name="Normal 4 3 2 4 3 4 2 2" xfId="43899"/>
    <cellStyle name="Normal 4 3 2 4 3 4 3" xfId="23332"/>
    <cellStyle name="Normal 4 3 2 4 3 4 3 2" xfId="53539"/>
    <cellStyle name="Normal 4 3 2 4 3 4 4" xfId="34259"/>
    <cellStyle name="Normal 4 3 2 4 3 5" xfId="5339"/>
    <cellStyle name="Normal 4 3 2 4 3 5 2" xfId="14979"/>
    <cellStyle name="Normal 4 3 2 4 3 5 2 2" xfId="45186"/>
    <cellStyle name="Normal 4 3 2 4 3 5 3" xfId="24619"/>
    <cellStyle name="Normal 4 3 2 4 3 5 3 2" xfId="54826"/>
    <cellStyle name="Normal 4 3 2 4 3 5 4" xfId="35546"/>
    <cellStyle name="Normal 4 3 2 4 3 6" xfId="6626"/>
    <cellStyle name="Normal 4 3 2 4 3 6 2" xfId="16266"/>
    <cellStyle name="Normal 4 3 2 4 3 6 2 2" xfId="46473"/>
    <cellStyle name="Normal 4 3 2 4 3 6 3" xfId="25906"/>
    <cellStyle name="Normal 4 3 2 4 3 6 3 2" xfId="56113"/>
    <cellStyle name="Normal 4 3 2 4 3 6 4" xfId="36833"/>
    <cellStyle name="Normal 4 3 2 4 3 7" xfId="7913"/>
    <cellStyle name="Normal 4 3 2 4 3 7 2" xfId="17553"/>
    <cellStyle name="Normal 4 3 2 4 3 7 2 2" xfId="47760"/>
    <cellStyle name="Normal 4 3 2 4 3 7 3" xfId="27193"/>
    <cellStyle name="Normal 4 3 2 4 3 7 3 2" xfId="57400"/>
    <cellStyle name="Normal 4 3 2 4 3 7 4" xfId="38120"/>
    <cellStyle name="Normal 4 3 2 4 3 8" xfId="9200"/>
    <cellStyle name="Normal 4 3 2 4 3 8 2" xfId="18840"/>
    <cellStyle name="Normal 4 3 2 4 3 8 2 2" xfId="49047"/>
    <cellStyle name="Normal 4 3 2 4 3 8 3" xfId="28480"/>
    <cellStyle name="Normal 4 3 2 4 3 8 3 2" xfId="58687"/>
    <cellStyle name="Normal 4 3 2 4 3 8 4" xfId="39407"/>
    <cellStyle name="Normal 4 3 2 4 3 9" xfId="10323"/>
    <cellStyle name="Normal 4 3 2 4 3 9 2" xfId="40530"/>
    <cellStyle name="Normal 4 3 2 4 4" xfId="1142"/>
    <cellStyle name="Normal 4 3 2 4 4 10" xfId="20430"/>
    <cellStyle name="Normal 4 3 2 4 4 10 2" xfId="50637"/>
    <cellStyle name="Normal 4 3 2 4 4 11" xfId="30234"/>
    <cellStyle name="Normal 4 3 2 4 4 11 2" xfId="60441"/>
    <cellStyle name="Normal 4 3 2 4 4 12" xfId="31357"/>
    <cellStyle name="Normal 4 3 2 4 4 2" xfId="2270"/>
    <cellStyle name="Normal 4 3 2 4 4 2 2" xfId="11913"/>
    <cellStyle name="Normal 4 3 2 4 4 2 2 2" xfId="42120"/>
    <cellStyle name="Normal 4 3 2 4 4 2 3" xfId="21553"/>
    <cellStyle name="Normal 4 3 2 4 4 2 3 2" xfId="51760"/>
    <cellStyle name="Normal 4 3 2 4 4 2 4" xfId="32480"/>
    <cellStyle name="Normal 4 3 2 4 4 3" xfId="3394"/>
    <cellStyle name="Normal 4 3 2 4 4 3 2" xfId="13036"/>
    <cellStyle name="Normal 4 3 2 4 4 3 2 2" xfId="43243"/>
    <cellStyle name="Normal 4 3 2 4 4 3 3" xfId="22676"/>
    <cellStyle name="Normal 4 3 2 4 4 3 3 2" xfId="52883"/>
    <cellStyle name="Normal 4 3 2 4 4 3 4" xfId="33603"/>
    <cellStyle name="Normal 4 3 2 4 4 4" xfId="4517"/>
    <cellStyle name="Normal 4 3 2 4 4 4 2" xfId="14159"/>
    <cellStyle name="Normal 4 3 2 4 4 4 2 2" xfId="44366"/>
    <cellStyle name="Normal 4 3 2 4 4 4 3" xfId="23799"/>
    <cellStyle name="Normal 4 3 2 4 4 4 3 2" xfId="54006"/>
    <cellStyle name="Normal 4 3 2 4 4 4 4" xfId="34726"/>
    <cellStyle name="Normal 4 3 2 4 4 5" xfId="5806"/>
    <cellStyle name="Normal 4 3 2 4 4 5 2" xfId="15446"/>
    <cellStyle name="Normal 4 3 2 4 4 5 2 2" xfId="45653"/>
    <cellStyle name="Normal 4 3 2 4 4 5 3" xfId="25086"/>
    <cellStyle name="Normal 4 3 2 4 4 5 3 2" xfId="55293"/>
    <cellStyle name="Normal 4 3 2 4 4 5 4" xfId="36013"/>
    <cellStyle name="Normal 4 3 2 4 4 6" xfId="7093"/>
    <cellStyle name="Normal 4 3 2 4 4 6 2" xfId="16733"/>
    <cellStyle name="Normal 4 3 2 4 4 6 2 2" xfId="46940"/>
    <cellStyle name="Normal 4 3 2 4 4 6 3" xfId="26373"/>
    <cellStyle name="Normal 4 3 2 4 4 6 3 2" xfId="56580"/>
    <cellStyle name="Normal 4 3 2 4 4 6 4" xfId="37300"/>
    <cellStyle name="Normal 4 3 2 4 4 7" xfId="8380"/>
    <cellStyle name="Normal 4 3 2 4 4 7 2" xfId="18020"/>
    <cellStyle name="Normal 4 3 2 4 4 7 2 2" xfId="48227"/>
    <cellStyle name="Normal 4 3 2 4 4 7 3" xfId="27660"/>
    <cellStyle name="Normal 4 3 2 4 4 7 3 2" xfId="57867"/>
    <cellStyle name="Normal 4 3 2 4 4 7 4" xfId="38587"/>
    <cellStyle name="Normal 4 3 2 4 4 8" xfId="9667"/>
    <cellStyle name="Normal 4 3 2 4 4 8 2" xfId="19307"/>
    <cellStyle name="Normal 4 3 2 4 4 8 2 2" xfId="49514"/>
    <cellStyle name="Normal 4 3 2 4 4 8 3" xfId="28947"/>
    <cellStyle name="Normal 4 3 2 4 4 8 3 2" xfId="59154"/>
    <cellStyle name="Normal 4 3 2 4 4 8 4" xfId="39874"/>
    <cellStyle name="Normal 4 3 2 4 4 9" xfId="10790"/>
    <cellStyle name="Normal 4 3 2 4 4 9 2" xfId="40997"/>
    <cellStyle name="Normal 4 3 2 4 5" xfId="1330"/>
    <cellStyle name="Normal 4 3 2 4 5 2" xfId="4870"/>
    <cellStyle name="Normal 4 3 2 4 5 2 2" xfId="14510"/>
    <cellStyle name="Normal 4 3 2 4 5 2 2 2" xfId="44717"/>
    <cellStyle name="Normal 4 3 2 4 5 2 3" xfId="24150"/>
    <cellStyle name="Normal 4 3 2 4 5 2 3 2" xfId="54357"/>
    <cellStyle name="Normal 4 3 2 4 5 2 4" xfId="35077"/>
    <cellStyle name="Normal 4 3 2 4 5 3" xfId="6157"/>
    <cellStyle name="Normal 4 3 2 4 5 3 2" xfId="15797"/>
    <cellStyle name="Normal 4 3 2 4 5 3 2 2" xfId="46004"/>
    <cellStyle name="Normal 4 3 2 4 5 3 3" xfId="25437"/>
    <cellStyle name="Normal 4 3 2 4 5 3 3 2" xfId="55644"/>
    <cellStyle name="Normal 4 3 2 4 5 3 4" xfId="36364"/>
    <cellStyle name="Normal 4 3 2 4 5 4" xfId="7444"/>
    <cellStyle name="Normal 4 3 2 4 5 4 2" xfId="17084"/>
    <cellStyle name="Normal 4 3 2 4 5 4 2 2" xfId="47291"/>
    <cellStyle name="Normal 4 3 2 4 5 4 3" xfId="26724"/>
    <cellStyle name="Normal 4 3 2 4 5 4 3 2" xfId="56931"/>
    <cellStyle name="Normal 4 3 2 4 5 4 4" xfId="37651"/>
    <cellStyle name="Normal 4 3 2 4 5 5" xfId="8731"/>
    <cellStyle name="Normal 4 3 2 4 5 5 2" xfId="18371"/>
    <cellStyle name="Normal 4 3 2 4 5 5 2 2" xfId="48578"/>
    <cellStyle name="Normal 4 3 2 4 5 5 3" xfId="28011"/>
    <cellStyle name="Normal 4 3 2 4 5 5 3 2" xfId="58218"/>
    <cellStyle name="Normal 4 3 2 4 5 5 4" xfId="38938"/>
    <cellStyle name="Normal 4 3 2 4 5 6" xfId="10977"/>
    <cellStyle name="Normal 4 3 2 4 5 6 2" xfId="41184"/>
    <cellStyle name="Normal 4 3 2 4 5 7" xfId="20617"/>
    <cellStyle name="Normal 4 3 2 4 5 7 2" xfId="50824"/>
    <cellStyle name="Normal 4 3 2 4 5 8" xfId="29298"/>
    <cellStyle name="Normal 4 3 2 4 5 8 2" xfId="59505"/>
    <cellStyle name="Normal 4 3 2 4 5 9" xfId="31544"/>
    <cellStyle name="Normal 4 3 2 4 6" xfId="2458"/>
    <cellStyle name="Normal 4 3 2 4 6 2" xfId="12100"/>
    <cellStyle name="Normal 4 3 2 4 6 2 2" xfId="42307"/>
    <cellStyle name="Normal 4 3 2 4 6 3" xfId="21740"/>
    <cellStyle name="Normal 4 3 2 4 6 3 2" xfId="51947"/>
    <cellStyle name="Normal 4 3 2 4 6 4" xfId="32667"/>
    <cellStyle name="Normal 4 3 2 4 7" xfId="3581"/>
    <cellStyle name="Normal 4 3 2 4 7 2" xfId="13223"/>
    <cellStyle name="Normal 4 3 2 4 7 2 2" xfId="43430"/>
    <cellStyle name="Normal 4 3 2 4 7 3" xfId="22863"/>
    <cellStyle name="Normal 4 3 2 4 7 3 2" xfId="53070"/>
    <cellStyle name="Normal 4 3 2 4 7 4" xfId="33790"/>
    <cellStyle name="Normal 4 3 2 4 8" xfId="4704"/>
    <cellStyle name="Normal 4 3 2 4 8 2" xfId="14346"/>
    <cellStyle name="Normal 4 3 2 4 8 2 2" xfId="44553"/>
    <cellStyle name="Normal 4 3 2 4 8 3" xfId="23986"/>
    <cellStyle name="Normal 4 3 2 4 8 3 2" xfId="54193"/>
    <cellStyle name="Normal 4 3 2 4 8 4" xfId="34913"/>
    <cellStyle name="Normal 4 3 2 4 9" xfId="5993"/>
    <cellStyle name="Normal 4 3 2 4 9 2" xfId="15633"/>
    <cellStyle name="Normal 4 3 2 4 9 2 2" xfId="45840"/>
    <cellStyle name="Normal 4 3 2 4 9 3" xfId="25273"/>
    <cellStyle name="Normal 4 3 2 4 9 3 2" xfId="55480"/>
    <cellStyle name="Normal 4 3 2 4 9 4" xfId="36200"/>
    <cellStyle name="Normal 4 3 2 5" xfId="219"/>
    <cellStyle name="Normal 4 3 2 5 10" xfId="7303"/>
    <cellStyle name="Normal 4 3 2 5 10 2" xfId="16943"/>
    <cellStyle name="Normal 4 3 2 5 10 2 2" xfId="47150"/>
    <cellStyle name="Normal 4 3 2 5 10 3" xfId="26583"/>
    <cellStyle name="Normal 4 3 2 5 10 3 2" xfId="56790"/>
    <cellStyle name="Normal 4 3 2 5 10 4" xfId="37510"/>
    <cellStyle name="Normal 4 3 2 5 11" xfId="8590"/>
    <cellStyle name="Normal 4 3 2 5 11 2" xfId="18230"/>
    <cellStyle name="Normal 4 3 2 5 11 2 2" xfId="48437"/>
    <cellStyle name="Normal 4 3 2 5 11 3" xfId="27870"/>
    <cellStyle name="Normal 4 3 2 5 11 3 2" xfId="58077"/>
    <cellStyle name="Normal 4 3 2 5 11 4" xfId="38797"/>
    <cellStyle name="Normal 4 3 2 5 12" xfId="9877"/>
    <cellStyle name="Normal 4 3 2 5 12 2" xfId="40084"/>
    <cellStyle name="Normal 4 3 2 5 13" xfId="19517"/>
    <cellStyle name="Normal 4 3 2 5 13 2" xfId="49724"/>
    <cellStyle name="Normal 4 3 2 5 14" xfId="29157"/>
    <cellStyle name="Normal 4 3 2 5 14 2" xfId="59364"/>
    <cellStyle name="Normal 4 3 2 5 15" xfId="30444"/>
    <cellStyle name="Normal 4 3 2 5 2" xfId="383"/>
    <cellStyle name="Normal 4 3 2 5 2 10" xfId="10041"/>
    <cellStyle name="Normal 4 3 2 5 2 10 2" xfId="40248"/>
    <cellStyle name="Normal 4 3 2 5 2 11" xfId="19681"/>
    <cellStyle name="Normal 4 3 2 5 2 11 2" xfId="49888"/>
    <cellStyle name="Normal 4 3 2 5 2 12" xfId="29485"/>
    <cellStyle name="Normal 4 3 2 5 2 12 2" xfId="59692"/>
    <cellStyle name="Normal 4 3 2 5 2 13" xfId="30608"/>
    <cellStyle name="Normal 4 3 2 5 2 2" xfId="859"/>
    <cellStyle name="Normal 4 3 2 5 2 2 10" xfId="20150"/>
    <cellStyle name="Normal 4 3 2 5 2 2 10 2" xfId="50357"/>
    <cellStyle name="Normal 4 3 2 5 2 2 11" xfId="29954"/>
    <cellStyle name="Normal 4 3 2 5 2 2 11 2" xfId="60161"/>
    <cellStyle name="Normal 4 3 2 5 2 2 12" xfId="31077"/>
    <cellStyle name="Normal 4 3 2 5 2 2 2" xfId="1988"/>
    <cellStyle name="Normal 4 3 2 5 2 2 2 2" xfId="11633"/>
    <cellStyle name="Normal 4 3 2 5 2 2 2 2 2" xfId="41840"/>
    <cellStyle name="Normal 4 3 2 5 2 2 2 3" xfId="21273"/>
    <cellStyle name="Normal 4 3 2 5 2 2 2 3 2" xfId="51480"/>
    <cellStyle name="Normal 4 3 2 5 2 2 2 4" xfId="32200"/>
    <cellStyle name="Normal 4 3 2 5 2 2 3" xfId="3114"/>
    <cellStyle name="Normal 4 3 2 5 2 2 3 2" xfId="12756"/>
    <cellStyle name="Normal 4 3 2 5 2 2 3 2 2" xfId="42963"/>
    <cellStyle name="Normal 4 3 2 5 2 2 3 3" xfId="22396"/>
    <cellStyle name="Normal 4 3 2 5 2 2 3 3 2" xfId="52603"/>
    <cellStyle name="Normal 4 3 2 5 2 2 3 4" xfId="33323"/>
    <cellStyle name="Normal 4 3 2 5 2 2 4" xfId="4237"/>
    <cellStyle name="Normal 4 3 2 5 2 2 4 2" xfId="13879"/>
    <cellStyle name="Normal 4 3 2 5 2 2 4 2 2" xfId="44086"/>
    <cellStyle name="Normal 4 3 2 5 2 2 4 3" xfId="23519"/>
    <cellStyle name="Normal 4 3 2 5 2 2 4 3 2" xfId="53726"/>
    <cellStyle name="Normal 4 3 2 5 2 2 4 4" xfId="34446"/>
    <cellStyle name="Normal 4 3 2 5 2 2 5" xfId="5526"/>
    <cellStyle name="Normal 4 3 2 5 2 2 5 2" xfId="15166"/>
    <cellStyle name="Normal 4 3 2 5 2 2 5 2 2" xfId="45373"/>
    <cellStyle name="Normal 4 3 2 5 2 2 5 3" xfId="24806"/>
    <cellStyle name="Normal 4 3 2 5 2 2 5 3 2" xfId="55013"/>
    <cellStyle name="Normal 4 3 2 5 2 2 5 4" xfId="35733"/>
    <cellStyle name="Normal 4 3 2 5 2 2 6" xfId="6813"/>
    <cellStyle name="Normal 4 3 2 5 2 2 6 2" xfId="16453"/>
    <cellStyle name="Normal 4 3 2 5 2 2 6 2 2" xfId="46660"/>
    <cellStyle name="Normal 4 3 2 5 2 2 6 3" xfId="26093"/>
    <cellStyle name="Normal 4 3 2 5 2 2 6 3 2" xfId="56300"/>
    <cellStyle name="Normal 4 3 2 5 2 2 6 4" xfId="37020"/>
    <cellStyle name="Normal 4 3 2 5 2 2 7" xfId="8100"/>
    <cellStyle name="Normal 4 3 2 5 2 2 7 2" xfId="17740"/>
    <cellStyle name="Normal 4 3 2 5 2 2 7 2 2" xfId="47947"/>
    <cellStyle name="Normal 4 3 2 5 2 2 7 3" xfId="27380"/>
    <cellStyle name="Normal 4 3 2 5 2 2 7 3 2" xfId="57587"/>
    <cellStyle name="Normal 4 3 2 5 2 2 7 4" xfId="38307"/>
    <cellStyle name="Normal 4 3 2 5 2 2 8" xfId="9387"/>
    <cellStyle name="Normal 4 3 2 5 2 2 8 2" xfId="19027"/>
    <cellStyle name="Normal 4 3 2 5 2 2 8 2 2" xfId="49234"/>
    <cellStyle name="Normal 4 3 2 5 2 2 8 3" xfId="28667"/>
    <cellStyle name="Normal 4 3 2 5 2 2 8 3 2" xfId="58874"/>
    <cellStyle name="Normal 4 3 2 5 2 2 8 4" xfId="39594"/>
    <cellStyle name="Normal 4 3 2 5 2 2 9" xfId="10510"/>
    <cellStyle name="Normal 4 3 2 5 2 2 9 2" xfId="40717"/>
    <cellStyle name="Normal 4 3 2 5 2 3" xfId="1517"/>
    <cellStyle name="Normal 4 3 2 5 2 3 2" xfId="11164"/>
    <cellStyle name="Normal 4 3 2 5 2 3 2 2" xfId="41371"/>
    <cellStyle name="Normal 4 3 2 5 2 3 3" xfId="20804"/>
    <cellStyle name="Normal 4 3 2 5 2 3 3 2" xfId="51011"/>
    <cellStyle name="Normal 4 3 2 5 2 3 4" xfId="31731"/>
    <cellStyle name="Normal 4 3 2 5 2 4" xfId="2645"/>
    <cellStyle name="Normal 4 3 2 5 2 4 2" xfId="12287"/>
    <cellStyle name="Normal 4 3 2 5 2 4 2 2" xfId="42494"/>
    <cellStyle name="Normal 4 3 2 5 2 4 3" xfId="21927"/>
    <cellStyle name="Normal 4 3 2 5 2 4 3 2" xfId="52134"/>
    <cellStyle name="Normal 4 3 2 5 2 4 4" xfId="32854"/>
    <cellStyle name="Normal 4 3 2 5 2 5" xfId="3768"/>
    <cellStyle name="Normal 4 3 2 5 2 5 2" xfId="13410"/>
    <cellStyle name="Normal 4 3 2 5 2 5 2 2" xfId="43617"/>
    <cellStyle name="Normal 4 3 2 5 2 5 3" xfId="23050"/>
    <cellStyle name="Normal 4 3 2 5 2 5 3 2" xfId="53257"/>
    <cellStyle name="Normal 4 3 2 5 2 5 4" xfId="33977"/>
    <cellStyle name="Normal 4 3 2 5 2 6" xfId="5057"/>
    <cellStyle name="Normal 4 3 2 5 2 6 2" xfId="14697"/>
    <cellStyle name="Normal 4 3 2 5 2 6 2 2" xfId="44904"/>
    <cellStyle name="Normal 4 3 2 5 2 6 3" xfId="24337"/>
    <cellStyle name="Normal 4 3 2 5 2 6 3 2" xfId="54544"/>
    <cellStyle name="Normal 4 3 2 5 2 6 4" xfId="35264"/>
    <cellStyle name="Normal 4 3 2 5 2 7" xfId="6344"/>
    <cellStyle name="Normal 4 3 2 5 2 7 2" xfId="15984"/>
    <cellStyle name="Normal 4 3 2 5 2 7 2 2" xfId="46191"/>
    <cellStyle name="Normal 4 3 2 5 2 7 3" xfId="25624"/>
    <cellStyle name="Normal 4 3 2 5 2 7 3 2" xfId="55831"/>
    <cellStyle name="Normal 4 3 2 5 2 7 4" xfId="36551"/>
    <cellStyle name="Normal 4 3 2 5 2 8" xfId="7631"/>
    <cellStyle name="Normal 4 3 2 5 2 8 2" xfId="17271"/>
    <cellStyle name="Normal 4 3 2 5 2 8 2 2" xfId="47478"/>
    <cellStyle name="Normal 4 3 2 5 2 8 3" xfId="26911"/>
    <cellStyle name="Normal 4 3 2 5 2 8 3 2" xfId="57118"/>
    <cellStyle name="Normal 4 3 2 5 2 8 4" xfId="37838"/>
    <cellStyle name="Normal 4 3 2 5 2 9" xfId="8918"/>
    <cellStyle name="Normal 4 3 2 5 2 9 2" xfId="18558"/>
    <cellStyle name="Normal 4 3 2 5 2 9 2 2" xfId="48765"/>
    <cellStyle name="Normal 4 3 2 5 2 9 3" xfId="28198"/>
    <cellStyle name="Normal 4 3 2 5 2 9 3 2" xfId="58405"/>
    <cellStyle name="Normal 4 3 2 5 2 9 4" xfId="39125"/>
    <cellStyle name="Normal 4 3 2 5 3" xfId="695"/>
    <cellStyle name="Normal 4 3 2 5 3 10" xfId="19986"/>
    <cellStyle name="Normal 4 3 2 5 3 10 2" xfId="50193"/>
    <cellStyle name="Normal 4 3 2 5 3 11" xfId="29790"/>
    <cellStyle name="Normal 4 3 2 5 3 11 2" xfId="59997"/>
    <cellStyle name="Normal 4 3 2 5 3 12" xfId="30913"/>
    <cellStyle name="Normal 4 3 2 5 3 2" xfId="1824"/>
    <cellStyle name="Normal 4 3 2 5 3 2 2" xfId="11469"/>
    <cellStyle name="Normal 4 3 2 5 3 2 2 2" xfId="41676"/>
    <cellStyle name="Normal 4 3 2 5 3 2 3" xfId="21109"/>
    <cellStyle name="Normal 4 3 2 5 3 2 3 2" xfId="51316"/>
    <cellStyle name="Normal 4 3 2 5 3 2 4" xfId="32036"/>
    <cellStyle name="Normal 4 3 2 5 3 3" xfId="2950"/>
    <cellStyle name="Normal 4 3 2 5 3 3 2" xfId="12592"/>
    <cellStyle name="Normal 4 3 2 5 3 3 2 2" xfId="42799"/>
    <cellStyle name="Normal 4 3 2 5 3 3 3" xfId="22232"/>
    <cellStyle name="Normal 4 3 2 5 3 3 3 2" xfId="52439"/>
    <cellStyle name="Normal 4 3 2 5 3 3 4" xfId="33159"/>
    <cellStyle name="Normal 4 3 2 5 3 4" xfId="4073"/>
    <cellStyle name="Normal 4 3 2 5 3 4 2" xfId="13715"/>
    <cellStyle name="Normal 4 3 2 5 3 4 2 2" xfId="43922"/>
    <cellStyle name="Normal 4 3 2 5 3 4 3" xfId="23355"/>
    <cellStyle name="Normal 4 3 2 5 3 4 3 2" xfId="53562"/>
    <cellStyle name="Normal 4 3 2 5 3 4 4" xfId="34282"/>
    <cellStyle name="Normal 4 3 2 5 3 5" xfId="5362"/>
    <cellStyle name="Normal 4 3 2 5 3 5 2" xfId="15002"/>
    <cellStyle name="Normal 4 3 2 5 3 5 2 2" xfId="45209"/>
    <cellStyle name="Normal 4 3 2 5 3 5 3" xfId="24642"/>
    <cellStyle name="Normal 4 3 2 5 3 5 3 2" xfId="54849"/>
    <cellStyle name="Normal 4 3 2 5 3 5 4" xfId="35569"/>
    <cellStyle name="Normal 4 3 2 5 3 6" xfId="6649"/>
    <cellStyle name="Normal 4 3 2 5 3 6 2" xfId="16289"/>
    <cellStyle name="Normal 4 3 2 5 3 6 2 2" xfId="46496"/>
    <cellStyle name="Normal 4 3 2 5 3 6 3" xfId="25929"/>
    <cellStyle name="Normal 4 3 2 5 3 6 3 2" xfId="56136"/>
    <cellStyle name="Normal 4 3 2 5 3 6 4" xfId="36856"/>
    <cellStyle name="Normal 4 3 2 5 3 7" xfId="7936"/>
    <cellStyle name="Normal 4 3 2 5 3 7 2" xfId="17576"/>
    <cellStyle name="Normal 4 3 2 5 3 7 2 2" xfId="47783"/>
    <cellStyle name="Normal 4 3 2 5 3 7 3" xfId="27216"/>
    <cellStyle name="Normal 4 3 2 5 3 7 3 2" xfId="57423"/>
    <cellStyle name="Normal 4 3 2 5 3 7 4" xfId="38143"/>
    <cellStyle name="Normal 4 3 2 5 3 8" xfId="9223"/>
    <cellStyle name="Normal 4 3 2 5 3 8 2" xfId="18863"/>
    <cellStyle name="Normal 4 3 2 5 3 8 2 2" xfId="49070"/>
    <cellStyle name="Normal 4 3 2 5 3 8 3" xfId="28503"/>
    <cellStyle name="Normal 4 3 2 5 3 8 3 2" xfId="58710"/>
    <cellStyle name="Normal 4 3 2 5 3 8 4" xfId="39430"/>
    <cellStyle name="Normal 4 3 2 5 3 9" xfId="10346"/>
    <cellStyle name="Normal 4 3 2 5 3 9 2" xfId="40553"/>
    <cellStyle name="Normal 4 3 2 5 4" xfId="1165"/>
    <cellStyle name="Normal 4 3 2 5 4 10" xfId="20453"/>
    <cellStyle name="Normal 4 3 2 5 4 10 2" xfId="50660"/>
    <cellStyle name="Normal 4 3 2 5 4 11" xfId="30257"/>
    <cellStyle name="Normal 4 3 2 5 4 11 2" xfId="60464"/>
    <cellStyle name="Normal 4 3 2 5 4 12" xfId="31380"/>
    <cellStyle name="Normal 4 3 2 5 4 2" xfId="2293"/>
    <cellStyle name="Normal 4 3 2 5 4 2 2" xfId="11936"/>
    <cellStyle name="Normal 4 3 2 5 4 2 2 2" xfId="42143"/>
    <cellStyle name="Normal 4 3 2 5 4 2 3" xfId="21576"/>
    <cellStyle name="Normal 4 3 2 5 4 2 3 2" xfId="51783"/>
    <cellStyle name="Normal 4 3 2 5 4 2 4" xfId="32503"/>
    <cellStyle name="Normal 4 3 2 5 4 3" xfId="3417"/>
    <cellStyle name="Normal 4 3 2 5 4 3 2" xfId="13059"/>
    <cellStyle name="Normal 4 3 2 5 4 3 2 2" xfId="43266"/>
    <cellStyle name="Normal 4 3 2 5 4 3 3" xfId="22699"/>
    <cellStyle name="Normal 4 3 2 5 4 3 3 2" xfId="52906"/>
    <cellStyle name="Normal 4 3 2 5 4 3 4" xfId="33626"/>
    <cellStyle name="Normal 4 3 2 5 4 4" xfId="4540"/>
    <cellStyle name="Normal 4 3 2 5 4 4 2" xfId="14182"/>
    <cellStyle name="Normal 4 3 2 5 4 4 2 2" xfId="44389"/>
    <cellStyle name="Normal 4 3 2 5 4 4 3" xfId="23822"/>
    <cellStyle name="Normal 4 3 2 5 4 4 3 2" xfId="54029"/>
    <cellStyle name="Normal 4 3 2 5 4 4 4" xfId="34749"/>
    <cellStyle name="Normal 4 3 2 5 4 5" xfId="5829"/>
    <cellStyle name="Normal 4 3 2 5 4 5 2" xfId="15469"/>
    <cellStyle name="Normal 4 3 2 5 4 5 2 2" xfId="45676"/>
    <cellStyle name="Normal 4 3 2 5 4 5 3" xfId="25109"/>
    <cellStyle name="Normal 4 3 2 5 4 5 3 2" xfId="55316"/>
    <cellStyle name="Normal 4 3 2 5 4 5 4" xfId="36036"/>
    <cellStyle name="Normal 4 3 2 5 4 6" xfId="7116"/>
    <cellStyle name="Normal 4 3 2 5 4 6 2" xfId="16756"/>
    <cellStyle name="Normal 4 3 2 5 4 6 2 2" xfId="46963"/>
    <cellStyle name="Normal 4 3 2 5 4 6 3" xfId="26396"/>
    <cellStyle name="Normal 4 3 2 5 4 6 3 2" xfId="56603"/>
    <cellStyle name="Normal 4 3 2 5 4 6 4" xfId="37323"/>
    <cellStyle name="Normal 4 3 2 5 4 7" xfId="8403"/>
    <cellStyle name="Normal 4 3 2 5 4 7 2" xfId="18043"/>
    <cellStyle name="Normal 4 3 2 5 4 7 2 2" xfId="48250"/>
    <cellStyle name="Normal 4 3 2 5 4 7 3" xfId="27683"/>
    <cellStyle name="Normal 4 3 2 5 4 7 3 2" xfId="57890"/>
    <cellStyle name="Normal 4 3 2 5 4 7 4" xfId="38610"/>
    <cellStyle name="Normal 4 3 2 5 4 8" xfId="9690"/>
    <cellStyle name="Normal 4 3 2 5 4 8 2" xfId="19330"/>
    <cellStyle name="Normal 4 3 2 5 4 8 2 2" xfId="49537"/>
    <cellStyle name="Normal 4 3 2 5 4 8 3" xfId="28970"/>
    <cellStyle name="Normal 4 3 2 5 4 8 3 2" xfId="59177"/>
    <cellStyle name="Normal 4 3 2 5 4 8 4" xfId="39897"/>
    <cellStyle name="Normal 4 3 2 5 4 9" xfId="10813"/>
    <cellStyle name="Normal 4 3 2 5 4 9 2" xfId="41020"/>
    <cellStyle name="Normal 4 3 2 5 5" xfId="1353"/>
    <cellStyle name="Normal 4 3 2 5 5 2" xfId="4893"/>
    <cellStyle name="Normal 4 3 2 5 5 2 2" xfId="14533"/>
    <cellStyle name="Normal 4 3 2 5 5 2 2 2" xfId="44740"/>
    <cellStyle name="Normal 4 3 2 5 5 2 3" xfId="24173"/>
    <cellStyle name="Normal 4 3 2 5 5 2 3 2" xfId="54380"/>
    <cellStyle name="Normal 4 3 2 5 5 2 4" xfId="35100"/>
    <cellStyle name="Normal 4 3 2 5 5 3" xfId="6180"/>
    <cellStyle name="Normal 4 3 2 5 5 3 2" xfId="15820"/>
    <cellStyle name="Normal 4 3 2 5 5 3 2 2" xfId="46027"/>
    <cellStyle name="Normal 4 3 2 5 5 3 3" xfId="25460"/>
    <cellStyle name="Normal 4 3 2 5 5 3 3 2" xfId="55667"/>
    <cellStyle name="Normal 4 3 2 5 5 3 4" xfId="36387"/>
    <cellStyle name="Normal 4 3 2 5 5 4" xfId="7467"/>
    <cellStyle name="Normal 4 3 2 5 5 4 2" xfId="17107"/>
    <cellStyle name="Normal 4 3 2 5 5 4 2 2" xfId="47314"/>
    <cellStyle name="Normal 4 3 2 5 5 4 3" xfId="26747"/>
    <cellStyle name="Normal 4 3 2 5 5 4 3 2" xfId="56954"/>
    <cellStyle name="Normal 4 3 2 5 5 4 4" xfId="37674"/>
    <cellStyle name="Normal 4 3 2 5 5 5" xfId="8754"/>
    <cellStyle name="Normal 4 3 2 5 5 5 2" xfId="18394"/>
    <cellStyle name="Normal 4 3 2 5 5 5 2 2" xfId="48601"/>
    <cellStyle name="Normal 4 3 2 5 5 5 3" xfId="28034"/>
    <cellStyle name="Normal 4 3 2 5 5 5 3 2" xfId="58241"/>
    <cellStyle name="Normal 4 3 2 5 5 5 4" xfId="38961"/>
    <cellStyle name="Normal 4 3 2 5 5 6" xfId="11000"/>
    <cellStyle name="Normal 4 3 2 5 5 6 2" xfId="41207"/>
    <cellStyle name="Normal 4 3 2 5 5 7" xfId="20640"/>
    <cellStyle name="Normal 4 3 2 5 5 7 2" xfId="50847"/>
    <cellStyle name="Normal 4 3 2 5 5 8" xfId="29321"/>
    <cellStyle name="Normal 4 3 2 5 5 8 2" xfId="59528"/>
    <cellStyle name="Normal 4 3 2 5 5 9" xfId="31567"/>
    <cellStyle name="Normal 4 3 2 5 6" xfId="2481"/>
    <cellStyle name="Normal 4 3 2 5 6 2" xfId="12123"/>
    <cellStyle name="Normal 4 3 2 5 6 2 2" xfId="42330"/>
    <cellStyle name="Normal 4 3 2 5 6 3" xfId="21763"/>
    <cellStyle name="Normal 4 3 2 5 6 3 2" xfId="51970"/>
    <cellStyle name="Normal 4 3 2 5 6 4" xfId="32690"/>
    <cellStyle name="Normal 4 3 2 5 7" xfId="3604"/>
    <cellStyle name="Normal 4 3 2 5 7 2" xfId="13246"/>
    <cellStyle name="Normal 4 3 2 5 7 2 2" xfId="43453"/>
    <cellStyle name="Normal 4 3 2 5 7 3" xfId="22886"/>
    <cellStyle name="Normal 4 3 2 5 7 3 2" xfId="53093"/>
    <cellStyle name="Normal 4 3 2 5 7 4" xfId="33813"/>
    <cellStyle name="Normal 4 3 2 5 8" xfId="4727"/>
    <cellStyle name="Normal 4 3 2 5 8 2" xfId="14369"/>
    <cellStyle name="Normal 4 3 2 5 8 2 2" xfId="44576"/>
    <cellStyle name="Normal 4 3 2 5 8 3" xfId="24009"/>
    <cellStyle name="Normal 4 3 2 5 8 3 2" xfId="54216"/>
    <cellStyle name="Normal 4 3 2 5 8 4" xfId="34936"/>
    <cellStyle name="Normal 4 3 2 5 9" xfId="6016"/>
    <cellStyle name="Normal 4 3 2 5 9 2" xfId="15656"/>
    <cellStyle name="Normal 4 3 2 5 9 2 2" xfId="45863"/>
    <cellStyle name="Normal 4 3 2 5 9 3" xfId="25296"/>
    <cellStyle name="Normal 4 3 2 5 9 3 2" xfId="55503"/>
    <cellStyle name="Normal 4 3 2 5 9 4" xfId="36223"/>
    <cellStyle name="Normal 4 3 2 6" xfId="243"/>
    <cellStyle name="Normal 4 3 2 6 10" xfId="7327"/>
    <cellStyle name="Normal 4 3 2 6 10 2" xfId="16967"/>
    <cellStyle name="Normal 4 3 2 6 10 2 2" xfId="47174"/>
    <cellStyle name="Normal 4 3 2 6 10 3" xfId="26607"/>
    <cellStyle name="Normal 4 3 2 6 10 3 2" xfId="56814"/>
    <cellStyle name="Normal 4 3 2 6 10 4" xfId="37534"/>
    <cellStyle name="Normal 4 3 2 6 11" xfId="8614"/>
    <cellStyle name="Normal 4 3 2 6 11 2" xfId="18254"/>
    <cellStyle name="Normal 4 3 2 6 11 2 2" xfId="48461"/>
    <cellStyle name="Normal 4 3 2 6 11 3" xfId="27894"/>
    <cellStyle name="Normal 4 3 2 6 11 3 2" xfId="58101"/>
    <cellStyle name="Normal 4 3 2 6 11 4" xfId="38821"/>
    <cellStyle name="Normal 4 3 2 6 12" xfId="9901"/>
    <cellStyle name="Normal 4 3 2 6 12 2" xfId="40108"/>
    <cellStyle name="Normal 4 3 2 6 13" xfId="19541"/>
    <cellStyle name="Normal 4 3 2 6 13 2" xfId="49748"/>
    <cellStyle name="Normal 4 3 2 6 14" xfId="29181"/>
    <cellStyle name="Normal 4 3 2 6 14 2" xfId="59388"/>
    <cellStyle name="Normal 4 3 2 6 15" xfId="30468"/>
    <cellStyle name="Normal 4 3 2 6 2" xfId="407"/>
    <cellStyle name="Normal 4 3 2 6 2 10" xfId="10065"/>
    <cellStyle name="Normal 4 3 2 6 2 10 2" xfId="40272"/>
    <cellStyle name="Normal 4 3 2 6 2 11" xfId="19705"/>
    <cellStyle name="Normal 4 3 2 6 2 11 2" xfId="49912"/>
    <cellStyle name="Normal 4 3 2 6 2 12" xfId="29509"/>
    <cellStyle name="Normal 4 3 2 6 2 12 2" xfId="59716"/>
    <cellStyle name="Normal 4 3 2 6 2 13" xfId="30632"/>
    <cellStyle name="Normal 4 3 2 6 2 2" xfId="883"/>
    <cellStyle name="Normal 4 3 2 6 2 2 10" xfId="20174"/>
    <cellStyle name="Normal 4 3 2 6 2 2 10 2" xfId="50381"/>
    <cellStyle name="Normal 4 3 2 6 2 2 11" xfId="29978"/>
    <cellStyle name="Normal 4 3 2 6 2 2 11 2" xfId="60185"/>
    <cellStyle name="Normal 4 3 2 6 2 2 12" xfId="31101"/>
    <cellStyle name="Normal 4 3 2 6 2 2 2" xfId="2012"/>
    <cellStyle name="Normal 4 3 2 6 2 2 2 2" xfId="11657"/>
    <cellStyle name="Normal 4 3 2 6 2 2 2 2 2" xfId="41864"/>
    <cellStyle name="Normal 4 3 2 6 2 2 2 3" xfId="21297"/>
    <cellStyle name="Normal 4 3 2 6 2 2 2 3 2" xfId="51504"/>
    <cellStyle name="Normal 4 3 2 6 2 2 2 4" xfId="32224"/>
    <cellStyle name="Normal 4 3 2 6 2 2 3" xfId="3138"/>
    <cellStyle name="Normal 4 3 2 6 2 2 3 2" xfId="12780"/>
    <cellStyle name="Normal 4 3 2 6 2 2 3 2 2" xfId="42987"/>
    <cellStyle name="Normal 4 3 2 6 2 2 3 3" xfId="22420"/>
    <cellStyle name="Normal 4 3 2 6 2 2 3 3 2" xfId="52627"/>
    <cellStyle name="Normal 4 3 2 6 2 2 3 4" xfId="33347"/>
    <cellStyle name="Normal 4 3 2 6 2 2 4" xfId="4261"/>
    <cellStyle name="Normal 4 3 2 6 2 2 4 2" xfId="13903"/>
    <cellStyle name="Normal 4 3 2 6 2 2 4 2 2" xfId="44110"/>
    <cellStyle name="Normal 4 3 2 6 2 2 4 3" xfId="23543"/>
    <cellStyle name="Normal 4 3 2 6 2 2 4 3 2" xfId="53750"/>
    <cellStyle name="Normal 4 3 2 6 2 2 4 4" xfId="34470"/>
    <cellStyle name="Normal 4 3 2 6 2 2 5" xfId="5550"/>
    <cellStyle name="Normal 4 3 2 6 2 2 5 2" xfId="15190"/>
    <cellStyle name="Normal 4 3 2 6 2 2 5 2 2" xfId="45397"/>
    <cellStyle name="Normal 4 3 2 6 2 2 5 3" xfId="24830"/>
    <cellStyle name="Normal 4 3 2 6 2 2 5 3 2" xfId="55037"/>
    <cellStyle name="Normal 4 3 2 6 2 2 5 4" xfId="35757"/>
    <cellStyle name="Normal 4 3 2 6 2 2 6" xfId="6837"/>
    <cellStyle name="Normal 4 3 2 6 2 2 6 2" xfId="16477"/>
    <cellStyle name="Normal 4 3 2 6 2 2 6 2 2" xfId="46684"/>
    <cellStyle name="Normal 4 3 2 6 2 2 6 3" xfId="26117"/>
    <cellStyle name="Normal 4 3 2 6 2 2 6 3 2" xfId="56324"/>
    <cellStyle name="Normal 4 3 2 6 2 2 6 4" xfId="37044"/>
    <cellStyle name="Normal 4 3 2 6 2 2 7" xfId="8124"/>
    <cellStyle name="Normal 4 3 2 6 2 2 7 2" xfId="17764"/>
    <cellStyle name="Normal 4 3 2 6 2 2 7 2 2" xfId="47971"/>
    <cellStyle name="Normal 4 3 2 6 2 2 7 3" xfId="27404"/>
    <cellStyle name="Normal 4 3 2 6 2 2 7 3 2" xfId="57611"/>
    <cellStyle name="Normal 4 3 2 6 2 2 7 4" xfId="38331"/>
    <cellStyle name="Normal 4 3 2 6 2 2 8" xfId="9411"/>
    <cellStyle name="Normal 4 3 2 6 2 2 8 2" xfId="19051"/>
    <cellStyle name="Normal 4 3 2 6 2 2 8 2 2" xfId="49258"/>
    <cellStyle name="Normal 4 3 2 6 2 2 8 3" xfId="28691"/>
    <cellStyle name="Normal 4 3 2 6 2 2 8 3 2" xfId="58898"/>
    <cellStyle name="Normal 4 3 2 6 2 2 8 4" xfId="39618"/>
    <cellStyle name="Normal 4 3 2 6 2 2 9" xfId="10534"/>
    <cellStyle name="Normal 4 3 2 6 2 2 9 2" xfId="40741"/>
    <cellStyle name="Normal 4 3 2 6 2 3" xfId="1541"/>
    <cellStyle name="Normal 4 3 2 6 2 3 2" xfId="11188"/>
    <cellStyle name="Normal 4 3 2 6 2 3 2 2" xfId="41395"/>
    <cellStyle name="Normal 4 3 2 6 2 3 3" xfId="20828"/>
    <cellStyle name="Normal 4 3 2 6 2 3 3 2" xfId="51035"/>
    <cellStyle name="Normal 4 3 2 6 2 3 4" xfId="31755"/>
    <cellStyle name="Normal 4 3 2 6 2 4" xfId="2669"/>
    <cellStyle name="Normal 4 3 2 6 2 4 2" xfId="12311"/>
    <cellStyle name="Normal 4 3 2 6 2 4 2 2" xfId="42518"/>
    <cellStyle name="Normal 4 3 2 6 2 4 3" xfId="21951"/>
    <cellStyle name="Normal 4 3 2 6 2 4 3 2" xfId="52158"/>
    <cellStyle name="Normal 4 3 2 6 2 4 4" xfId="32878"/>
    <cellStyle name="Normal 4 3 2 6 2 5" xfId="3792"/>
    <cellStyle name="Normal 4 3 2 6 2 5 2" xfId="13434"/>
    <cellStyle name="Normal 4 3 2 6 2 5 2 2" xfId="43641"/>
    <cellStyle name="Normal 4 3 2 6 2 5 3" xfId="23074"/>
    <cellStyle name="Normal 4 3 2 6 2 5 3 2" xfId="53281"/>
    <cellStyle name="Normal 4 3 2 6 2 5 4" xfId="34001"/>
    <cellStyle name="Normal 4 3 2 6 2 6" xfId="5081"/>
    <cellStyle name="Normal 4 3 2 6 2 6 2" xfId="14721"/>
    <cellStyle name="Normal 4 3 2 6 2 6 2 2" xfId="44928"/>
    <cellStyle name="Normal 4 3 2 6 2 6 3" xfId="24361"/>
    <cellStyle name="Normal 4 3 2 6 2 6 3 2" xfId="54568"/>
    <cellStyle name="Normal 4 3 2 6 2 6 4" xfId="35288"/>
    <cellStyle name="Normal 4 3 2 6 2 7" xfId="6368"/>
    <cellStyle name="Normal 4 3 2 6 2 7 2" xfId="16008"/>
    <cellStyle name="Normal 4 3 2 6 2 7 2 2" xfId="46215"/>
    <cellStyle name="Normal 4 3 2 6 2 7 3" xfId="25648"/>
    <cellStyle name="Normal 4 3 2 6 2 7 3 2" xfId="55855"/>
    <cellStyle name="Normal 4 3 2 6 2 7 4" xfId="36575"/>
    <cellStyle name="Normal 4 3 2 6 2 8" xfId="7655"/>
    <cellStyle name="Normal 4 3 2 6 2 8 2" xfId="17295"/>
    <cellStyle name="Normal 4 3 2 6 2 8 2 2" xfId="47502"/>
    <cellStyle name="Normal 4 3 2 6 2 8 3" xfId="26935"/>
    <cellStyle name="Normal 4 3 2 6 2 8 3 2" xfId="57142"/>
    <cellStyle name="Normal 4 3 2 6 2 8 4" xfId="37862"/>
    <cellStyle name="Normal 4 3 2 6 2 9" xfId="8942"/>
    <cellStyle name="Normal 4 3 2 6 2 9 2" xfId="18582"/>
    <cellStyle name="Normal 4 3 2 6 2 9 2 2" xfId="48789"/>
    <cellStyle name="Normal 4 3 2 6 2 9 3" xfId="28222"/>
    <cellStyle name="Normal 4 3 2 6 2 9 3 2" xfId="58429"/>
    <cellStyle name="Normal 4 3 2 6 2 9 4" xfId="39149"/>
    <cellStyle name="Normal 4 3 2 6 3" xfId="719"/>
    <cellStyle name="Normal 4 3 2 6 3 10" xfId="20010"/>
    <cellStyle name="Normal 4 3 2 6 3 10 2" xfId="50217"/>
    <cellStyle name="Normal 4 3 2 6 3 11" xfId="29814"/>
    <cellStyle name="Normal 4 3 2 6 3 11 2" xfId="60021"/>
    <cellStyle name="Normal 4 3 2 6 3 12" xfId="30937"/>
    <cellStyle name="Normal 4 3 2 6 3 2" xfId="1848"/>
    <cellStyle name="Normal 4 3 2 6 3 2 2" xfId="11493"/>
    <cellStyle name="Normal 4 3 2 6 3 2 2 2" xfId="41700"/>
    <cellStyle name="Normal 4 3 2 6 3 2 3" xfId="21133"/>
    <cellStyle name="Normal 4 3 2 6 3 2 3 2" xfId="51340"/>
    <cellStyle name="Normal 4 3 2 6 3 2 4" xfId="32060"/>
    <cellStyle name="Normal 4 3 2 6 3 3" xfId="2974"/>
    <cellStyle name="Normal 4 3 2 6 3 3 2" xfId="12616"/>
    <cellStyle name="Normal 4 3 2 6 3 3 2 2" xfId="42823"/>
    <cellStyle name="Normal 4 3 2 6 3 3 3" xfId="22256"/>
    <cellStyle name="Normal 4 3 2 6 3 3 3 2" xfId="52463"/>
    <cellStyle name="Normal 4 3 2 6 3 3 4" xfId="33183"/>
    <cellStyle name="Normal 4 3 2 6 3 4" xfId="4097"/>
    <cellStyle name="Normal 4 3 2 6 3 4 2" xfId="13739"/>
    <cellStyle name="Normal 4 3 2 6 3 4 2 2" xfId="43946"/>
    <cellStyle name="Normal 4 3 2 6 3 4 3" xfId="23379"/>
    <cellStyle name="Normal 4 3 2 6 3 4 3 2" xfId="53586"/>
    <cellStyle name="Normal 4 3 2 6 3 4 4" xfId="34306"/>
    <cellStyle name="Normal 4 3 2 6 3 5" xfId="5386"/>
    <cellStyle name="Normal 4 3 2 6 3 5 2" xfId="15026"/>
    <cellStyle name="Normal 4 3 2 6 3 5 2 2" xfId="45233"/>
    <cellStyle name="Normal 4 3 2 6 3 5 3" xfId="24666"/>
    <cellStyle name="Normal 4 3 2 6 3 5 3 2" xfId="54873"/>
    <cellStyle name="Normal 4 3 2 6 3 5 4" xfId="35593"/>
    <cellStyle name="Normal 4 3 2 6 3 6" xfId="6673"/>
    <cellStyle name="Normal 4 3 2 6 3 6 2" xfId="16313"/>
    <cellStyle name="Normal 4 3 2 6 3 6 2 2" xfId="46520"/>
    <cellStyle name="Normal 4 3 2 6 3 6 3" xfId="25953"/>
    <cellStyle name="Normal 4 3 2 6 3 6 3 2" xfId="56160"/>
    <cellStyle name="Normal 4 3 2 6 3 6 4" xfId="36880"/>
    <cellStyle name="Normal 4 3 2 6 3 7" xfId="7960"/>
    <cellStyle name="Normal 4 3 2 6 3 7 2" xfId="17600"/>
    <cellStyle name="Normal 4 3 2 6 3 7 2 2" xfId="47807"/>
    <cellStyle name="Normal 4 3 2 6 3 7 3" xfId="27240"/>
    <cellStyle name="Normal 4 3 2 6 3 7 3 2" xfId="57447"/>
    <cellStyle name="Normal 4 3 2 6 3 7 4" xfId="38167"/>
    <cellStyle name="Normal 4 3 2 6 3 8" xfId="9247"/>
    <cellStyle name="Normal 4 3 2 6 3 8 2" xfId="18887"/>
    <cellStyle name="Normal 4 3 2 6 3 8 2 2" xfId="49094"/>
    <cellStyle name="Normal 4 3 2 6 3 8 3" xfId="28527"/>
    <cellStyle name="Normal 4 3 2 6 3 8 3 2" xfId="58734"/>
    <cellStyle name="Normal 4 3 2 6 3 8 4" xfId="39454"/>
    <cellStyle name="Normal 4 3 2 6 3 9" xfId="10370"/>
    <cellStyle name="Normal 4 3 2 6 3 9 2" xfId="40577"/>
    <cellStyle name="Normal 4 3 2 6 4" xfId="1189"/>
    <cellStyle name="Normal 4 3 2 6 4 10" xfId="20477"/>
    <cellStyle name="Normal 4 3 2 6 4 10 2" xfId="50684"/>
    <cellStyle name="Normal 4 3 2 6 4 11" xfId="30281"/>
    <cellStyle name="Normal 4 3 2 6 4 11 2" xfId="60488"/>
    <cellStyle name="Normal 4 3 2 6 4 12" xfId="31404"/>
    <cellStyle name="Normal 4 3 2 6 4 2" xfId="2317"/>
    <cellStyle name="Normal 4 3 2 6 4 2 2" xfId="11960"/>
    <cellStyle name="Normal 4 3 2 6 4 2 2 2" xfId="42167"/>
    <cellStyle name="Normal 4 3 2 6 4 2 3" xfId="21600"/>
    <cellStyle name="Normal 4 3 2 6 4 2 3 2" xfId="51807"/>
    <cellStyle name="Normal 4 3 2 6 4 2 4" xfId="32527"/>
    <cellStyle name="Normal 4 3 2 6 4 3" xfId="3441"/>
    <cellStyle name="Normal 4 3 2 6 4 3 2" xfId="13083"/>
    <cellStyle name="Normal 4 3 2 6 4 3 2 2" xfId="43290"/>
    <cellStyle name="Normal 4 3 2 6 4 3 3" xfId="22723"/>
    <cellStyle name="Normal 4 3 2 6 4 3 3 2" xfId="52930"/>
    <cellStyle name="Normal 4 3 2 6 4 3 4" xfId="33650"/>
    <cellStyle name="Normal 4 3 2 6 4 4" xfId="4564"/>
    <cellStyle name="Normal 4 3 2 6 4 4 2" xfId="14206"/>
    <cellStyle name="Normal 4 3 2 6 4 4 2 2" xfId="44413"/>
    <cellStyle name="Normal 4 3 2 6 4 4 3" xfId="23846"/>
    <cellStyle name="Normal 4 3 2 6 4 4 3 2" xfId="54053"/>
    <cellStyle name="Normal 4 3 2 6 4 4 4" xfId="34773"/>
    <cellStyle name="Normal 4 3 2 6 4 5" xfId="5853"/>
    <cellStyle name="Normal 4 3 2 6 4 5 2" xfId="15493"/>
    <cellStyle name="Normal 4 3 2 6 4 5 2 2" xfId="45700"/>
    <cellStyle name="Normal 4 3 2 6 4 5 3" xfId="25133"/>
    <cellStyle name="Normal 4 3 2 6 4 5 3 2" xfId="55340"/>
    <cellStyle name="Normal 4 3 2 6 4 5 4" xfId="36060"/>
    <cellStyle name="Normal 4 3 2 6 4 6" xfId="7140"/>
    <cellStyle name="Normal 4 3 2 6 4 6 2" xfId="16780"/>
    <cellStyle name="Normal 4 3 2 6 4 6 2 2" xfId="46987"/>
    <cellStyle name="Normal 4 3 2 6 4 6 3" xfId="26420"/>
    <cellStyle name="Normal 4 3 2 6 4 6 3 2" xfId="56627"/>
    <cellStyle name="Normal 4 3 2 6 4 6 4" xfId="37347"/>
    <cellStyle name="Normal 4 3 2 6 4 7" xfId="8427"/>
    <cellStyle name="Normal 4 3 2 6 4 7 2" xfId="18067"/>
    <cellStyle name="Normal 4 3 2 6 4 7 2 2" xfId="48274"/>
    <cellStyle name="Normal 4 3 2 6 4 7 3" xfId="27707"/>
    <cellStyle name="Normal 4 3 2 6 4 7 3 2" xfId="57914"/>
    <cellStyle name="Normal 4 3 2 6 4 7 4" xfId="38634"/>
    <cellStyle name="Normal 4 3 2 6 4 8" xfId="9714"/>
    <cellStyle name="Normal 4 3 2 6 4 8 2" xfId="19354"/>
    <cellStyle name="Normal 4 3 2 6 4 8 2 2" xfId="49561"/>
    <cellStyle name="Normal 4 3 2 6 4 8 3" xfId="28994"/>
    <cellStyle name="Normal 4 3 2 6 4 8 3 2" xfId="59201"/>
    <cellStyle name="Normal 4 3 2 6 4 8 4" xfId="39921"/>
    <cellStyle name="Normal 4 3 2 6 4 9" xfId="10837"/>
    <cellStyle name="Normal 4 3 2 6 4 9 2" xfId="41044"/>
    <cellStyle name="Normal 4 3 2 6 5" xfId="1377"/>
    <cellStyle name="Normal 4 3 2 6 5 2" xfId="4917"/>
    <cellStyle name="Normal 4 3 2 6 5 2 2" xfId="14557"/>
    <cellStyle name="Normal 4 3 2 6 5 2 2 2" xfId="44764"/>
    <cellStyle name="Normal 4 3 2 6 5 2 3" xfId="24197"/>
    <cellStyle name="Normal 4 3 2 6 5 2 3 2" xfId="54404"/>
    <cellStyle name="Normal 4 3 2 6 5 2 4" xfId="35124"/>
    <cellStyle name="Normal 4 3 2 6 5 3" xfId="6204"/>
    <cellStyle name="Normal 4 3 2 6 5 3 2" xfId="15844"/>
    <cellStyle name="Normal 4 3 2 6 5 3 2 2" xfId="46051"/>
    <cellStyle name="Normal 4 3 2 6 5 3 3" xfId="25484"/>
    <cellStyle name="Normal 4 3 2 6 5 3 3 2" xfId="55691"/>
    <cellStyle name="Normal 4 3 2 6 5 3 4" xfId="36411"/>
    <cellStyle name="Normal 4 3 2 6 5 4" xfId="7491"/>
    <cellStyle name="Normal 4 3 2 6 5 4 2" xfId="17131"/>
    <cellStyle name="Normal 4 3 2 6 5 4 2 2" xfId="47338"/>
    <cellStyle name="Normal 4 3 2 6 5 4 3" xfId="26771"/>
    <cellStyle name="Normal 4 3 2 6 5 4 3 2" xfId="56978"/>
    <cellStyle name="Normal 4 3 2 6 5 4 4" xfId="37698"/>
    <cellStyle name="Normal 4 3 2 6 5 5" xfId="8778"/>
    <cellStyle name="Normal 4 3 2 6 5 5 2" xfId="18418"/>
    <cellStyle name="Normal 4 3 2 6 5 5 2 2" xfId="48625"/>
    <cellStyle name="Normal 4 3 2 6 5 5 3" xfId="28058"/>
    <cellStyle name="Normal 4 3 2 6 5 5 3 2" xfId="58265"/>
    <cellStyle name="Normal 4 3 2 6 5 5 4" xfId="38985"/>
    <cellStyle name="Normal 4 3 2 6 5 6" xfId="11024"/>
    <cellStyle name="Normal 4 3 2 6 5 6 2" xfId="41231"/>
    <cellStyle name="Normal 4 3 2 6 5 7" xfId="20664"/>
    <cellStyle name="Normal 4 3 2 6 5 7 2" xfId="50871"/>
    <cellStyle name="Normal 4 3 2 6 5 8" xfId="29345"/>
    <cellStyle name="Normal 4 3 2 6 5 8 2" xfId="59552"/>
    <cellStyle name="Normal 4 3 2 6 5 9" xfId="31591"/>
    <cellStyle name="Normal 4 3 2 6 6" xfId="2505"/>
    <cellStyle name="Normal 4 3 2 6 6 2" xfId="12147"/>
    <cellStyle name="Normal 4 3 2 6 6 2 2" xfId="42354"/>
    <cellStyle name="Normal 4 3 2 6 6 3" xfId="21787"/>
    <cellStyle name="Normal 4 3 2 6 6 3 2" xfId="51994"/>
    <cellStyle name="Normal 4 3 2 6 6 4" xfId="32714"/>
    <cellStyle name="Normal 4 3 2 6 7" xfId="3628"/>
    <cellStyle name="Normal 4 3 2 6 7 2" xfId="13270"/>
    <cellStyle name="Normal 4 3 2 6 7 2 2" xfId="43477"/>
    <cellStyle name="Normal 4 3 2 6 7 3" xfId="22910"/>
    <cellStyle name="Normal 4 3 2 6 7 3 2" xfId="53117"/>
    <cellStyle name="Normal 4 3 2 6 7 4" xfId="33837"/>
    <cellStyle name="Normal 4 3 2 6 8" xfId="4751"/>
    <cellStyle name="Normal 4 3 2 6 8 2" xfId="14393"/>
    <cellStyle name="Normal 4 3 2 6 8 2 2" xfId="44600"/>
    <cellStyle name="Normal 4 3 2 6 8 3" xfId="24033"/>
    <cellStyle name="Normal 4 3 2 6 8 3 2" xfId="54240"/>
    <cellStyle name="Normal 4 3 2 6 8 4" xfId="34960"/>
    <cellStyle name="Normal 4 3 2 6 9" xfId="6040"/>
    <cellStyle name="Normal 4 3 2 6 9 2" xfId="15680"/>
    <cellStyle name="Normal 4 3 2 6 9 2 2" xfId="45887"/>
    <cellStyle name="Normal 4 3 2 6 9 3" xfId="25320"/>
    <cellStyle name="Normal 4 3 2 6 9 3 2" xfId="55527"/>
    <cellStyle name="Normal 4 3 2 6 9 4" xfId="36247"/>
    <cellStyle name="Normal 4 3 2 7" xfId="266"/>
    <cellStyle name="Normal 4 3 2 7 10" xfId="7350"/>
    <cellStyle name="Normal 4 3 2 7 10 2" xfId="16990"/>
    <cellStyle name="Normal 4 3 2 7 10 2 2" xfId="47197"/>
    <cellStyle name="Normal 4 3 2 7 10 3" xfId="26630"/>
    <cellStyle name="Normal 4 3 2 7 10 3 2" xfId="56837"/>
    <cellStyle name="Normal 4 3 2 7 10 4" xfId="37557"/>
    <cellStyle name="Normal 4 3 2 7 11" xfId="8637"/>
    <cellStyle name="Normal 4 3 2 7 11 2" xfId="18277"/>
    <cellStyle name="Normal 4 3 2 7 11 2 2" xfId="48484"/>
    <cellStyle name="Normal 4 3 2 7 11 3" xfId="27917"/>
    <cellStyle name="Normal 4 3 2 7 11 3 2" xfId="58124"/>
    <cellStyle name="Normal 4 3 2 7 11 4" xfId="38844"/>
    <cellStyle name="Normal 4 3 2 7 12" xfId="9924"/>
    <cellStyle name="Normal 4 3 2 7 12 2" xfId="40131"/>
    <cellStyle name="Normal 4 3 2 7 13" xfId="19564"/>
    <cellStyle name="Normal 4 3 2 7 13 2" xfId="49771"/>
    <cellStyle name="Normal 4 3 2 7 14" xfId="29204"/>
    <cellStyle name="Normal 4 3 2 7 14 2" xfId="59411"/>
    <cellStyle name="Normal 4 3 2 7 15" xfId="30491"/>
    <cellStyle name="Normal 4 3 2 7 2" xfId="430"/>
    <cellStyle name="Normal 4 3 2 7 2 10" xfId="10088"/>
    <cellStyle name="Normal 4 3 2 7 2 10 2" xfId="40295"/>
    <cellStyle name="Normal 4 3 2 7 2 11" xfId="19728"/>
    <cellStyle name="Normal 4 3 2 7 2 11 2" xfId="49935"/>
    <cellStyle name="Normal 4 3 2 7 2 12" xfId="29532"/>
    <cellStyle name="Normal 4 3 2 7 2 12 2" xfId="59739"/>
    <cellStyle name="Normal 4 3 2 7 2 13" xfId="30655"/>
    <cellStyle name="Normal 4 3 2 7 2 2" xfId="906"/>
    <cellStyle name="Normal 4 3 2 7 2 2 10" xfId="20197"/>
    <cellStyle name="Normal 4 3 2 7 2 2 10 2" xfId="50404"/>
    <cellStyle name="Normal 4 3 2 7 2 2 11" xfId="30001"/>
    <cellStyle name="Normal 4 3 2 7 2 2 11 2" xfId="60208"/>
    <cellStyle name="Normal 4 3 2 7 2 2 12" xfId="31124"/>
    <cellStyle name="Normal 4 3 2 7 2 2 2" xfId="2035"/>
    <cellStyle name="Normal 4 3 2 7 2 2 2 2" xfId="11680"/>
    <cellStyle name="Normal 4 3 2 7 2 2 2 2 2" xfId="41887"/>
    <cellStyle name="Normal 4 3 2 7 2 2 2 3" xfId="21320"/>
    <cellStyle name="Normal 4 3 2 7 2 2 2 3 2" xfId="51527"/>
    <cellStyle name="Normal 4 3 2 7 2 2 2 4" xfId="32247"/>
    <cellStyle name="Normal 4 3 2 7 2 2 3" xfId="3161"/>
    <cellStyle name="Normal 4 3 2 7 2 2 3 2" xfId="12803"/>
    <cellStyle name="Normal 4 3 2 7 2 2 3 2 2" xfId="43010"/>
    <cellStyle name="Normal 4 3 2 7 2 2 3 3" xfId="22443"/>
    <cellStyle name="Normal 4 3 2 7 2 2 3 3 2" xfId="52650"/>
    <cellStyle name="Normal 4 3 2 7 2 2 3 4" xfId="33370"/>
    <cellStyle name="Normal 4 3 2 7 2 2 4" xfId="4284"/>
    <cellStyle name="Normal 4 3 2 7 2 2 4 2" xfId="13926"/>
    <cellStyle name="Normal 4 3 2 7 2 2 4 2 2" xfId="44133"/>
    <cellStyle name="Normal 4 3 2 7 2 2 4 3" xfId="23566"/>
    <cellStyle name="Normal 4 3 2 7 2 2 4 3 2" xfId="53773"/>
    <cellStyle name="Normal 4 3 2 7 2 2 4 4" xfId="34493"/>
    <cellStyle name="Normal 4 3 2 7 2 2 5" xfId="5573"/>
    <cellStyle name="Normal 4 3 2 7 2 2 5 2" xfId="15213"/>
    <cellStyle name="Normal 4 3 2 7 2 2 5 2 2" xfId="45420"/>
    <cellStyle name="Normal 4 3 2 7 2 2 5 3" xfId="24853"/>
    <cellStyle name="Normal 4 3 2 7 2 2 5 3 2" xfId="55060"/>
    <cellStyle name="Normal 4 3 2 7 2 2 5 4" xfId="35780"/>
    <cellStyle name="Normal 4 3 2 7 2 2 6" xfId="6860"/>
    <cellStyle name="Normal 4 3 2 7 2 2 6 2" xfId="16500"/>
    <cellStyle name="Normal 4 3 2 7 2 2 6 2 2" xfId="46707"/>
    <cellStyle name="Normal 4 3 2 7 2 2 6 3" xfId="26140"/>
    <cellStyle name="Normal 4 3 2 7 2 2 6 3 2" xfId="56347"/>
    <cellStyle name="Normal 4 3 2 7 2 2 6 4" xfId="37067"/>
    <cellStyle name="Normal 4 3 2 7 2 2 7" xfId="8147"/>
    <cellStyle name="Normal 4 3 2 7 2 2 7 2" xfId="17787"/>
    <cellStyle name="Normal 4 3 2 7 2 2 7 2 2" xfId="47994"/>
    <cellStyle name="Normal 4 3 2 7 2 2 7 3" xfId="27427"/>
    <cellStyle name="Normal 4 3 2 7 2 2 7 3 2" xfId="57634"/>
    <cellStyle name="Normal 4 3 2 7 2 2 7 4" xfId="38354"/>
    <cellStyle name="Normal 4 3 2 7 2 2 8" xfId="9434"/>
    <cellStyle name="Normal 4 3 2 7 2 2 8 2" xfId="19074"/>
    <cellStyle name="Normal 4 3 2 7 2 2 8 2 2" xfId="49281"/>
    <cellStyle name="Normal 4 3 2 7 2 2 8 3" xfId="28714"/>
    <cellStyle name="Normal 4 3 2 7 2 2 8 3 2" xfId="58921"/>
    <cellStyle name="Normal 4 3 2 7 2 2 8 4" xfId="39641"/>
    <cellStyle name="Normal 4 3 2 7 2 2 9" xfId="10557"/>
    <cellStyle name="Normal 4 3 2 7 2 2 9 2" xfId="40764"/>
    <cellStyle name="Normal 4 3 2 7 2 3" xfId="1564"/>
    <cellStyle name="Normal 4 3 2 7 2 3 2" xfId="11211"/>
    <cellStyle name="Normal 4 3 2 7 2 3 2 2" xfId="41418"/>
    <cellStyle name="Normal 4 3 2 7 2 3 3" xfId="20851"/>
    <cellStyle name="Normal 4 3 2 7 2 3 3 2" xfId="51058"/>
    <cellStyle name="Normal 4 3 2 7 2 3 4" xfId="31778"/>
    <cellStyle name="Normal 4 3 2 7 2 4" xfId="2692"/>
    <cellStyle name="Normal 4 3 2 7 2 4 2" xfId="12334"/>
    <cellStyle name="Normal 4 3 2 7 2 4 2 2" xfId="42541"/>
    <cellStyle name="Normal 4 3 2 7 2 4 3" xfId="21974"/>
    <cellStyle name="Normal 4 3 2 7 2 4 3 2" xfId="52181"/>
    <cellStyle name="Normal 4 3 2 7 2 4 4" xfId="32901"/>
    <cellStyle name="Normal 4 3 2 7 2 5" xfId="3815"/>
    <cellStyle name="Normal 4 3 2 7 2 5 2" xfId="13457"/>
    <cellStyle name="Normal 4 3 2 7 2 5 2 2" xfId="43664"/>
    <cellStyle name="Normal 4 3 2 7 2 5 3" xfId="23097"/>
    <cellStyle name="Normal 4 3 2 7 2 5 3 2" xfId="53304"/>
    <cellStyle name="Normal 4 3 2 7 2 5 4" xfId="34024"/>
    <cellStyle name="Normal 4 3 2 7 2 6" xfId="5104"/>
    <cellStyle name="Normal 4 3 2 7 2 6 2" xfId="14744"/>
    <cellStyle name="Normal 4 3 2 7 2 6 2 2" xfId="44951"/>
    <cellStyle name="Normal 4 3 2 7 2 6 3" xfId="24384"/>
    <cellStyle name="Normal 4 3 2 7 2 6 3 2" xfId="54591"/>
    <cellStyle name="Normal 4 3 2 7 2 6 4" xfId="35311"/>
    <cellStyle name="Normal 4 3 2 7 2 7" xfId="6391"/>
    <cellStyle name="Normal 4 3 2 7 2 7 2" xfId="16031"/>
    <cellStyle name="Normal 4 3 2 7 2 7 2 2" xfId="46238"/>
    <cellStyle name="Normal 4 3 2 7 2 7 3" xfId="25671"/>
    <cellStyle name="Normal 4 3 2 7 2 7 3 2" xfId="55878"/>
    <cellStyle name="Normal 4 3 2 7 2 7 4" xfId="36598"/>
    <cellStyle name="Normal 4 3 2 7 2 8" xfId="7678"/>
    <cellStyle name="Normal 4 3 2 7 2 8 2" xfId="17318"/>
    <cellStyle name="Normal 4 3 2 7 2 8 2 2" xfId="47525"/>
    <cellStyle name="Normal 4 3 2 7 2 8 3" xfId="26958"/>
    <cellStyle name="Normal 4 3 2 7 2 8 3 2" xfId="57165"/>
    <cellStyle name="Normal 4 3 2 7 2 8 4" xfId="37885"/>
    <cellStyle name="Normal 4 3 2 7 2 9" xfId="8965"/>
    <cellStyle name="Normal 4 3 2 7 2 9 2" xfId="18605"/>
    <cellStyle name="Normal 4 3 2 7 2 9 2 2" xfId="48812"/>
    <cellStyle name="Normal 4 3 2 7 2 9 3" xfId="28245"/>
    <cellStyle name="Normal 4 3 2 7 2 9 3 2" xfId="58452"/>
    <cellStyle name="Normal 4 3 2 7 2 9 4" xfId="39172"/>
    <cellStyle name="Normal 4 3 2 7 3" xfId="742"/>
    <cellStyle name="Normal 4 3 2 7 3 10" xfId="20033"/>
    <cellStyle name="Normal 4 3 2 7 3 10 2" xfId="50240"/>
    <cellStyle name="Normal 4 3 2 7 3 11" xfId="29837"/>
    <cellStyle name="Normal 4 3 2 7 3 11 2" xfId="60044"/>
    <cellStyle name="Normal 4 3 2 7 3 12" xfId="30960"/>
    <cellStyle name="Normal 4 3 2 7 3 2" xfId="1871"/>
    <cellStyle name="Normal 4 3 2 7 3 2 2" xfId="11516"/>
    <cellStyle name="Normal 4 3 2 7 3 2 2 2" xfId="41723"/>
    <cellStyle name="Normal 4 3 2 7 3 2 3" xfId="21156"/>
    <cellStyle name="Normal 4 3 2 7 3 2 3 2" xfId="51363"/>
    <cellStyle name="Normal 4 3 2 7 3 2 4" xfId="32083"/>
    <cellStyle name="Normal 4 3 2 7 3 3" xfId="2997"/>
    <cellStyle name="Normal 4 3 2 7 3 3 2" xfId="12639"/>
    <cellStyle name="Normal 4 3 2 7 3 3 2 2" xfId="42846"/>
    <cellStyle name="Normal 4 3 2 7 3 3 3" xfId="22279"/>
    <cellStyle name="Normal 4 3 2 7 3 3 3 2" xfId="52486"/>
    <cellStyle name="Normal 4 3 2 7 3 3 4" xfId="33206"/>
    <cellStyle name="Normal 4 3 2 7 3 4" xfId="4120"/>
    <cellStyle name="Normal 4 3 2 7 3 4 2" xfId="13762"/>
    <cellStyle name="Normal 4 3 2 7 3 4 2 2" xfId="43969"/>
    <cellStyle name="Normal 4 3 2 7 3 4 3" xfId="23402"/>
    <cellStyle name="Normal 4 3 2 7 3 4 3 2" xfId="53609"/>
    <cellStyle name="Normal 4 3 2 7 3 4 4" xfId="34329"/>
    <cellStyle name="Normal 4 3 2 7 3 5" xfId="5409"/>
    <cellStyle name="Normal 4 3 2 7 3 5 2" xfId="15049"/>
    <cellStyle name="Normal 4 3 2 7 3 5 2 2" xfId="45256"/>
    <cellStyle name="Normal 4 3 2 7 3 5 3" xfId="24689"/>
    <cellStyle name="Normal 4 3 2 7 3 5 3 2" xfId="54896"/>
    <cellStyle name="Normal 4 3 2 7 3 5 4" xfId="35616"/>
    <cellStyle name="Normal 4 3 2 7 3 6" xfId="6696"/>
    <cellStyle name="Normal 4 3 2 7 3 6 2" xfId="16336"/>
    <cellStyle name="Normal 4 3 2 7 3 6 2 2" xfId="46543"/>
    <cellStyle name="Normal 4 3 2 7 3 6 3" xfId="25976"/>
    <cellStyle name="Normal 4 3 2 7 3 6 3 2" xfId="56183"/>
    <cellStyle name="Normal 4 3 2 7 3 6 4" xfId="36903"/>
    <cellStyle name="Normal 4 3 2 7 3 7" xfId="7983"/>
    <cellStyle name="Normal 4 3 2 7 3 7 2" xfId="17623"/>
    <cellStyle name="Normal 4 3 2 7 3 7 2 2" xfId="47830"/>
    <cellStyle name="Normal 4 3 2 7 3 7 3" xfId="27263"/>
    <cellStyle name="Normal 4 3 2 7 3 7 3 2" xfId="57470"/>
    <cellStyle name="Normal 4 3 2 7 3 7 4" xfId="38190"/>
    <cellStyle name="Normal 4 3 2 7 3 8" xfId="9270"/>
    <cellStyle name="Normal 4 3 2 7 3 8 2" xfId="18910"/>
    <cellStyle name="Normal 4 3 2 7 3 8 2 2" xfId="49117"/>
    <cellStyle name="Normal 4 3 2 7 3 8 3" xfId="28550"/>
    <cellStyle name="Normal 4 3 2 7 3 8 3 2" xfId="58757"/>
    <cellStyle name="Normal 4 3 2 7 3 8 4" xfId="39477"/>
    <cellStyle name="Normal 4 3 2 7 3 9" xfId="10393"/>
    <cellStyle name="Normal 4 3 2 7 3 9 2" xfId="40600"/>
    <cellStyle name="Normal 4 3 2 7 4" xfId="1212"/>
    <cellStyle name="Normal 4 3 2 7 4 10" xfId="20500"/>
    <cellStyle name="Normal 4 3 2 7 4 10 2" xfId="50707"/>
    <cellStyle name="Normal 4 3 2 7 4 11" xfId="30304"/>
    <cellStyle name="Normal 4 3 2 7 4 11 2" xfId="60511"/>
    <cellStyle name="Normal 4 3 2 7 4 12" xfId="31427"/>
    <cellStyle name="Normal 4 3 2 7 4 2" xfId="2340"/>
    <cellStyle name="Normal 4 3 2 7 4 2 2" xfId="11983"/>
    <cellStyle name="Normal 4 3 2 7 4 2 2 2" xfId="42190"/>
    <cellStyle name="Normal 4 3 2 7 4 2 3" xfId="21623"/>
    <cellStyle name="Normal 4 3 2 7 4 2 3 2" xfId="51830"/>
    <cellStyle name="Normal 4 3 2 7 4 2 4" xfId="32550"/>
    <cellStyle name="Normal 4 3 2 7 4 3" xfId="3464"/>
    <cellStyle name="Normal 4 3 2 7 4 3 2" xfId="13106"/>
    <cellStyle name="Normal 4 3 2 7 4 3 2 2" xfId="43313"/>
    <cellStyle name="Normal 4 3 2 7 4 3 3" xfId="22746"/>
    <cellStyle name="Normal 4 3 2 7 4 3 3 2" xfId="52953"/>
    <cellStyle name="Normal 4 3 2 7 4 3 4" xfId="33673"/>
    <cellStyle name="Normal 4 3 2 7 4 4" xfId="4587"/>
    <cellStyle name="Normal 4 3 2 7 4 4 2" xfId="14229"/>
    <cellStyle name="Normal 4 3 2 7 4 4 2 2" xfId="44436"/>
    <cellStyle name="Normal 4 3 2 7 4 4 3" xfId="23869"/>
    <cellStyle name="Normal 4 3 2 7 4 4 3 2" xfId="54076"/>
    <cellStyle name="Normal 4 3 2 7 4 4 4" xfId="34796"/>
    <cellStyle name="Normal 4 3 2 7 4 5" xfId="5876"/>
    <cellStyle name="Normal 4 3 2 7 4 5 2" xfId="15516"/>
    <cellStyle name="Normal 4 3 2 7 4 5 2 2" xfId="45723"/>
    <cellStyle name="Normal 4 3 2 7 4 5 3" xfId="25156"/>
    <cellStyle name="Normal 4 3 2 7 4 5 3 2" xfId="55363"/>
    <cellStyle name="Normal 4 3 2 7 4 5 4" xfId="36083"/>
    <cellStyle name="Normal 4 3 2 7 4 6" xfId="7163"/>
    <cellStyle name="Normal 4 3 2 7 4 6 2" xfId="16803"/>
    <cellStyle name="Normal 4 3 2 7 4 6 2 2" xfId="47010"/>
    <cellStyle name="Normal 4 3 2 7 4 6 3" xfId="26443"/>
    <cellStyle name="Normal 4 3 2 7 4 6 3 2" xfId="56650"/>
    <cellStyle name="Normal 4 3 2 7 4 6 4" xfId="37370"/>
    <cellStyle name="Normal 4 3 2 7 4 7" xfId="8450"/>
    <cellStyle name="Normal 4 3 2 7 4 7 2" xfId="18090"/>
    <cellStyle name="Normal 4 3 2 7 4 7 2 2" xfId="48297"/>
    <cellStyle name="Normal 4 3 2 7 4 7 3" xfId="27730"/>
    <cellStyle name="Normal 4 3 2 7 4 7 3 2" xfId="57937"/>
    <cellStyle name="Normal 4 3 2 7 4 7 4" xfId="38657"/>
    <cellStyle name="Normal 4 3 2 7 4 8" xfId="9737"/>
    <cellStyle name="Normal 4 3 2 7 4 8 2" xfId="19377"/>
    <cellStyle name="Normal 4 3 2 7 4 8 2 2" xfId="49584"/>
    <cellStyle name="Normal 4 3 2 7 4 8 3" xfId="29017"/>
    <cellStyle name="Normal 4 3 2 7 4 8 3 2" xfId="59224"/>
    <cellStyle name="Normal 4 3 2 7 4 8 4" xfId="39944"/>
    <cellStyle name="Normal 4 3 2 7 4 9" xfId="10860"/>
    <cellStyle name="Normal 4 3 2 7 4 9 2" xfId="41067"/>
    <cellStyle name="Normal 4 3 2 7 5" xfId="1400"/>
    <cellStyle name="Normal 4 3 2 7 5 2" xfId="4940"/>
    <cellStyle name="Normal 4 3 2 7 5 2 2" xfId="14580"/>
    <cellStyle name="Normal 4 3 2 7 5 2 2 2" xfId="44787"/>
    <cellStyle name="Normal 4 3 2 7 5 2 3" xfId="24220"/>
    <cellStyle name="Normal 4 3 2 7 5 2 3 2" xfId="54427"/>
    <cellStyle name="Normal 4 3 2 7 5 2 4" xfId="35147"/>
    <cellStyle name="Normal 4 3 2 7 5 3" xfId="6227"/>
    <cellStyle name="Normal 4 3 2 7 5 3 2" xfId="15867"/>
    <cellStyle name="Normal 4 3 2 7 5 3 2 2" xfId="46074"/>
    <cellStyle name="Normal 4 3 2 7 5 3 3" xfId="25507"/>
    <cellStyle name="Normal 4 3 2 7 5 3 3 2" xfId="55714"/>
    <cellStyle name="Normal 4 3 2 7 5 3 4" xfId="36434"/>
    <cellStyle name="Normal 4 3 2 7 5 4" xfId="7514"/>
    <cellStyle name="Normal 4 3 2 7 5 4 2" xfId="17154"/>
    <cellStyle name="Normal 4 3 2 7 5 4 2 2" xfId="47361"/>
    <cellStyle name="Normal 4 3 2 7 5 4 3" xfId="26794"/>
    <cellStyle name="Normal 4 3 2 7 5 4 3 2" xfId="57001"/>
    <cellStyle name="Normal 4 3 2 7 5 4 4" xfId="37721"/>
    <cellStyle name="Normal 4 3 2 7 5 5" xfId="8801"/>
    <cellStyle name="Normal 4 3 2 7 5 5 2" xfId="18441"/>
    <cellStyle name="Normal 4 3 2 7 5 5 2 2" xfId="48648"/>
    <cellStyle name="Normal 4 3 2 7 5 5 3" xfId="28081"/>
    <cellStyle name="Normal 4 3 2 7 5 5 3 2" xfId="58288"/>
    <cellStyle name="Normal 4 3 2 7 5 5 4" xfId="39008"/>
    <cellStyle name="Normal 4 3 2 7 5 6" xfId="11047"/>
    <cellStyle name="Normal 4 3 2 7 5 6 2" xfId="41254"/>
    <cellStyle name="Normal 4 3 2 7 5 7" xfId="20687"/>
    <cellStyle name="Normal 4 3 2 7 5 7 2" xfId="50894"/>
    <cellStyle name="Normal 4 3 2 7 5 8" xfId="29368"/>
    <cellStyle name="Normal 4 3 2 7 5 8 2" xfId="59575"/>
    <cellStyle name="Normal 4 3 2 7 5 9" xfId="31614"/>
    <cellStyle name="Normal 4 3 2 7 6" xfId="2528"/>
    <cellStyle name="Normal 4 3 2 7 6 2" xfId="12170"/>
    <cellStyle name="Normal 4 3 2 7 6 2 2" xfId="42377"/>
    <cellStyle name="Normal 4 3 2 7 6 3" xfId="21810"/>
    <cellStyle name="Normal 4 3 2 7 6 3 2" xfId="52017"/>
    <cellStyle name="Normal 4 3 2 7 6 4" xfId="32737"/>
    <cellStyle name="Normal 4 3 2 7 7" xfId="3651"/>
    <cellStyle name="Normal 4 3 2 7 7 2" xfId="13293"/>
    <cellStyle name="Normal 4 3 2 7 7 2 2" xfId="43500"/>
    <cellStyle name="Normal 4 3 2 7 7 3" xfId="22933"/>
    <cellStyle name="Normal 4 3 2 7 7 3 2" xfId="53140"/>
    <cellStyle name="Normal 4 3 2 7 7 4" xfId="33860"/>
    <cellStyle name="Normal 4 3 2 7 8" xfId="4774"/>
    <cellStyle name="Normal 4 3 2 7 8 2" xfId="14416"/>
    <cellStyle name="Normal 4 3 2 7 8 2 2" xfId="44623"/>
    <cellStyle name="Normal 4 3 2 7 8 3" xfId="24056"/>
    <cellStyle name="Normal 4 3 2 7 8 3 2" xfId="54263"/>
    <cellStyle name="Normal 4 3 2 7 8 4" xfId="34983"/>
    <cellStyle name="Normal 4 3 2 7 9" xfId="6063"/>
    <cellStyle name="Normal 4 3 2 7 9 2" xfId="15703"/>
    <cellStyle name="Normal 4 3 2 7 9 2 2" xfId="45910"/>
    <cellStyle name="Normal 4 3 2 7 9 3" xfId="25343"/>
    <cellStyle name="Normal 4 3 2 7 9 3 2" xfId="55550"/>
    <cellStyle name="Normal 4 3 2 7 9 4" xfId="36270"/>
    <cellStyle name="Normal 4 3 2 8" xfId="291"/>
    <cellStyle name="Normal 4 3 2 8 10" xfId="9949"/>
    <cellStyle name="Normal 4 3 2 8 10 2" xfId="40156"/>
    <cellStyle name="Normal 4 3 2 8 11" xfId="19589"/>
    <cellStyle name="Normal 4 3 2 8 11 2" xfId="49796"/>
    <cellStyle name="Normal 4 3 2 8 12" xfId="29393"/>
    <cellStyle name="Normal 4 3 2 8 12 2" xfId="59600"/>
    <cellStyle name="Normal 4 3 2 8 13" xfId="30516"/>
    <cellStyle name="Normal 4 3 2 8 2" xfId="767"/>
    <cellStyle name="Normal 4 3 2 8 2 10" xfId="20058"/>
    <cellStyle name="Normal 4 3 2 8 2 10 2" xfId="50265"/>
    <cellStyle name="Normal 4 3 2 8 2 11" xfId="29862"/>
    <cellStyle name="Normal 4 3 2 8 2 11 2" xfId="60069"/>
    <cellStyle name="Normal 4 3 2 8 2 12" xfId="30985"/>
    <cellStyle name="Normal 4 3 2 8 2 2" xfId="1896"/>
    <cellStyle name="Normal 4 3 2 8 2 2 2" xfId="11541"/>
    <cellStyle name="Normal 4 3 2 8 2 2 2 2" xfId="41748"/>
    <cellStyle name="Normal 4 3 2 8 2 2 3" xfId="21181"/>
    <cellStyle name="Normal 4 3 2 8 2 2 3 2" xfId="51388"/>
    <cellStyle name="Normal 4 3 2 8 2 2 4" xfId="32108"/>
    <cellStyle name="Normal 4 3 2 8 2 3" xfId="3022"/>
    <cellStyle name="Normal 4 3 2 8 2 3 2" xfId="12664"/>
    <cellStyle name="Normal 4 3 2 8 2 3 2 2" xfId="42871"/>
    <cellStyle name="Normal 4 3 2 8 2 3 3" xfId="22304"/>
    <cellStyle name="Normal 4 3 2 8 2 3 3 2" xfId="52511"/>
    <cellStyle name="Normal 4 3 2 8 2 3 4" xfId="33231"/>
    <cellStyle name="Normal 4 3 2 8 2 4" xfId="4145"/>
    <cellStyle name="Normal 4 3 2 8 2 4 2" xfId="13787"/>
    <cellStyle name="Normal 4 3 2 8 2 4 2 2" xfId="43994"/>
    <cellStyle name="Normal 4 3 2 8 2 4 3" xfId="23427"/>
    <cellStyle name="Normal 4 3 2 8 2 4 3 2" xfId="53634"/>
    <cellStyle name="Normal 4 3 2 8 2 4 4" xfId="34354"/>
    <cellStyle name="Normal 4 3 2 8 2 5" xfId="5434"/>
    <cellStyle name="Normal 4 3 2 8 2 5 2" xfId="15074"/>
    <cellStyle name="Normal 4 3 2 8 2 5 2 2" xfId="45281"/>
    <cellStyle name="Normal 4 3 2 8 2 5 3" xfId="24714"/>
    <cellStyle name="Normal 4 3 2 8 2 5 3 2" xfId="54921"/>
    <cellStyle name="Normal 4 3 2 8 2 5 4" xfId="35641"/>
    <cellStyle name="Normal 4 3 2 8 2 6" xfId="6721"/>
    <cellStyle name="Normal 4 3 2 8 2 6 2" xfId="16361"/>
    <cellStyle name="Normal 4 3 2 8 2 6 2 2" xfId="46568"/>
    <cellStyle name="Normal 4 3 2 8 2 6 3" xfId="26001"/>
    <cellStyle name="Normal 4 3 2 8 2 6 3 2" xfId="56208"/>
    <cellStyle name="Normal 4 3 2 8 2 6 4" xfId="36928"/>
    <cellStyle name="Normal 4 3 2 8 2 7" xfId="8008"/>
    <cellStyle name="Normal 4 3 2 8 2 7 2" xfId="17648"/>
    <cellStyle name="Normal 4 3 2 8 2 7 2 2" xfId="47855"/>
    <cellStyle name="Normal 4 3 2 8 2 7 3" xfId="27288"/>
    <cellStyle name="Normal 4 3 2 8 2 7 3 2" xfId="57495"/>
    <cellStyle name="Normal 4 3 2 8 2 7 4" xfId="38215"/>
    <cellStyle name="Normal 4 3 2 8 2 8" xfId="9295"/>
    <cellStyle name="Normal 4 3 2 8 2 8 2" xfId="18935"/>
    <cellStyle name="Normal 4 3 2 8 2 8 2 2" xfId="49142"/>
    <cellStyle name="Normal 4 3 2 8 2 8 3" xfId="28575"/>
    <cellStyle name="Normal 4 3 2 8 2 8 3 2" xfId="58782"/>
    <cellStyle name="Normal 4 3 2 8 2 8 4" xfId="39502"/>
    <cellStyle name="Normal 4 3 2 8 2 9" xfId="10418"/>
    <cellStyle name="Normal 4 3 2 8 2 9 2" xfId="40625"/>
    <cellStyle name="Normal 4 3 2 8 3" xfId="1425"/>
    <cellStyle name="Normal 4 3 2 8 3 2" xfId="11072"/>
    <cellStyle name="Normal 4 3 2 8 3 2 2" xfId="41279"/>
    <cellStyle name="Normal 4 3 2 8 3 3" xfId="20712"/>
    <cellStyle name="Normal 4 3 2 8 3 3 2" xfId="50919"/>
    <cellStyle name="Normal 4 3 2 8 3 4" xfId="31639"/>
    <cellStyle name="Normal 4 3 2 8 4" xfId="2553"/>
    <cellStyle name="Normal 4 3 2 8 4 2" xfId="12195"/>
    <cellStyle name="Normal 4 3 2 8 4 2 2" xfId="42402"/>
    <cellStyle name="Normal 4 3 2 8 4 3" xfId="21835"/>
    <cellStyle name="Normal 4 3 2 8 4 3 2" xfId="52042"/>
    <cellStyle name="Normal 4 3 2 8 4 4" xfId="32762"/>
    <cellStyle name="Normal 4 3 2 8 5" xfId="3676"/>
    <cellStyle name="Normal 4 3 2 8 5 2" xfId="13318"/>
    <cellStyle name="Normal 4 3 2 8 5 2 2" xfId="43525"/>
    <cellStyle name="Normal 4 3 2 8 5 3" xfId="22958"/>
    <cellStyle name="Normal 4 3 2 8 5 3 2" xfId="53165"/>
    <cellStyle name="Normal 4 3 2 8 5 4" xfId="33885"/>
    <cellStyle name="Normal 4 3 2 8 6" xfId="4965"/>
    <cellStyle name="Normal 4 3 2 8 6 2" xfId="14605"/>
    <cellStyle name="Normal 4 3 2 8 6 2 2" xfId="44812"/>
    <cellStyle name="Normal 4 3 2 8 6 3" xfId="24245"/>
    <cellStyle name="Normal 4 3 2 8 6 3 2" xfId="54452"/>
    <cellStyle name="Normal 4 3 2 8 6 4" xfId="35172"/>
    <cellStyle name="Normal 4 3 2 8 7" xfId="6252"/>
    <cellStyle name="Normal 4 3 2 8 7 2" xfId="15892"/>
    <cellStyle name="Normal 4 3 2 8 7 2 2" xfId="46099"/>
    <cellStyle name="Normal 4 3 2 8 7 3" xfId="25532"/>
    <cellStyle name="Normal 4 3 2 8 7 3 2" xfId="55739"/>
    <cellStyle name="Normal 4 3 2 8 7 4" xfId="36459"/>
    <cellStyle name="Normal 4 3 2 8 8" xfId="7539"/>
    <cellStyle name="Normal 4 3 2 8 8 2" xfId="17179"/>
    <cellStyle name="Normal 4 3 2 8 8 2 2" xfId="47386"/>
    <cellStyle name="Normal 4 3 2 8 8 3" xfId="26819"/>
    <cellStyle name="Normal 4 3 2 8 8 3 2" xfId="57026"/>
    <cellStyle name="Normal 4 3 2 8 8 4" xfId="37746"/>
    <cellStyle name="Normal 4 3 2 8 9" xfId="8826"/>
    <cellStyle name="Normal 4 3 2 8 9 2" xfId="18466"/>
    <cellStyle name="Normal 4 3 2 8 9 2 2" xfId="48673"/>
    <cellStyle name="Normal 4 3 2 8 9 3" xfId="28106"/>
    <cellStyle name="Normal 4 3 2 8 9 3 2" xfId="58313"/>
    <cellStyle name="Normal 4 3 2 8 9 4" xfId="39033"/>
    <cellStyle name="Normal 4 3 2 9" xfId="453"/>
    <cellStyle name="Normal 4 3 2 9 10" xfId="10111"/>
    <cellStyle name="Normal 4 3 2 9 10 2" xfId="40318"/>
    <cellStyle name="Normal 4 3 2 9 11" xfId="19751"/>
    <cellStyle name="Normal 4 3 2 9 11 2" xfId="49958"/>
    <cellStyle name="Normal 4 3 2 9 12" xfId="29555"/>
    <cellStyle name="Normal 4 3 2 9 12 2" xfId="59762"/>
    <cellStyle name="Normal 4 3 2 9 13" xfId="30678"/>
    <cellStyle name="Normal 4 3 2 9 2" xfId="929"/>
    <cellStyle name="Normal 4 3 2 9 2 10" xfId="20220"/>
    <cellStyle name="Normal 4 3 2 9 2 10 2" xfId="50427"/>
    <cellStyle name="Normal 4 3 2 9 2 11" xfId="30024"/>
    <cellStyle name="Normal 4 3 2 9 2 11 2" xfId="60231"/>
    <cellStyle name="Normal 4 3 2 9 2 12" xfId="31147"/>
    <cellStyle name="Normal 4 3 2 9 2 2" xfId="2058"/>
    <cellStyle name="Normal 4 3 2 9 2 2 2" xfId="11703"/>
    <cellStyle name="Normal 4 3 2 9 2 2 2 2" xfId="41910"/>
    <cellStyle name="Normal 4 3 2 9 2 2 3" xfId="21343"/>
    <cellStyle name="Normal 4 3 2 9 2 2 3 2" xfId="51550"/>
    <cellStyle name="Normal 4 3 2 9 2 2 4" xfId="32270"/>
    <cellStyle name="Normal 4 3 2 9 2 3" xfId="3184"/>
    <cellStyle name="Normal 4 3 2 9 2 3 2" xfId="12826"/>
    <cellStyle name="Normal 4 3 2 9 2 3 2 2" xfId="43033"/>
    <cellStyle name="Normal 4 3 2 9 2 3 3" xfId="22466"/>
    <cellStyle name="Normal 4 3 2 9 2 3 3 2" xfId="52673"/>
    <cellStyle name="Normal 4 3 2 9 2 3 4" xfId="33393"/>
    <cellStyle name="Normal 4 3 2 9 2 4" xfId="4307"/>
    <cellStyle name="Normal 4 3 2 9 2 4 2" xfId="13949"/>
    <cellStyle name="Normal 4 3 2 9 2 4 2 2" xfId="44156"/>
    <cellStyle name="Normal 4 3 2 9 2 4 3" xfId="23589"/>
    <cellStyle name="Normal 4 3 2 9 2 4 3 2" xfId="53796"/>
    <cellStyle name="Normal 4 3 2 9 2 4 4" xfId="34516"/>
    <cellStyle name="Normal 4 3 2 9 2 5" xfId="5596"/>
    <cellStyle name="Normal 4 3 2 9 2 5 2" xfId="15236"/>
    <cellStyle name="Normal 4 3 2 9 2 5 2 2" xfId="45443"/>
    <cellStyle name="Normal 4 3 2 9 2 5 3" xfId="24876"/>
    <cellStyle name="Normal 4 3 2 9 2 5 3 2" xfId="55083"/>
    <cellStyle name="Normal 4 3 2 9 2 5 4" xfId="35803"/>
    <cellStyle name="Normal 4 3 2 9 2 6" xfId="6883"/>
    <cellStyle name="Normal 4 3 2 9 2 6 2" xfId="16523"/>
    <cellStyle name="Normal 4 3 2 9 2 6 2 2" xfId="46730"/>
    <cellStyle name="Normal 4 3 2 9 2 6 3" xfId="26163"/>
    <cellStyle name="Normal 4 3 2 9 2 6 3 2" xfId="56370"/>
    <cellStyle name="Normal 4 3 2 9 2 6 4" xfId="37090"/>
    <cellStyle name="Normal 4 3 2 9 2 7" xfId="8170"/>
    <cellStyle name="Normal 4 3 2 9 2 7 2" xfId="17810"/>
    <cellStyle name="Normal 4 3 2 9 2 7 2 2" xfId="48017"/>
    <cellStyle name="Normal 4 3 2 9 2 7 3" xfId="27450"/>
    <cellStyle name="Normal 4 3 2 9 2 7 3 2" xfId="57657"/>
    <cellStyle name="Normal 4 3 2 9 2 7 4" xfId="38377"/>
    <cellStyle name="Normal 4 3 2 9 2 8" xfId="9457"/>
    <cellStyle name="Normal 4 3 2 9 2 8 2" xfId="19097"/>
    <cellStyle name="Normal 4 3 2 9 2 8 2 2" xfId="49304"/>
    <cellStyle name="Normal 4 3 2 9 2 8 3" xfId="28737"/>
    <cellStyle name="Normal 4 3 2 9 2 8 3 2" xfId="58944"/>
    <cellStyle name="Normal 4 3 2 9 2 8 4" xfId="39664"/>
    <cellStyle name="Normal 4 3 2 9 2 9" xfId="10580"/>
    <cellStyle name="Normal 4 3 2 9 2 9 2" xfId="40787"/>
    <cellStyle name="Normal 4 3 2 9 3" xfId="1587"/>
    <cellStyle name="Normal 4 3 2 9 3 2" xfId="11234"/>
    <cellStyle name="Normal 4 3 2 9 3 2 2" xfId="41441"/>
    <cellStyle name="Normal 4 3 2 9 3 3" xfId="20874"/>
    <cellStyle name="Normal 4 3 2 9 3 3 2" xfId="51081"/>
    <cellStyle name="Normal 4 3 2 9 3 4" xfId="31801"/>
    <cellStyle name="Normal 4 3 2 9 4" xfId="2715"/>
    <cellStyle name="Normal 4 3 2 9 4 2" xfId="12357"/>
    <cellStyle name="Normal 4 3 2 9 4 2 2" xfId="42564"/>
    <cellStyle name="Normal 4 3 2 9 4 3" xfId="21997"/>
    <cellStyle name="Normal 4 3 2 9 4 3 2" xfId="52204"/>
    <cellStyle name="Normal 4 3 2 9 4 4" xfId="32924"/>
    <cellStyle name="Normal 4 3 2 9 5" xfId="3838"/>
    <cellStyle name="Normal 4 3 2 9 5 2" xfId="13480"/>
    <cellStyle name="Normal 4 3 2 9 5 2 2" xfId="43687"/>
    <cellStyle name="Normal 4 3 2 9 5 3" xfId="23120"/>
    <cellStyle name="Normal 4 3 2 9 5 3 2" xfId="53327"/>
    <cellStyle name="Normal 4 3 2 9 5 4" xfId="34047"/>
    <cellStyle name="Normal 4 3 2 9 6" xfId="5127"/>
    <cellStyle name="Normal 4 3 2 9 6 2" xfId="14767"/>
    <cellStyle name="Normal 4 3 2 9 6 2 2" xfId="44974"/>
    <cellStyle name="Normal 4 3 2 9 6 3" xfId="24407"/>
    <cellStyle name="Normal 4 3 2 9 6 3 2" xfId="54614"/>
    <cellStyle name="Normal 4 3 2 9 6 4" xfId="35334"/>
    <cellStyle name="Normal 4 3 2 9 7" xfId="6414"/>
    <cellStyle name="Normal 4 3 2 9 7 2" xfId="16054"/>
    <cellStyle name="Normal 4 3 2 9 7 2 2" xfId="46261"/>
    <cellStyle name="Normal 4 3 2 9 7 3" xfId="25694"/>
    <cellStyle name="Normal 4 3 2 9 7 3 2" xfId="55901"/>
    <cellStyle name="Normal 4 3 2 9 7 4" xfId="36621"/>
    <cellStyle name="Normal 4 3 2 9 8" xfId="7701"/>
    <cellStyle name="Normal 4 3 2 9 8 2" xfId="17341"/>
    <cellStyle name="Normal 4 3 2 9 8 2 2" xfId="47548"/>
    <cellStyle name="Normal 4 3 2 9 8 3" xfId="26981"/>
    <cellStyle name="Normal 4 3 2 9 8 3 2" xfId="57188"/>
    <cellStyle name="Normal 4 3 2 9 8 4" xfId="37908"/>
    <cellStyle name="Normal 4 3 2 9 9" xfId="8988"/>
    <cellStyle name="Normal 4 3 2 9 9 2" xfId="18628"/>
    <cellStyle name="Normal 4 3 2 9 9 2 2" xfId="48835"/>
    <cellStyle name="Normal 4 3 2 9 9 3" xfId="28268"/>
    <cellStyle name="Normal 4 3 2 9 9 3 2" xfId="58475"/>
    <cellStyle name="Normal 4 3 2 9 9 4" xfId="39195"/>
    <cellStyle name="Normal 4 3 20" xfId="2388"/>
    <cellStyle name="Normal 4 3 20 2" xfId="12030"/>
    <cellStyle name="Normal 4 3 20 2 2" xfId="42237"/>
    <cellStyle name="Normal 4 3 20 3" xfId="21670"/>
    <cellStyle name="Normal 4 3 20 3 2" xfId="51877"/>
    <cellStyle name="Normal 4 3 20 4" xfId="32597"/>
    <cellStyle name="Normal 4 3 21" xfId="3511"/>
    <cellStyle name="Normal 4 3 21 2" xfId="13153"/>
    <cellStyle name="Normal 4 3 21 2 2" xfId="43360"/>
    <cellStyle name="Normal 4 3 21 3" xfId="22793"/>
    <cellStyle name="Normal 4 3 21 3 2" xfId="53000"/>
    <cellStyle name="Normal 4 3 21 4" xfId="33720"/>
    <cellStyle name="Normal 4 3 22" xfId="4634"/>
    <cellStyle name="Normal 4 3 22 2" xfId="14276"/>
    <cellStyle name="Normal 4 3 22 2 2" xfId="44483"/>
    <cellStyle name="Normal 4 3 22 3" xfId="23916"/>
    <cellStyle name="Normal 4 3 22 3 2" xfId="54123"/>
    <cellStyle name="Normal 4 3 22 4" xfId="34843"/>
    <cellStyle name="Normal 4 3 23" xfId="5923"/>
    <cellStyle name="Normal 4 3 23 2" xfId="15563"/>
    <cellStyle name="Normal 4 3 23 2 2" xfId="45770"/>
    <cellStyle name="Normal 4 3 23 3" xfId="25203"/>
    <cellStyle name="Normal 4 3 23 3 2" xfId="55410"/>
    <cellStyle name="Normal 4 3 23 4" xfId="36130"/>
    <cellStyle name="Normal 4 3 24" xfId="7210"/>
    <cellStyle name="Normal 4 3 24 2" xfId="16850"/>
    <cellStyle name="Normal 4 3 24 2 2" xfId="47057"/>
    <cellStyle name="Normal 4 3 24 3" xfId="26490"/>
    <cellStyle name="Normal 4 3 24 3 2" xfId="56697"/>
    <cellStyle name="Normal 4 3 24 4" xfId="37417"/>
    <cellStyle name="Normal 4 3 25" xfId="8497"/>
    <cellStyle name="Normal 4 3 25 2" xfId="18137"/>
    <cellStyle name="Normal 4 3 25 2 2" xfId="48344"/>
    <cellStyle name="Normal 4 3 25 3" xfId="27777"/>
    <cellStyle name="Normal 4 3 25 3 2" xfId="57984"/>
    <cellStyle name="Normal 4 3 25 4" xfId="38704"/>
    <cellStyle name="Normal 4 3 26" xfId="9784"/>
    <cellStyle name="Normal 4 3 26 2" xfId="39991"/>
    <cellStyle name="Normal 4 3 27" xfId="19424"/>
    <cellStyle name="Normal 4 3 27 2" xfId="49631"/>
    <cellStyle name="Normal 4 3 28" xfId="29064"/>
    <cellStyle name="Normal 4 3 28 2" xfId="59271"/>
    <cellStyle name="Normal 4 3 29" xfId="30351"/>
    <cellStyle name="Normal 4 3 3" xfId="148"/>
    <cellStyle name="Normal 4 3 3 10" xfId="7233"/>
    <cellStyle name="Normal 4 3 3 10 2" xfId="16873"/>
    <cellStyle name="Normal 4 3 3 10 2 2" xfId="47080"/>
    <cellStyle name="Normal 4 3 3 10 3" xfId="26513"/>
    <cellStyle name="Normal 4 3 3 10 3 2" xfId="56720"/>
    <cellStyle name="Normal 4 3 3 10 4" xfId="37440"/>
    <cellStyle name="Normal 4 3 3 11" xfId="8520"/>
    <cellStyle name="Normal 4 3 3 11 2" xfId="18160"/>
    <cellStyle name="Normal 4 3 3 11 2 2" xfId="48367"/>
    <cellStyle name="Normal 4 3 3 11 3" xfId="27800"/>
    <cellStyle name="Normal 4 3 3 11 3 2" xfId="58007"/>
    <cellStyle name="Normal 4 3 3 11 4" xfId="38727"/>
    <cellStyle name="Normal 4 3 3 12" xfId="9807"/>
    <cellStyle name="Normal 4 3 3 12 2" xfId="40014"/>
    <cellStyle name="Normal 4 3 3 13" xfId="19447"/>
    <cellStyle name="Normal 4 3 3 13 2" xfId="49654"/>
    <cellStyle name="Normal 4 3 3 14" xfId="29087"/>
    <cellStyle name="Normal 4 3 3 14 2" xfId="59294"/>
    <cellStyle name="Normal 4 3 3 15" xfId="30374"/>
    <cellStyle name="Normal 4 3 3 2" xfId="313"/>
    <cellStyle name="Normal 4 3 3 2 10" xfId="9971"/>
    <cellStyle name="Normal 4 3 3 2 10 2" xfId="40178"/>
    <cellStyle name="Normal 4 3 3 2 11" xfId="19611"/>
    <cellStyle name="Normal 4 3 3 2 11 2" xfId="49818"/>
    <cellStyle name="Normal 4 3 3 2 12" xfId="29415"/>
    <cellStyle name="Normal 4 3 3 2 12 2" xfId="59622"/>
    <cellStyle name="Normal 4 3 3 2 13" xfId="30538"/>
    <cellStyle name="Normal 4 3 3 2 2" xfId="789"/>
    <cellStyle name="Normal 4 3 3 2 2 10" xfId="20080"/>
    <cellStyle name="Normal 4 3 3 2 2 10 2" xfId="50287"/>
    <cellStyle name="Normal 4 3 3 2 2 11" xfId="29884"/>
    <cellStyle name="Normal 4 3 3 2 2 11 2" xfId="60091"/>
    <cellStyle name="Normal 4 3 3 2 2 12" xfId="31007"/>
    <cellStyle name="Normal 4 3 3 2 2 2" xfId="1918"/>
    <cellStyle name="Normal 4 3 3 2 2 2 2" xfId="11563"/>
    <cellStyle name="Normal 4 3 3 2 2 2 2 2" xfId="41770"/>
    <cellStyle name="Normal 4 3 3 2 2 2 3" xfId="21203"/>
    <cellStyle name="Normal 4 3 3 2 2 2 3 2" xfId="51410"/>
    <cellStyle name="Normal 4 3 3 2 2 2 4" xfId="32130"/>
    <cellStyle name="Normal 4 3 3 2 2 3" xfId="3044"/>
    <cellStyle name="Normal 4 3 3 2 2 3 2" xfId="12686"/>
    <cellStyle name="Normal 4 3 3 2 2 3 2 2" xfId="42893"/>
    <cellStyle name="Normal 4 3 3 2 2 3 3" xfId="22326"/>
    <cellStyle name="Normal 4 3 3 2 2 3 3 2" xfId="52533"/>
    <cellStyle name="Normal 4 3 3 2 2 3 4" xfId="33253"/>
    <cellStyle name="Normal 4 3 3 2 2 4" xfId="4167"/>
    <cellStyle name="Normal 4 3 3 2 2 4 2" xfId="13809"/>
    <cellStyle name="Normal 4 3 3 2 2 4 2 2" xfId="44016"/>
    <cellStyle name="Normal 4 3 3 2 2 4 3" xfId="23449"/>
    <cellStyle name="Normal 4 3 3 2 2 4 3 2" xfId="53656"/>
    <cellStyle name="Normal 4 3 3 2 2 4 4" xfId="34376"/>
    <cellStyle name="Normal 4 3 3 2 2 5" xfId="5456"/>
    <cellStyle name="Normal 4 3 3 2 2 5 2" xfId="15096"/>
    <cellStyle name="Normal 4 3 3 2 2 5 2 2" xfId="45303"/>
    <cellStyle name="Normal 4 3 3 2 2 5 3" xfId="24736"/>
    <cellStyle name="Normal 4 3 3 2 2 5 3 2" xfId="54943"/>
    <cellStyle name="Normal 4 3 3 2 2 5 4" xfId="35663"/>
    <cellStyle name="Normal 4 3 3 2 2 6" xfId="6743"/>
    <cellStyle name="Normal 4 3 3 2 2 6 2" xfId="16383"/>
    <cellStyle name="Normal 4 3 3 2 2 6 2 2" xfId="46590"/>
    <cellStyle name="Normal 4 3 3 2 2 6 3" xfId="26023"/>
    <cellStyle name="Normal 4 3 3 2 2 6 3 2" xfId="56230"/>
    <cellStyle name="Normal 4 3 3 2 2 6 4" xfId="36950"/>
    <cellStyle name="Normal 4 3 3 2 2 7" xfId="8030"/>
    <cellStyle name="Normal 4 3 3 2 2 7 2" xfId="17670"/>
    <cellStyle name="Normal 4 3 3 2 2 7 2 2" xfId="47877"/>
    <cellStyle name="Normal 4 3 3 2 2 7 3" xfId="27310"/>
    <cellStyle name="Normal 4 3 3 2 2 7 3 2" xfId="57517"/>
    <cellStyle name="Normal 4 3 3 2 2 7 4" xfId="38237"/>
    <cellStyle name="Normal 4 3 3 2 2 8" xfId="9317"/>
    <cellStyle name="Normal 4 3 3 2 2 8 2" xfId="18957"/>
    <cellStyle name="Normal 4 3 3 2 2 8 2 2" xfId="49164"/>
    <cellStyle name="Normal 4 3 3 2 2 8 3" xfId="28597"/>
    <cellStyle name="Normal 4 3 3 2 2 8 3 2" xfId="58804"/>
    <cellStyle name="Normal 4 3 3 2 2 8 4" xfId="39524"/>
    <cellStyle name="Normal 4 3 3 2 2 9" xfId="10440"/>
    <cellStyle name="Normal 4 3 3 2 2 9 2" xfId="40647"/>
    <cellStyle name="Normal 4 3 3 2 3" xfId="1447"/>
    <cellStyle name="Normal 4 3 3 2 3 2" xfId="11094"/>
    <cellStyle name="Normal 4 3 3 2 3 2 2" xfId="41301"/>
    <cellStyle name="Normal 4 3 3 2 3 3" xfId="20734"/>
    <cellStyle name="Normal 4 3 3 2 3 3 2" xfId="50941"/>
    <cellStyle name="Normal 4 3 3 2 3 4" xfId="31661"/>
    <cellStyle name="Normal 4 3 3 2 4" xfId="2575"/>
    <cellStyle name="Normal 4 3 3 2 4 2" xfId="12217"/>
    <cellStyle name="Normal 4 3 3 2 4 2 2" xfId="42424"/>
    <cellStyle name="Normal 4 3 3 2 4 3" xfId="21857"/>
    <cellStyle name="Normal 4 3 3 2 4 3 2" xfId="52064"/>
    <cellStyle name="Normal 4 3 3 2 4 4" xfId="32784"/>
    <cellStyle name="Normal 4 3 3 2 5" xfId="3698"/>
    <cellStyle name="Normal 4 3 3 2 5 2" xfId="13340"/>
    <cellStyle name="Normal 4 3 3 2 5 2 2" xfId="43547"/>
    <cellStyle name="Normal 4 3 3 2 5 3" xfId="22980"/>
    <cellStyle name="Normal 4 3 3 2 5 3 2" xfId="53187"/>
    <cellStyle name="Normal 4 3 3 2 5 4" xfId="33907"/>
    <cellStyle name="Normal 4 3 3 2 6" xfId="4987"/>
    <cellStyle name="Normal 4 3 3 2 6 2" xfId="14627"/>
    <cellStyle name="Normal 4 3 3 2 6 2 2" xfId="44834"/>
    <cellStyle name="Normal 4 3 3 2 6 3" xfId="24267"/>
    <cellStyle name="Normal 4 3 3 2 6 3 2" xfId="54474"/>
    <cellStyle name="Normal 4 3 3 2 6 4" xfId="35194"/>
    <cellStyle name="Normal 4 3 3 2 7" xfId="6274"/>
    <cellStyle name="Normal 4 3 3 2 7 2" xfId="15914"/>
    <cellStyle name="Normal 4 3 3 2 7 2 2" xfId="46121"/>
    <cellStyle name="Normal 4 3 3 2 7 3" xfId="25554"/>
    <cellStyle name="Normal 4 3 3 2 7 3 2" xfId="55761"/>
    <cellStyle name="Normal 4 3 3 2 7 4" xfId="36481"/>
    <cellStyle name="Normal 4 3 3 2 8" xfId="7561"/>
    <cellStyle name="Normal 4 3 3 2 8 2" xfId="17201"/>
    <cellStyle name="Normal 4 3 3 2 8 2 2" xfId="47408"/>
    <cellStyle name="Normal 4 3 3 2 8 3" xfId="26841"/>
    <cellStyle name="Normal 4 3 3 2 8 3 2" xfId="57048"/>
    <cellStyle name="Normal 4 3 3 2 8 4" xfId="37768"/>
    <cellStyle name="Normal 4 3 3 2 9" xfId="8848"/>
    <cellStyle name="Normal 4 3 3 2 9 2" xfId="18488"/>
    <cellStyle name="Normal 4 3 3 2 9 2 2" xfId="48695"/>
    <cellStyle name="Normal 4 3 3 2 9 3" xfId="28128"/>
    <cellStyle name="Normal 4 3 3 2 9 3 2" xfId="58335"/>
    <cellStyle name="Normal 4 3 3 2 9 4" xfId="39055"/>
    <cellStyle name="Normal 4 3 3 3" xfId="624"/>
    <cellStyle name="Normal 4 3 3 3 10" xfId="19916"/>
    <cellStyle name="Normal 4 3 3 3 10 2" xfId="50123"/>
    <cellStyle name="Normal 4 3 3 3 11" xfId="29720"/>
    <cellStyle name="Normal 4 3 3 3 11 2" xfId="59927"/>
    <cellStyle name="Normal 4 3 3 3 12" xfId="30843"/>
    <cellStyle name="Normal 4 3 3 3 2" xfId="1754"/>
    <cellStyle name="Normal 4 3 3 3 2 2" xfId="11399"/>
    <cellStyle name="Normal 4 3 3 3 2 2 2" xfId="41606"/>
    <cellStyle name="Normal 4 3 3 3 2 3" xfId="21039"/>
    <cellStyle name="Normal 4 3 3 3 2 3 2" xfId="51246"/>
    <cellStyle name="Normal 4 3 3 3 2 4" xfId="31966"/>
    <cellStyle name="Normal 4 3 3 3 3" xfId="2880"/>
    <cellStyle name="Normal 4 3 3 3 3 2" xfId="12522"/>
    <cellStyle name="Normal 4 3 3 3 3 2 2" xfId="42729"/>
    <cellStyle name="Normal 4 3 3 3 3 3" xfId="22162"/>
    <cellStyle name="Normal 4 3 3 3 3 3 2" xfId="52369"/>
    <cellStyle name="Normal 4 3 3 3 3 4" xfId="33089"/>
    <cellStyle name="Normal 4 3 3 3 4" xfId="4003"/>
    <cellStyle name="Normal 4 3 3 3 4 2" xfId="13645"/>
    <cellStyle name="Normal 4 3 3 3 4 2 2" xfId="43852"/>
    <cellStyle name="Normal 4 3 3 3 4 3" xfId="23285"/>
    <cellStyle name="Normal 4 3 3 3 4 3 2" xfId="53492"/>
    <cellStyle name="Normal 4 3 3 3 4 4" xfId="34212"/>
    <cellStyle name="Normal 4 3 3 3 5" xfId="5292"/>
    <cellStyle name="Normal 4 3 3 3 5 2" xfId="14932"/>
    <cellStyle name="Normal 4 3 3 3 5 2 2" xfId="45139"/>
    <cellStyle name="Normal 4 3 3 3 5 3" xfId="24572"/>
    <cellStyle name="Normal 4 3 3 3 5 3 2" xfId="54779"/>
    <cellStyle name="Normal 4 3 3 3 5 4" xfId="35499"/>
    <cellStyle name="Normal 4 3 3 3 6" xfId="6579"/>
    <cellStyle name="Normal 4 3 3 3 6 2" xfId="16219"/>
    <cellStyle name="Normal 4 3 3 3 6 2 2" xfId="46426"/>
    <cellStyle name="Normal 4 3 3 3 6 3" xfId="25859"/>
    <cellStyle name="Normal 4 3 3 3 6 3 2" xfId="56066"/>
    <cellStyle name="Normal 4 3 3 3 6 4" xfId="36786"/>
    <cellStyle name="Normal 4 3 3 3 7" xfId="7866"/>
    <cellStyle name="Normal 4 3 3 3 7 2" xfId="17506"/>
    <cellStyle name="Normal 4 3 3 3 7 2 2" xfId="47713"/>
    <cellStyle name="Normal 4 3 3 3 7 3" xfId="27146"/>
    <cellStyle name="Normal 4 3 3 3 7 3 2" xfId="57353"/>
    <cellStyle name="Normal 4 3 3 3 7 4" xfId="38073"/>
    <cellStyle name="Normal 4 3 3 3 8" xfId="9153"/>
    <cellStyle name="Normal 4 3 3 3 8 2" xfId="18793"/>
    <cellStyle name="Normal 4 3 3 3 8 2 2" xfId="49000"/>
    <cellStyle name="Normal 4 3 3 3 8 3" xfId="28433"/>
    <cellStyle name="Normal 4 3 3 3 8 3 2" xfId="58640"/>
    <cellStyle name="Normal 4 3 3 3 8 4" xfId="39360"/>
    <cellStyle name="Normal 4 3 3 3 9" xfId="10276"/>
    <cellStyle name="Normal 4 3 3 3 9 2" xfId="40483"/>
    <cellStyle name="Normal 4 3 3 4" xfId="1094"/>
    <cellStyle name="Normal 4 3 3 4 10" xfId="20383"/>
    <cellStyle name="Normal 4 3 3 4 10 2" xfId="50590"/>
    <cellStyle name="Normal 4 3 3 4 11" xfId="30187"/>
    <cellStyle name="Normal 4 3 3 4 11 2" xfId="60394"/>
    <cellStyle name="Normal 4 3 3 4 12" xfId="31310"/>
    <cellStyle name="Normal 4 3 3 4 2" xfId="2222"/>
    <cellStyle name="Normal 4 3 3 4 2 2" xfId="11866"/>
    <cellStyle name="Normal 4 3 3 4 2 2 2" xfId="42073"/>
    <cellStyle name="Normal 4 3 3 4 2 3" xfId="21506"/>
    <cellStyle name="Normal 4 3 3 4 2 3 2" xfId="51713"/>
    <cellStyle name="Normal 4 3 3 4 2 4" xfId="32433"/>
    <cellStyle name="Normal 4 3 3 4 3" xfId="3347"/>
    <cellStyle name="Normal 4 3 3 4 3 2" xfId="12989"/>
    <cellStyle name="Normal 4 3 3 4 3 2 2" xfId="43196"/>
    <cellStyle name="Normal 4 3 3 4 3 3" xfId="22629"/>
    <cellStyle name="Normal 4 3 3 4 3 3 2" xfId="52836"/>
    <cellStyle name="Normal 4 3 3 4 3 4" xfId="33556"/>
    <cellStyle name="Normal 4 3 3 4 4" xfId="4470"/>
    <cellStyle name="Normal 4 3 3 4 4 2" xfId="14112"/>
    <cellStyle name="Normal 4 3 3 4 4 2 2" xfId="44319"/>
    <cellStyle name="Normal 4 3 3 4 4 3" xfId="23752"/>
    <cellStyle name="Normal 4 3 3 4 4 3 2" xfId="53959"/>
    <cellStyle name="Normal 4 3 3 4 4 4" xfId="34679"/>
    <cellStyle name="Normal 4 3 3 4 5" xfId="5759"/>
    <cellStyle name="Normal 4 3 3 4 5 2" xfId="15399"/>
    <cellStyle name="Normal 4 3 3 4 5 2 2" xfId="45606"/>
    <cellStyle name="Normal 4 3 3 4 5 3" xfId="25039"/>
    <cellStyle name="Normal 4 3 3 4 5 3 2" xfId="55246"/>
    <cellStyle name="Normal 4 3 3 4 5 4" xfId="35966"/>
    <cellStyle name="Normal 4 3 3 4 6" xfId="7046"/>
    <cellStyle name="Normal 4 3 3 4 6 2" xfId="16686"/>
    <cellStyle name="Normal 4 3 3 4 6 2 2" xfId="46893"/>
    <cellStyle name="Normal 4 3 3 4 6 3" xfId="26326"/>
    <cellStyle name="Normal 4 3 3 4 6 3 2" xfId="56533"/>
    <cellStyle name="Normal 4 3 3 4 6 4" xfId="37253"/>
    <cellStyle name="Normal 4 3 3 4 7" xfId="8333"/>
    <cellStyle name="Normal 4 3 3 4 7 2" xfId="17973"/>
    <cellStyle name="Normal 4 3 3 4 7 2 2" xfId="48180"/>
    <cellStyle name="Normal 4 3 3 4 7 3" xfId="27613"/>
    <cellStyle name="Normal 4 3 3 4 7 3 2" xfId="57820"/>
    <cellStyle name="Normal 4 3 3 4 7 4" xfId="38540"/>
    <cellStyle name="Normal 4 3 3 4 8" xfId="9620"/>
    <cellStyle name="Normal 4 3 3 4 8 2" xfId="19260"/>
    <cellStyle name="Normal 4 3 3 4 8 2 2" xfId="49467"/>
    <cellStyle name="Normal 4 3 3 4 8 3" xfId="28900"/>
    <cellStyle name="Normal 4 3 3 4 8 3 2" xfId="59107"/>
    <cellStyle name="Normal 4 3 3 4 8 4" xfId="39827"/>
    <cellStyle name="Normal 4 3 3 4 9" xfId="10743"/>
    <cellStyle name="Normal 4 3 3 4 9 2" xfId="40950"/>
    <cellStyle name="Normal 4 3 3 5" xfId="1283"/>
    <cellStyle name="Normal 4 3 3 5 2" xfId="4822"/>
    <cellStyle name="Normal 4 3 3 5 2 2" xfId="14463"/>
    <cellStyle name="Normal 4 3 3 5 2 2 2" xfId="44670"/>
    <cellStyle name="Normal 4 3 3 5 2 3" xfId="24103"/>
    <cellStyle name="Normal 4 3 3 5 2 3 2" xfId="54310"/>
    <cellStyle name="Normal 4 3 3 5 2 4" xfId="35030"/>
    <cellStyle name="Normal 4 3 3 5 3" xfId="6110"/>
    <cellStyle name="Normal 4 3 3 5 3 2" xfId="15750"/>
    <cellStyle name="Normal 4 3 3 5 3 2 2" xfId="45957"/>
    <cellStyle name="Normal 4 3 3 5 3 3" xfId="25390"/>
    <cellStyle name="Normal 4 3 3 5 3 3 2" xfId="55597"/>
    <cellStyle name="Normal 4 3 3 5 3 4" xfId="36317"/>
    <cellStyle name="Normal 4 3 3 5 4" xfId="7397"/>
    <cellStyle name="Normal 4 3 3 5 4 2" xfId="17037"/>
    <cellStyle name="Normal 4 3 3 5 4 2 2" xfId="47244"/>
    <cellStyle name="Normal 4 3 3 5 4 3" xfId="26677"/>
    <cellStyle name="Normal 4 3 3 5 4 3 2" xfId="56884"/>
    <cellStyle name="Normal 4 3 3 5 4 4" xfId="37604"/>
    <cellStyle name="Normal 4 3 3 5 5" xfId="8684"/>
    <cellStyle name="Normal 4 3 3 5 5 2" xfId="18324"/>
    <cellStyle name="Normal 4 3 3 5 5 2 2" xfId="48531"/>
    <cellStyle name="Normal 4 3 3 5 5 3" xfId="27964"/>
    <cellStyle name="Normal 4 3 3 5 5 3 2" xfId="58171"/>
    <cellStyle name="Normal 4 3 3 5 5 4" xfId="38891"/>
    <cellStyle name="Normal 4 3 3 5 6" xfId="10930"/>
    <cellStyle name="Normal 4 3 3 5 6 2" xfId="41137"/>
    <cellStyle name="Normal 4 3 3 5 7" xfId="20570"/>
    <cellStyle name="Normal 4 3 3 5 7 2" xfId="50777"/>
    <cellStyle name="Normal 4 3 3 5 8" xfId="29251"/>
    <cellStyle name="Normal 4 3 3 5 8 2" xfId="59458"/>
    <cellStyle name="Normal 4 3 3 5 9" xfId="31497"/>
    <cellStyle name="Normal 4 3 3 6" xfId="2411"/>
    <cellStyle name="Normal 4 3 3 6 2" xfId="12053"/>
    <cellStyle name="Normal 4 3 3 6 2 2" xfId="42260"/>
    <cellStyle name="Normal 4 3 3 6 3" xfId="21693"/>
    <cellStyle name="Normal 4 3 3 6 3 2" xfId="51900"/>
    <cellStyle name="Normal 4 3 3 6 4" xfId="32620"/>
    <cellStyle name="Normal 4 3 3 7" xfId="3534"/>
    <cellStyle name="Normal 4 3 3 7 2" xfId="13176"/>
    <cellStyle name="Normal 4 3 3 7 2 2" xfId="43383"/>
    <cellStyle name="Normal 4 3 3 7 3" xfId="22816"/>
    <cellStyle name="Normal 4 3 3 7 3 2" xfId="53023"/>
    <cellStyle name="Normal 4 3 3 7 4" xfId="33743"/>
    <cellStyle name="Normal 4 3 3 8" xfId="4657"/>
    <cellStyle name="Normal 4 3 3 8 2" xfId="14299"/>
    <cellStyle name="Normal 4 3 3 8 2 2" xfId="44506"/>
    <cellStyle name="Normal 4 3 3 8 3" xfId="23939"/>
    <cellStyle name="Normal 4 3 3 8 3 2" xfId="54146"/>
    <cellStyle name="Normal 4 3 3 8 4" xfId="34866"/>
    <cellStyle name="Normal 4 3 3 9" xfId="5946"/>
    <cellStyle name="Normal 4 3 3 9 2" xfId="15586"/>
    <cellStyle name="Normal 4 3 3 9 2 2" xfId="45793"/>
    <cellStyle name="Normal 4 3 3 9 3" xfId="25226"/>
    <cellStyle name="Normal 4 3 3 9 3 2" xfId="55433"/>
    <cellStyle name="Normal 4 3 3 9 4" xfId="36153"/>
    <cellStyle name="Normal 4 3 4" xfId="172"/>
    <cellStyle name="Normal 4 3 4 10" xfId="7256"/>
    <cellStyle name="Normal 4 3 4 10 2" xfId="16896"/>
    <cellStyle name="Normal 4 3 4 10 2 2" xfId="47103"/>
    <cellStyle name="Normal 4 3 4 10 3" xfId="26536"/>
    <cellStyle name="Normal 4 3 4 10 3 2" xfId="56743"/>
    <cellStyle name="Normal 4 3 4 10 4" xfId="37463"/>
    <cellStyle name="Normal 4 3 4 11" xfId="8543"/>
    <cellStyle name="Normal 4 3 4 11 2" xfId="18183"/>
    <cellStyle name="Normal 4 3 4 11 2 2" xfId="48390"/>
    <cellStyle name="Normal 4 3 4 11 3" xfId="27823"/>
    <cellStyle name="Normal 4 3 4 11 3 2" xfId="58030"/>
    <cellStyle name="Normal 4 3 4 11 4" xfId="38750"/>
    <cellStyle name="Normal 4 3 4 12" xfId="9830"/>
    <cellStyle name="Normal 4 3 4 12 2" xfId="40037"/>
    <cellStyle name="Normal 4 3 4 13" xfId="19470"/>
    <cellStyle name="Normal 4 3 4 13 2" xfId="49677"/>
    <cellStyle name="Normal 4 3 4 14" xfId="29110"/>
    <cellStyle name="Normal 4 3 4 14 2" xfId="59317"/>
    <cellStyle name="Normal 4 3 4 15" xfId="30397"/>
    <cellStyle name="Normal 4 3 4 2" xfId="336"/>
    <cellStyle name="Normal 4 3 4 2 10" xfId="9994"/>
    <cellStyle name="Normal 4 3 4 2 10 2" xfId="40201"/>
    <cellStyle name="Normal 4 3 4 2 11" xfId="19634"/>
    <cellStyle name="Normal 4 3 4 2 11 2" xfId="49841"/>
    <cellStyle name="Normal 4 3 4 2 12" xfId="29438"/>
    <cellStyle name="Normal 4 3 4 2 12 2" xfId="59645"/>
    <cellStyle name="Normal 4 3 4 2 13" xfId="30561"/>
    <cellStyle name="Normal 4 3 4 2 2" xfId="812"/>
    <cellStyle name="Normal 4 3 4 2 2 10" xfId="20103"/>
    <cellStyle name="Normal 4 3 4 2 2 10 2" xfId="50310"/>
    <cellStyle name="Normal 4 3 4 2 2 11" xfId="29907"/>
    <cellStyle name="Normal 4 3 4 2 2 11 2" xfId="60114"/>
    <cellStyle name="Normal 4 3 4 2 2 12" xfId="31030"/>
    <cellStyle name="Normal 4 3 4 2 2 2" xfId="1941"/>
    <cellStyle name="Normal 4 3 4 2 2 2 2" xfId="11586"/>
    <cellStyle name="Normal 4 3 4 2 2 2 2 2" xfId="41793"/>
    <cellStyle name="Normal 4 3 4 2 2 2 3" xfId="21226"/>
    <cellStyle name="Normal 4 3 4 2 2 2 3 2" xfId="51433"/>
    <cellStyle name="Normal 4 3 4 2 2 2 4" xfId="32153"/>
    <cellStyle name="Normal 4 3 4 2 2 3" xfId="3067"/>
    <cellStyle name="Normal 4 3 4 2 2 3 2" xfId="12709"/>
    <cellStyle name="Normal 4 3 4 2 2 3 2 2" xfId="42916"/>
    <cellStyle name="Normal 4 3 4 2 2 3 3" xfId="22349"/>
    <cellStyle name="Normal 4 3 4 2 2 3 3 2" xfId="52556"/>
    <cellStyle name="Normal 4 3 4 2 2 3 4" xfId="33276"/>
    <cellStyle name="Normal 4 3 4 2 2 4" xfId="4190"/>
    <cellStyle name="Normal 4 3 4 2 2 4 2" xfId="13832"/>
    <cellStyle name="Normal 4 3 4 2 2 4 2 2" xfId="44039"/>
    <cellStyle name="Normal 4 3 4 2 2 4 3" xfId="23472"/>
    <cellStyle name="Normal 4 3 4 2 2 4 3 2" xfId="53679"/>
    <cellStyle name="Normal 4 3 4 2 2 4 4" xfId="34399"/>
    <cellStyle name="Normal 4 3 4 2 2 5" xfId="5479"/>
    <cellStyle name="Normal 4 3 4 2 2 5 2" xfId="15119"/>
    <cellStyle name="Normal 4 3 4 2 2 5 2 2" xfId="45326"/>
    <cellStyle name="Normal 4 3 4 2 2 5 3" xfId="24759"/>
    <cellStyle name="Normal 4 3 4 2 2 5 3 2" xfId="54966"/>
    <cellStyle name="Normal 4 3 4 2 2 5 4" xfId="35686"/>
    <cellStyle name="Normal 4 3 4 2 2 6" xfId="6766"/>
    <cellStyle name="Normal 4 3 4 2 2 6 2" xfId="16406"/>
    <cellStyle name="Normal 4 3 4 2 2 6 2 2" xfId="46613"/>
    <cellStyle name="Normal 4 3 4 2 2 6 3" xfId="26046"/>
    <cellStyle name="Normal 4 3 4 2 2 6 3 2" xfId="56253"/>
    <cellStyle name="Normal 4 3 4 2 2 6 4" xfId="36973"/>
    <cellStyle name="Normal 4 3 4 2 2 7" xfId="8053"/>
    <cellStyle name="Normal 4 3 4 2 2 7 2" xfId="17693"/>
    <cellStyle name="Normal 4 3 4 2 2 7 2 2" xfId="47900"/>
    <cellStyle name="Normal 4 3 4 2 2 7 3" xfId="27333"/>
    <cellStyle name="Normal 4 3 4 2 2 7 3 2" xfId="57540"/>
    <cellStyle name="Normal 4 3 4 2 2 7 4" xfId="38260"/>
    <cellStyle name="Normal 4 3 4 2 2 8" xfId="9340"/>
    <cellStyle name="Normal 4 3 4 2 2 8 2" xfId="18980"/>
    <cellStyle name="Normal 4 3 4 2 2 8 2 2" xfId="49187"/>
    <cellStyle name="Normal 4 3 4 2 2 8 3" xfId="28620"/>
    <cellStyle name="Normal 4 3 4 2 2 8 3 2" xfId="58827"/>
    <cellStyle name="Normal 4 3 4 2 2 8 4" xfId="39547"/>
    <cellStyle name="Normal 4 3 4 2 2 9" xfId="10463"/>
    <cellStyle name="Normal 4 3 4 2 2 9 2" xfId="40670"/>
    <cellStyle name="Normal 4 3 4 2 3" xfId="1470"/>
    <cellStyle name="Normal 4 3 4 2 3 2" xfId="11117"/>
    <cellStyle name="Normal 4 3 4 2 3 2 2" xfId="41324"/>
    <cellStyle name="Normal 4 3 4 2 3 3" xfId="20757"/>
    <cellStyle name="Normal 4 3 4 2 3 3 2" xfId="50964"/>
    <cellStyle name="Normal 4 3 4 2 3 4" xfId="31684"/>
    <cellStyle name="Normal 4 3 4 2 4" xfId="2598"/>
    <cellStyle name="Normal 4 3 4 2 4 2" xfId="12240"/>
    <cellStyle name="Normal 4 3 4 2 4 2 2" xfId="42447"/>
    <cellStyle name="Normal 4 3 4 2 4 3" xfId="21880"/>
    <cellStyle name="Normal 4 3 4 2 4 3 2" xfId="52087"/>
    <cellStyle name="Normal 4 3 4 2 4 4" xfId="32807"/>
    <cellStyle name="Normal 4 3 4 2 5" xfId="3721"/>
    <cellStyle name="Normal 4 3 4 2 5 2" xfId="13363"/>
    <cellStyle name="Normal 4 3 4 2 5 2 2" xfId="43570"/>
    <cellStyle name="Normal 4 3 4 2 5 3" xfId="23003"/>
    <cellStyle name="Normal 4 3 4 2 5 3 2" xfId="53210"/>
    <cellStyle name="Normal 4 3 4 2 5 4" xfId="33930"/>
    <cellStyle name="Normal 4 3 4 2 6" xfId="5010"/>
    <cellStyle name="Normal 4 3 4 2 6 2" xfId="14650"/>
    <cellStyle name="Normal 4 3 4 2 6 2 2" xfId="44857"/>
    <cellStyle name="Normal 4 3 4 2 6 3" xfId="24290"/>
    <cellStyle name="Normal 4 3 4 2 6 3 2" xfId="54497"/>
    <cellStyle name="Normal 4 3 4 2 6 4" xfId="35217"/>
    <cellStyle name="Normal 4 3 4 2 7" xfId="6297"/>
    <cellStyle name="Normal 4 3 4 2 7 2" xfId="15937"/>
    <cellStyle name="Normal 4 3 4 2 7 2 2" xfId="46144"/>
    <cellStyle name="Normal 4 3 4 2 7 3" xfId="25577"/>
    <cellStyle name="Normal 4 3 4 2 7 3 2" xfId="55784"/>
    <cellStyle name="Normal 4 3 4 2 7 4" xfId="36504"/>
    <cellStyle name="Normal 4 3 4 2 8" xfId="7584"/>
    <cellStyle name="Normal 4 3 4 2 8 2" xfId="17224"/>
    <cellStyle name="Normal 4 3 4 2 8 2 2" xfId="47431"/>
    <cellStyle name="Normal 4 3 4 2 8 3" xfId="26864"/>
    <cellStyle name="Normal 4 3 4 2 8 3 2" xfId="57071"/>
    <cellStyle name="Normal 4 3 4 2 8 4" xfId="37791"/>
    <cellStyle name="Normal 4 3 4 2 9" xfId="8871"/>
    <cellStyle name="Normal 4 3 4 2 9 2" xfId="18511"/>
    <cellStyle name="Normal 4 3 4 2 9 2 2" xfId="48718"/>
    <cellStyle name="Normal 4 3 4 2 9 3" xfId="28151"/>
    <cellStyle name="Normal 4 3 4 2 9 3 2" xfId="58358"/>
    <cellStyle name="Normal 4 3 4 2 9 4" xfId="39078"/>
    <cellStyle name="Normal 4 3 4 3" xfId="648"/>
    <cellStyle name="Normal 4 3 4 3 10" xfId="19939"/>
    <cellStyle name="Normal 4 3 4 3 10 2" xfId="50146"/>
    <cellStyle name="Normal 4 3 4 3 11" xfId="29743"/>
    <cellStyle name="Normal 4 3 4 3 11 2" xfId="59950"/>
    <cellStyle name="Normal 4 3 4 3 12" xfId="30866"/>
    <cellStyle name="Normal 4 3 4 3 2" xfId="1777"/>
    <cellStyle name="Normal 4 3 4 3 2 2" xfId="11422"/>
    <cellStyle name="Normal 4 3 4 3 2 2 2" xfId="41629"/>
    <cellStyle name="Normal 4 3 4 3 2 3" xfId="21062"/>
    <cellStyle name="Normal 4 3 4 3 2 3 2" xfId="51269"/>
    <cellStyle name="Normal 4 3 4 3 2 4" xfId="31989"/>
    <cellStyle name="Normal 4 3 4 3 3" xfId="2903"/>
    <cellStyle name="Normal 4 3 4 3 3 2" xfId="12545"/>
    <cellStyle name="Normal 4 3 4 3 3 2 2" xfId="42752"/>
    <cellStyle name="Normal 4 3 4 3 3 3" xfId="22185"/>
    <cellStyle name="Normal 4 3 4 3 3 3 2" xfId="52392"/>
    <cellStyle name="Normal 4 3 4 3 3 4" xfId="33112"/>
    <cellStyle name="Normal 4 3 4 3 4" xfId="4026"/>
    <cellStyle name="Normal 4 3 4 3 4 2" xfId="13668"/>
    <cellStyle name="Normal 4 3 4 3 4 2 2" xfId="43875"/>
    <cellStyle name="Normal 4 3 4 3 4 3" xfId="23308"/>
    <cellStyle name="Normal 4 3 4 3 4 3 2" xfId="53515"/>
    <cellStyle name="Normal 4 3 4 3 4 4" xfId="34235"/>
    <cellStyle name="Normal 4 3 4 3 5" xfId="5315"/>
    <cellStyle name="Normal 4 3 4 3 5 2" xfId="14955"/>
    <cellStyle name="Normal 4 3 4 3 5 2 2" xfId="45162"/>
    <cellStyle name="Normal 4 3 4 3 5 3" xfId="24595"/>
    <cellStyle name="Normal 4 3 4 3 5 3 2" xfId="54802"/>
    <cellStyle name="Normal 4 3 4 3 5 4" xfId="35522"/>
    <cellStyle name="Normal 4 3 4 3 6" xfId="6602"/>
    <cellStyle name="Normal 4 3 4 3 6 2" xfId="16242"/>
    <cellStyle name="Normal 4 3 4 3 6 2 2" xfId="46449"/>
    <cellStyle name="Normal 4 3 4 3 6 3" xfId="25882"/>
    <cellStyle name="Normal 4 3 4 3 6 3 2" xfId="56089"/>
    <cellStyle name="Normal 4 3 4 3 6 4" xfId="36809"/>
    <cellStyle name="Normal 4 3 4 3 7" xfId="7889"/>
    <cellStyle name="Normal 4 3 4 3 7 2" xfId="17529"/>
    <cellStyle name="Normal 4 3 4 3 7 2 2" xfId="47736"/>
    <cellStyle name="Normal 4 3 4 3 7 3" xfId="27169"/>
    <cellStyle name="Normal 4 3 4 3 7 3 2" xfId="57376"/>
    <cellStyle name="Normal 4 3 4 3 7 4" xfId="38096"/>
    <cellStyle name="Normal 4 3 4 3 8" xfId="9176"/>
    <cellStyle name="Normal 4 3 4 3 8 2" xfId="18816"/>
    <cellStyle name="Normal 4 3 4 3 8 2 2" xfId="49023"/>
    <cellStyle name="Normal 4 3 4 3 8 3" xfId="28456"/>
    <cellStyle name="Normal 4 3 4 3 8 3 2" xfId="58663"/>
    <cellStyle name="Normal 4 3 4 3 8 4" xfId="39383"/>
    <cellStyle name="Normal 4 3 4 3 9" xfId="10299"/>
    <cellStyle name="Normal 4 3 4 3 9 2" xfId="40506"/>
    <cellStyle name="Normal 4 3 4 4" xfId="1118"/>
    <cellStyle name="Normal 4 3 4 4 10" xfId="20406"/>
    <cellStyle name="Normal 4 3 4 4 10 2" xfId="50613"/>
    <cellStyle name="Normal 4 3 4 4 11" xfId="30210"/>
    <cellStyle name="Normal 4 3 4 4 11 2" xfId="60417"/>
    <cellStyle name="Normal 4 3 4 4 12" xfId="31333"/>
    <cellStyle name="Normal 4 3 4 4 2" xfId="2246"/>
    <cellStyle name="Normal 4 3 4 4 2 2" xfId="11889"/>
    <cellStyle name="Normal 4 3 4 4 2 2 2" xfId="42096"/>
    <cellStyle name="Normal 4 3 4 4 2 3" xfId="21529"/>
    <cellStyle name="Normal 4 3 4 4 2 3 2" xfId="51736"/>
    <cellStyle name="Normal 4 3 4 4 2 4" xfId="32456"/>
    <cellStyle name="Normal 4 3 4 4 3" xfId="3370"/>
    <cellStyle name="Normal 4 3 4 4 3 2" xfId="13012"/>
    <cellStyle name="Normal 4 3 4 4 3 2 2" xfId="43219"/>
    <cellStyle name="Normal 4 3 4 4 3 3" xfId="22652"/>
    <cellStyle name="Normal 4 3 4 4 3 3 2" xfId="52859"/>
    <cellStyle name="Normal 4 3 4 4 3 4" xfId="33579"/>
    <cellStyle name="Normal 4 3 4 4 4" xfId="4493"/>
    <cellStyle name="Normal 4 3 4 4 4 2" xfId="14135"/>
    <cellStyle name="Normal 4 3 4 4 4 2 2" xfId="44342"/>
    <cellStyle name="Normal 4 3 4 4 4 3" xfId="23775"/>
    <cellStyle name="Normal 4 3 4 4 4 3 2" xfId="53982"/>
    <cellStyle name="Normal 4 3 4 4 4 4" xfId="34702"/>
    <cellStyle name="Normal 4 3 4 4 5" xfId="5782"/>
    <cellStyle name="Normal 4 3 4 4 5 2" xfId="15422"/>
    <cellStyle name="Normal 4 3 4 4 5 2 2" xfId="45629"/>
    <cellStyle name="Normal 4 3 4 4 5 3" xfId="25062"/>
    <cellStyle name="Normal 4 3 4 4 5 3 2" xfId="55269"/>
    <cellStyle name="Normal 4 3 4 4 5 4" xfId="35989"/>
    <cellStyle name="Normal 4 3 4 4 6" xfId="7069"/>
    <cellStyle name="Normal 4 3 4 4 6 2" xfId="16709"/>
    <cellStyle name="Normal 4 3 4 4 6 2 2" xfId="46916"/>
    <cellStyle name="Normal 4 3 4 4 6 3" xfId="26349"/>
    <cellStyle name="Normal 4 3 4 4 6 3 2" xfId="56556"/>
    <cellStyle name="Normal 4 3 4 4 6 4" xfId="37276"/>
    <cellStyle name="Normal 4 3 4 4 7" xfId="8356"/>
    <cellStyle name="Normal 4 3 4 4 7 2" xfId="17996"/>
    <cellStyle name="Normal 4 3 4 4 7 2 2" xfId="48203"/>
    <cellStyle name="Normal 4 3 4 4 7 3" xfId="27636"/>
    <cellStyle name="Normal 4 3 4 4 7 3 2" xfId="57843"/>
    <cellStyle name="Normal 4 3 4 4 7 4" xfId="38563"/>
    <cellStyle name="Normal 4 3 4 4 8" xfId="9643"/>
    <cellStyle name="Normal 4 3 4 4 8 2" xfId="19283"/>
    <cellStyle name="Normal 4 3 4 4 8 2 2" xfId="49490"/>
    <cellStyle name="Normal 4 3 4 4 8 3" xfId="28923"/>
    <cellStyle name="Normal 4 3 4 4 8 3 2" xfId="59130"/>
    <cellStyle name="Normal 4 3 4 4 8 4" xfId="39850"/>
    <cellStyle name="Normal 4 3 4 4 9" xfId="10766"/>
    <cellStyle name="Normal 4 3 4 4 9 2" xfId="40973"/>
    <cellStyle name="Normal 4 3 4 5" xfId="1306"/>
    <cellStyle name="Normal 4 3 4 5 2" xfId="4846"/>
    <cellStyle name="Normal 4 3 4 5 2 2" xfId="14486"/>
    <cellStyle name="Normal 4 3 4 5 2 2 2" xfId="44693"/>
    <cellStyle name="Normal 4 3 4 5 2 3" xfId="24126"/>
    <cellStyle name="Normal 4 3 4 5 2 3 2" xfId="54333"/>
    <cellStyle name="Normal 4 3 4 5 2 4" xfId="35053"/>
    <cellStyle name="Normal 4 3 4 5 3" xfId="6133"/>
    <cellStyle name="Normal 4 3 4 5 3 2" xfId="15773"/>
    <cellStyle name="Normal 4 3 4 5 3 2 2" xfId="45980"/>
    <cellStyle name="Normal 4 3 4 5 3 3" xfId="25413"/>
    <cellStyle name="Normal 4 3 4 5 3 3 2" xfId="55620"/>
    <cellStyle name="Normal 4 3 4 5 3 4" xfId="36340"/>
    <cellStyle name="Normal 4 3 4 5 4" xfId="7420"/>
    <cellStyle name="Normal 4 3 4 5 4 2" xfId="17060"/>
    <cellStyle name="Normal 4 3 4 5 4 2 2" xfId="47267"/>
    <cellStyle name="Normal 4 3 4 5 4 3" xfId="26700"/>
    <cellStyle name="Normal 4 3 4 5 4 3 2" xfId="56907"/>
    <cellStyle name="Normal 4 3 4 5 4 4" xfId="37627"/>
    <cellStyle name="Normal 4 3 4 5 5" xfId="8707"/>
    <cellStyle name="Normal 4 3 4 5 5 2" xfId="18347"/>
    <cellStyle name="Normal 4 3 4 5 5 2 2" xfId="48554"/>
    <cellStyle name="Normal 4 3 4 5 5 3" xfId="27987"/>
    <cellStyle name="Normal 4 3 4 5 5 3 2" xfId="58194"/>
    <cellStyle name="Normal 4 3 4 5 5 4" xfId="38914"/>
    <cellStyle name="Normal 4 3 4 5 6" xfId="10953"/>
    <cellStyle name="Normal 4 3 4 5 6 2" xfId="41160"/>
    <cellStyle name="Normal 4 3 4 5 7" xfId="20593"/>
    <cellStyle name="Normal 4 3 4 5 7 2" xfId="50800"/>
    <cellStyle name="Normal 4 3 4 5 8" xfId="29274"/>
    <cellStyle name="Normal 4 3 4 5 8 2" xfId="59481"/>
    <cellStyle name="Normal 4 3 4 5 9" xfId="31520"/>
    <cellStyle name="Normal 4 3 4 6" xfId="2434"/>
    <cellStyle name="Normal 4 3 4 6 2" xfId="12076"/>
    <cellStyle name="Normal 4 3 4 6 2 2" xfId="42283"/>
    <cellStyle name="Normal 4 3 4 6 3" xfId="21716"/>
    <cellStyle name="Normal 4 3 4 6 3 2" xfId="51923"/>
    <cellStyle name="Normal 4 3 4 6 4" xfId="32643"/>
    <cellStyle name="Normal 4 3 4 7" xfId="3557"/>
    <cellStyle name="Normal 4 3 4 7 2" xfId="13199"/>
    <cellStyle name="Normal 4 3 4 7 2 2" xfId="43406"/>
    <cellStyle name="Normal 4 3 4 7 3" xfId="22839"/>
    <cellStyle name="Normal 4 3 4 7 3 2" xfId="53046"/>
    <cellStyle name="Normal 4 3 4 7 4" xfId="33766"/>
    <cellStyle name="Normal 4 3 4 8" xfId="4680"/>
    <cellStyle name="Normal 4 3 4 8 2" xfId="14322"/>
    <cellStyle name="Normal 4 3 4 8 2 2" xfId="44529"/>
    <cellStyle name="Normal 4 3 4 8 3" xfId="23962"/>
    <cellStyle name="Normal 4 3 4 8 3 2" xfId="54169"/>
    <cellStyle name="Normal 4 3 4 8 4" xfId="34889"/>
    <cellStyle name="Normal 4 3 4 9" xfId="5969"/>
    <cellStyle name="Normal 4 3 4 9 2" xfId="15609"/>
    <cellStyle name="Normal 4 3 4 9 2 2" xfId="45816"/>
    <cellStyle name="Normal 4 3 4 9 3" xfId="25249"/>
    <cellStyle name="Normal 4 3 4 9 3 2" xfId="55456"/>
    <cellStyle name="Normal 4 3 4 9 4" xfId="36176"/>
    <cellStyle name="Normal 4 3 5" xfId="195"/>
    <cellStyle name="Normal 4 3 5 10" xfId="7279"/>
    <cellStyle name="Normal 4 3 5 10 2" xfId="16919"/>
    <cellStyle name="Normal 4 3 5 10 2 2" xfId="47126"/>
    <cellStyle name="Normal 4 3 5 10 3" xfId="26559"/>
    <cellStyle name="Normal 4 3 5 10 3 2" xfId="56766"/>
    <cellStyle name="Normal 4 3 5 10 4" xfId="37486"/>
    <cellStyle name="Normal 4 3 5 11" xfId="8566"/>
    <cellStyle name="Normal 4 3 5 11 2" xfId="18206"/>
    <cellStyle name="Normal 4 3 5 11 2 2" xfId="48413"/>
    <cellStyle name="Normal 4 3 5 11 3" xfId="27846"/>
    <cellStyle name="Normal 4 3 5 11 3 2" xfId="58053"/>
    <cellStyle name="Normal 4 3 5 11 4" xfId="38773"/>
    <cellStyle name="Normal 4 3 5 12" xfId="9853"/>
    <cellStyle name="Normal 4 3 5 12 2" xfId="40060"/>
    <cellStyle name="Normal 4 3 5 13" xfId="19493"/>
    <cellStyle name="Normal 4 3 5 13 2" xfId="49700"/>
    <cellStyle name="Normal 4 3 5 14" xfId="29133"/>
    <cellStyle name="Normal 4 3 5 14 2" xfId="59340"/>
    <cellStyle name="Normal 4 3 5 15" xfId="30420"/>
    <cellStyle name="Normal 4 3 5 2" xfId="359"/>
    <cellStyle name="Normal 4 3 5 2 10" xfId="10017"/>
    <cellStyle name="Normal 4 3 5 2 10 2" xfId="40224"/>
    <cellStyle name="Normal 4 3 5 2 11" xfId="19657"/>
    <cellStyle name="Normal 4 3 5 2 11 2" xfId="49864"/>
    <cellStyle name="Normal 4 3 5 2 12" xfId="29461"/>
    <cellStyle name="Normal 4 3 5 2 12 2" xfId="59668"/>
    <cellStyle name="Normal 4 3 5 2 13" xfId="30584"/>
    <cellStyle name="Normal 4 3 5 2 2" xfId="835"/>
    <cellStyle name="Normal 4 3 5 2 2 10" xfId="20126"/>
    <cellStyle name="Normal 4 3 5 2 2 10 2" xfId="50333"/>
    <cellStyle name="Normal 4 3 5 2 2 11" xfId="29930"/>
    <cellStyle name="Normal 4 3 5 2 2 11 2" xfId="60137"/>
    <cellStyle name="Normal 4 3 5 2 2 12" xfId="31053"/>
    <cellStyle name="Normal 4 3 5 2 2 2" xfId="1964"/>
    <cellStyle name="Normal 4 3 5 2 2 2 2" xfId="11609"/>
    <cellStyle name="Normal 4 3 5 2 2 2 2 2" xfId="41816"/>
    <cellStyle name="Normal 4 3 5 2 2 2 3" xfId="21249"/>
    <cellStyle name="Normal 4 3 5 2 2 2 3 2" xfId="51456"/>
    <cellStyle name="Normal 4 3 5 2 2 2 4" xfId="32176"/>
    <cellStyle name="Normal 4 3 5 2 2 3" xfId="3090"/>
    <cellStyle name="Normal 4 3 5 2 2 3 2" xfId="12732"/>
    <cellStyle name="Normal 4 3 5 2 2 3 2 2" xfId="42939"/>
    <cellStyle name="Normal 4 3 5 2 2 3 3" xfId="22372"/>
    <cellStyle name="Normal 4 3 5 2 2 3 3 2" xfId="52579"/>
    <cellStyle name="Normal 4 3 5 2 2 3 4" xfId="33299"/>
    <cellStyle name="Normal 4 3 5 2 2 4" xfId="4213"/>
    <cellStyle name="Normal 4 3 5 2 2 4 2" xfId="13855"/>
    <cellStyle name="Normal 4 3 5 2 2 4 2 2" xfId="44062"/>
    <cellStyle name="Normal 4 3 5 2 2 4 3" xfId="23495"/>
    <cellStyle name="Normal 4 3 5 2 2 4 3 2" xfId="53702"/>
    <cellStyle name="Normal 4 3 5 2 2 4 4" xfId="34422"/>
    <cellStyle name="Normal 4 3 5 2 2 5" xfId="5502"/>
    <cellStyle name="Normal 4 3 5 2 2 5 2" xfId="15142"/>
    <cellStyle name="Normal 4 3 5 2 2 5 2 2" xfId="45349"/>
    <cellStyle name="Normal 4 3 5 2 2 5 3" xfId="24782"/>
    <cellStyle name="Normal 4 3 5 2 2 5 3 2" xfId="54989"/>
    <cellStyle name="Normal 4 3 5 2 2 5 4" xfId="35709"/>
    <cellStyle name="Normal 4 3 5 2 2 6" xfId="6789"/>
    <cellStyle name="Normal 4 3 5 2 2 6 2" xfId="16429"/>
    <cellStyle name="Normal 4 3 5 2 2 6 2 2" xfId="46636"/>
    <cellStyle name="Normal 4 3 5 2 2 6 3" xfId="26069"/>
    <cellStyle name="Normal 4 3 5 2 2 6 3 2" xfId="56276"/>
    <cellStyle name="Normal 4 3 5 2 2 6 4" xfId="36996"/>
    <cellStyle name="Normal 4 3 5 2 2 7" xfId="8076"/>
    <cellStyle name="Normal 4 3 5 2 2 7 2" xfId="17716"/>
    <cellStyle name="Normal 4 3 5 2 2 7 2 2" xfId="47923"/>
    <cellStyle name="Normal 4 3 5 2 2 7 3" xfId="27356"/>
    <cellStyle name="Normal 4 3 5 2 2 7 3 2" xfId="57563"/>
    <cellStyle name="Normal 4 3 5 2 2 7 4" xfId="38283"/>
    <cellStyle name="Normal 4 3 5 2 2 8" xfId="9363"/>
    <cellStyle name="Normal 4 3 5 2 2 8 2" xfId="19003"/>
    <cellStyle name="Normal 4 3 5 2 2 8 2 2" xfId="49210"/>
    <cellStyle name="Normal 4 3 5 2 2 8 3" xfId="28643"/>
    <cellStyle name="Normal 4 3 5 2 2 8 3 2" xfId="58850"/>
    <cellStyle name="Normal 4 3 5 2 2 8 4" xfId="39570"/>
    <cellStyle name="Normal 4 3 5 2 2 9" xfId="10486"/>
    <cellStyle name="Normal 4 3 5 2 2 9 2" xfId="40693"/>
    <cellStyle name="Normal 4 3 5 2 3" xfId="1493"/>
    <cellStyle name="Normal 4 3 5 2 3 2" xfId="11140"/>
    <cellStyle name="Normal 4 3 5 2 3 2 2" xfId="41347"/>
    <cellStyle name="Normal 4 3 5 2 3 3" xfId="20780"/>
    <cellStyle name="Normal 4 3 5 2 3 3 2" xfId="50987"/>
    <cellStyle name="Normal 4 3 5 2 3 4" xfId="31707"/>
    <cellStyle name="Normal 4 3 5 2 4" xfId="2621"/>
    <cellStyle name="Normal 4 3 5 2 4 2" xfId="12263"/>
    <cellStyle name="Normal 4 3 5 2 4 2 2" xfId="42470"/>
    <cellStyle name="Normal 4 3 5 2 4 3" xfId="21903"/>
    <cellStyle name="Normal 4 3 5 2 4 3 2" xfId="52110"/>
    <cellStyle name="Normal 4 3 5 2 4 4" xfId="32830"/>
    <cellStyle name="Normal 4 3 5 2 5" xfId="3744"/>
    <cellStyle name="Normal 4 3 5 2 5 2" xfId="13386"/>
    <cellStyle name="Normal 4 3 5 2 5 2 2" xfId="43593"/>
    <cellStyle name="Normal 4 3 5 2 5 3" xfId="23026"/>
    <cellStyle name="Normal 4 3 5 2 5 3 2" xfId="53233"/>
    <cellStyle name="Normal 4 3 5 2 5 4" xfId="33953"/>
    <cellStyle name="Normal 4 3 5 2 6" xfId="5033"/>
    <cellStyle name="Normal 4 3 5 2 6 2" xfId="14673"/>
    <cellStyle name="Normal 4 3 5 2 6 2 2" xfId="44880"/>
    <cellStyle name="Normal 4 3 5 2 6 3" xfId="24313"/>
    <cellStyle name="Normal 4 3 5 2 6 3 2" xfId="54520"/>
    <cellStyle name="Normal 4 3 5 2 6 4" xfId="35240"/>
    <cellStyle name="Normal 4 3 5 2 7" xfId="6320"/>
    <cellStyle name="Normal 4 3 5 2 7 2" xfId="15960"/>
    <cellStyle name="Normal 4 3 5 2 7 2 2" xfId="46167"/>
    <cellStyle name="Normal 4 3 5 2 7 3" xfId="25600"/>
    <cellStyle name="Normal 4 3 5 2 7 3 2" xfId="55807"/>
    <cellStyle name="Normal 4 3 5 2 7 4" xfId="36527"/>
    <cellStyle name="Normal 4 3 5 2 8" xfId="7607"/>
    <cellStyle name="Normal 4 3 5 2 8 2" xfId="17247"/>
    <cellStyle name="Normal 4 3 5 2 8 2 2" xfId="47454"/>
    <cellStyle name="Normal 4 3 5 2 8 3" xfId="26887"/>
    <cellStyle name="Normal 4 3 5 2 8 3 2" xfId="57094"/>
    <cellStyle name="Normal 4 3 5 2 8 4" xfId="37814"/>
    <cellStyle name="Normal 4 3 5 2 9" xfId="8894"/>
    <cellStyle name="Normal 4 3 5 2 9 2" xfId="18534"/>
    <cellStyle name="Normal 4 3 5 2 9 2 2" xfId="48741"/>
    <cellStyle name="Normal 4 3 5 2 9 3" xfId="28174"/>
    <cellStyle name="Normal 4 3 5 2 9 3 2" xfId="58381"/>
    <cellStyle name="Normal 4 3 5 2 9 4" xfId="39101"/>
    <cellStyle name="Normal 4 3 5 3" xfId="671"/>
    <cellStyle name="Normal 4 3 5 3 10" xfId="19962"/>
    <cellStyle name="Normal 4 3 5 3 10 2" xfId="50169"/>
    <cellStyle name="Normal 4 3 5 3 11" xfId="29766"/>
    <cellStyle name="Normal 4 3 5 3 11 2" xfId="59973"/>
    <cellStyle name="Normal 4 3 5 3 12" xfId="30889"/>
    <cellStyle name="Normal 4 3 5 3 2" xfId="1800"/>
    <cellStyle name="Normal 4 3 5 3 2 2" xfId="11445"/>
    <cellStyle name="Normal 4 3 5 3 2 2 2" xfId="41652"/>
    <cellStyle name="Normal 4 3 5 3 2 3" xfId="21085"/>
    <cellStyle name="Normal 4 3 5 3 2 3 2" xfId="51292"/>
    <cellStyle name="Normal 4 3 5 3 2 4" xfId="32012"/>
    <cellStyle name="Normal 4 3 5 3 3" xfId="2926"/>
    <cellStyle name="Normal 4 3 5 3 3 2" xfId="12568"/>
    <cellStyle name="Normal 4 3 5 3 3 2 2" xfId="42775"/>
    <cellStyle name="Normal 4 3 5 3 3 3" xfId="22208"/>
    <cellStyle name="Normal 4 3 5 3 3 3 2" xfId="52415"/>
    <cellStyle name="Normal 4 3 5 3 3 4" xfId="33135"/>
    <cellStyle name="Normal 4 3 5 3 4" xfId="4049"/>
    <cellStyle name="Normal 4 3 5 3 4 2" xfId="13691"/>
    <cellStyle name="Normal 4 3 5 3 4 2 2" xfId="43898"/>
    <cellStyle name="Normal 4 3 5 3 4 3" xfId="23331"/>
    <cellStyle name="Normal 4 3 5 3 4 3 2" xfId="53538"/>
    <cellStyle name="Normal 4 3 5 3 4 4" xfId="34258"/>
    <cellStyle name="Normal 4 3 5 3 5" xfId="5338"/>
    <cellStyle name="Normal 4 3 5 3 5 2" xfId="14978"/>
    <cellStyle name="Normal 4 3 5 3 5 2 2" xfId="45185"/>
    <cellStyle name="Normal 4 3 5 3 5 3" xfId="24618"/>
    <cellStyle name="Normal 4 3 5 3 5 3 2" xfId="54825"/>
    <cellStyle name="Normal 4 3 5 3 5 4" xfId="35545"/>
    <cellStyle name="Normal 4 3 5 3 6" xfId="6625"/>
    <cellStyle name="Normal 4 3 5 3 6 2" xfId="16265"/>
    <cellStyle name="Normal 4 3 5 3 6 2 2" xfId="46472"/>
    <cellStyle name="Normal 4 3 5 3 6 3" xfId="25905"/>
    <cellStyle name="Normal 4 3 5 3 6 3 2" xfId="56112"/>
    <cellStyle name="Normal 4 3 5 3 6 4" xfId="36832"/>
    <cellStyle name="Normal 4 3 5 3 7" xfId="7912"/>
    <cellStyle name="Normal 4 3 5 3 7 2" xfId="17552"/>
    <cellStyle name="Normal 4 3 5 3 7 2 2" xfId="47759"/>
    <cellStyle name="Normal 4 3 5 3 7 3" xfId="27192"/>
    <cellStyle name="Normal 4 3 5 3 7 3 2" xfId="57399"/>
    <cellStyle name="Normal 4 3 5 3 7 4" xfId="38119"/>
    <cellStyle name="Normal 4 3 5 3 8" xfId="9199"/>
    <cellStyle name="Normal 4 3 5 3 8 2" xfId="18839"/>
    <cellStyle name="Normal 4 3 5 3 8 2 2" xfId="49046"/>
    <cellStyle name="Normal 4 3 5 3 8 3" xfId="28479"/>
    <cellStyle name="Normal 4 3 5 3 8 3 2" xfId="58686"/>
    <cellStyle name="Normal 4 3 5 3 8 4" xfId="39406"/>
    <cellStyle name="Normal 4 3 5 3 9" xfId="10322"/>
    <cellStyle name="Normal 4 3 5 3 9 2" xfId="40529"/>
    <cellStyle name="Normal 4 3 5 4" xfId="1141"/>
    <cellStyle name="Normal 4 3 5 4 10" xfId="20429"/>
    <cellStyle name="Normal 4 3 5 4 10 2" xfId="50636"/>
    <cellStyle name="Normal 4 3 5 4 11" xfId="30233"/>
    <cellStyle name="Normal 4 3 5 4 11 2" xfId="60440"/>
    <cellStyle name="Normal 4 3 5 4 12" xfId="31356"/>
    <cellStyle name="Normal 4 3 5 4 2" xfId="2269"/>
    <cellStyle name="Normal 4 3 5 4 2 2" xfId="11912"/>
    <cellStyle name="Normal 4 3 5 4 2 2 2" xfId="42119"/>
    <cellStyle name="Normal 4 3 5 4 2 3" xfId="21552"/>
    <cellStyle name="Normal 4 3 5 4 2 3 2" xfId="51759"/>
    <cellStyle name="Normal 4 3 5 4 2 4" xfId="32479"/>
    <cellStyle name="Normal 4 3 5 4 3" xfId="3393"/>
    <cellStyle name="Normal 4 3 5 4 3 2" xfId="13035"/>
    <cellStyle name="Normal 4 3 5 4 3 2 2" xfId="43242"/>
    <cellStyle name="Normal 4 3 5 4 3 3" xfId="22675"/>
    <cellStyle name="Normal 4 3 5 4 3 3 2" xfId="52882"/>
    <cellStyle name="Normal 4 3 5 4 3 4" xfId="33602"/>
    <cellStyle name="Normal 4 3 5 4 4" xfId="4516"/>
    <cellStyle name="Normal 4 3 5 4 4 2" xfId="14158"/>
    <cellStyle name="Normal 4 3 5 4 4 2 2" xfId="44365"/>
    <cellStyle name="Normal 4 3 5 4 4 3" xfId="23798"/>
    <cellStyle name="Normal 4 3 5 4 4 3 2" xfId="54005"/>
    <cellStyle name="Normal 4 3 5 4 4 4" xfId="34725"/>
    <cellStyle name="Normal 4 3 5 4 5" xfId="5805"/>
    <cellStyle name="Normal 4 3 5 4 5 2" xfId="15445"/>
    <cellStyle name="Normal 4 3 5 4 5 2 2" xfId="45652"/>
    <cellStyle name="Normal 4 3 5 4 5 3" xfId="25085"/>
    <cellStyle name="Normal 4 3 5 4 5 3 2" xfId="55292"/>
    <cellStyle name="Normal 4 3 5 4 5 4" xfId="36012"/>
    <cellStyle name="Normal 4 3 5 4 6" xfId="7092"/>
    <cellStyle name="Normal 4 3 5 4 6 2" xfId="16732"/>
    <cellStyle name="Normal 4 3 5 4 6 2 2" xfId="46939"/>
    <cellStyle name="Normal 4 3 5 4 6 3" xfId="26372"/>
    <cellStyle name="Normal 4 3 5 4 6 3 2" xfId="56579"/>
    <cellStyle name="Normal 4 3 5 4 6 4" xfId="37299"/>
    <cellStyle name="Normal 4 3 5 4 7" xfId="8379"/>
    <cellStyle name="Normal 4 3 5 4 7 2" xfId="18019"/>
    <cellStyle name="Normal 4 3 5 4 7 2 2" xfId="48226"/>
    <cellStyle name="Normal 4 3 5 4 7 3" xfId="27659"/>
    <cellStyle name="Normal 4 3 5 4 7 3 2" xfId="57866"/>
    <cellStyle name="Normal 4 3 5 4 7 4" xfId="38586"/>
    <cellStyle name="Normal 4 3 5 4 8" xfId="9666"/>
    <cellStyle name="Normal 4 3 5 4 8 2" xfId="19306"/>
    <cellStyle name="Normal 4 3 5 4 8 2 2" xfId="49513"/>
    <cellStyle name="Normal 4 3 5 4 8 3" xfId="28946"/>
    <cellStyle name="Normal 4 3 5 4 8 3 2" xfId="59153"/>
    <cellStyle name="Normal 4 3 5 4 8 4" xfId="39873"/>
    <cellStyle name="Normal 4 3 5 4 9" xfId="10789"/>
    <cellStyle name="Normal 4 3 5 4 9 2" xfId="40996"/>
    <cellStyle name="Normal 4 3 5 5" xfId="1329"/>
    <cellStyle name="Normal 4 3 5 5 2" xfId="4869"/>
    <cellStyle name="Normal 4 3 5 5 2 2" xfId="14509"/>
    <cellStyle name="Normal 4 3 5 5 2 2 2" xfId="44716"/>
    <cellStyle name="Normal 4 3 5 5 2 3" xfId="24149"/>
    <cellStyle name="Normal 4 3 5 5 2 3 2" xfId="54356"/>
    <cellStyle name="Normal 4 3 5 5 2 4" xfId="35076"/>
    <cellStyle name="Normal 4 3 5 5 3" xfId="6156"/>
    <cellStyle name="Normal 4 3 5 5 3 2" xfId="15796"/>
    <cellStyle name="Normal 4 3 5 5 3 2 2" xfId="46003"/>
    <cellStyle name="Normal 4 3 5 5 3 3" xfId="25436"/>
    <cellStyle name="Normal 4 3 5 5 3 3 2" xfId="55643"/>
    <cellStyle name="Normal 4 3 5 5 3 4" xfId="36363"/>
    <cellStyle name="Normal 4 3 5 5 4" xfId="7443"/>
    <cellStyle name="Normal 4 3 5 5 4 2" xfId="17083"/>
    <cellStyle name="Normal 4 3 5 5 4 2 2" xfId="47290"/>
    <cellStyle name="Normal 4 3 5 5 4 3" xfId="26723"/>
    <cellStyle name="Normal 4 3 5 5 4 3 2" xfId="56930"/>
    <cellStyle name="Normal 4 3 5 5 4 4" xfId="37650"/>
    <cellStyle name="Normal 4 3 5 5 5" xfId="8730"/>
    <cellStyle name="Normal 4 3 5 5 5 2" xfId="18370"/>
    <cellStyle name="Normal 4 3 5 5 5 2 2" xfId="48577"/>
    <cellStyle name="Normal 4 3 5 5 5 3" xfId="28010"/>
    <cellStyle name="Normal 4 3 5 5 5 3 2" xfId="58217"/>
    <cellStyle name="Normal 4 3 5 5 5 4" xfId="38937"/>
    <cellStyle name="Normal 4 3 5 5 6" xfId="10976"/>
    <cellStyle name="Normal 4 3 5 5 6 2" xfId="41183"/>
    <cellStyle name="Normal 4 3 5 5 7" xfId="20616"/>
    <cellStyle name="Normal 4 3 5 5 7 2" xfId="50823"/>
    <cellStyle name="Normal 4 3 5 5 8" xfId="29297"/>
    <cellStyle name="Normal 4 3 5 5 8 2" xfId="59504"/>
    <cellStyle name="Normal 4 3 5 5 9" xfId="31543"/>
    <cellStyle name="Normal 4 3 5 6" xfId="2457"/>
    <cellStyle name="Normal 4 3 5 6 2" xfId="12099"/>
    <cellStyle name="Normal 4 3 5 6 2 2" xfId="42306"/>
    <cellStyle name="Normal 4 3 5 6 3" xfId="21739"/>
    <cellStyle name="Normal 4 3 5 6 3 2" xfId="51946"/>
    <cellStyle name="Normal 4 3 5 6 4" xfId="32666"/>
    <cellStyle name="Normal 4 3 5 7" xfId="3580"/>
    <cellStyle name="Normal 4 3 5 7 2" xfId="13222"/>
    <cellStyle name="Normal 4 3 5 7 2 2" xfId="43429"/>
    <cellStyle name="Normal 4 3 5 7 3" xfId="22862"/>
    <cellStyle name="Normal 4 3 5 7 3 2" xfId="53069"/>
    <cellStyle name="Normal 4 3 5 7 4" xfId="33789"/>
    <cellStyle name="Normal 4 3 5 8" xfId="4703"/>
    <cellStyle name="Normal 4 3 5 8 2" xfId="14345"/>
    <cellStyle name="Normal 4 3 5 8 2 2" xfId="44552"/>
    <cellStyle name="Normal 4 3 5 8 3" xfId="23985"/>
    <cellStyle name="Normal 4 3 5 8 3 2" xfId="54192"/>
    <cellStyle name="Normal 4 3 5 8 4" xfId="34912"/>
    <cellStyle name="Normal 4 3 5 9" xfId="5992"/>
    <cellStyle name="Normal 4 3 5 9 2" xfId="15632"/>
    <cellStyle name="Normal 4 3 5 9 2 2" xfId="45839"/>
    <cellStyle name="Normal 4 3 5 9 3" xfId="25272"/>
    <cellStyle name="Normal 4 3 5 9 3 2" xfId="55479"/>
    <cellStyle name="Normal 4 3 5 9 4" xfId="36199"/>
    <cellStyle name="Normal 4 3 6" xfId="218"/>
    <cellStyle name="Normal 4 3 6 10" xfId="7302"/>
    <cellStyle name="Normal 4 3 6 10 2" xfId="16942"/>
    <cellStyle name="Normal 4 3 6 10 2 2" xfId="47149"/>
    <cellStyle name="Normal 4 3 6 10 3" xfId="26582"/>
    <cellStyle name="Normal 4 3 6 10 3 2" xfId="56789"/>
    <cellStyle name="Normal 4 3 6 10 4" xfId="37509"/>
    <cellStyle name="Normal 4 3 6 11" xfId="8589"/>
    <cellStyle name="Normal 4 3 6 11 2" xfId="18229"/>
    <cellStyle name="Normal 4 3 6 11 2 2" xfId="48436"/>
    <cellStyle name="Normal 4 3 6 11 3" xfId="27869"/>
    <cellStyle name="Normal 4 3 6 11 3 2" xfId="58076"/>
    <cellStyle name="Normal 4 3 6 11 4" xfId="38796"/>
    <cellStyle name="Normal 4 3 6 12" xfId="9876"/>
    <cellStyle name="Normal 4 3 6 12 2" xfId="40083"/>
    <cellStyle name="Normal 4 3 6 13" xfId="19516"/>
    <cellStyle name="Normal 4 3 6 13 2" xfId="49723"/>
    <cellStyle name="Normal 4 3 6 14" xfId="29156"/>
    <cellStyle name="Normal 4 3 6 14 2" xfId="59363"/>
    <cellStyle name="Normal 4 3 6 15" xfId="30443"/>
    <cellStyle name="Normal 4 3 6 2" xfId="382"/>
    <cellStyle name="Normal 4 3 6 2 10" xfId="10040"/>
    <cellStyle name="Normal 4 3 6 2 10 2" xfId="40247"/>
    <cellStyle name="Normal 4 3 6 2 11" xfId="19680"/>
    <cellStyle name="Normal 4 3 6 2 11 2" xfId="49887"/>
    <cellStyle name="Normal 4 3 6 2 12" xfId="29484"/>
    <cellStyle name="Normal 4 3 6 2 12 2" xfId="59691"/>
    <cellStyle name="Normal 4 3 6 2 13" xfId="30607"/>
    <cellStyle name="Normal 4 3 6 2 2" xfId="858"/>
    <cellStyle name="Normal 4 3 6 2 2 10" xfId="20149"/>
    <cellStyle name="Normal 4 3 6 2 2 10 2" xfId="50356"/>
    <cellStyle name="Normal 4 3 6 2 2 11" xfId="29953"/>
    <cellStyle name="Normal 4 3 6 2 2 11 2" xfId="60160"/>
    <cellStyle name="Normal 4 3 6 2 2 12" xfId="31076"/>
    <cellStyle name="Normal 4 3 6 2 2 2" xfId="1987"/>
    <cellStyle name="Normal 4 3 6 2 2 2 2" xfId="11632"/>
    <cellStyle name="Normal 4 3 6 2 2 2 2 2" xfId="41839"/>
    <cellStyle name="Normal 4 3 6 2 2 2 3" xfId="21272"/>
    <cellStyle name="Normal 4 3 6 2 2 2 3 2" xfId="51479"/>
    <cellStyle name="Normal 4 3 6 2 2 2 4" xfId="32199"/>
    <cellStyle name="Normal 4 3 6 2 2 3" xfId="3113"/>
    <cellStyle name="Normal 4 3 6 2 2 3 2" xfId="12755"/>
    <cellStyle name="Normal 4 3 6 2 2 3 2 2" xfId="42962"/>
    <cellStyle name="Normal 4 3 6 2 2 3 3" xfId="22395"/>
    <cellStyle name="Normal 4 3 6 2 2 3 3 2" xfId="52602"/>
    <cellStyle name="Normal 4 3 6 2 2 3 4" xfId="33322"/>
    <cellStyle name="Normal 4 3 6 2 2 4" xfId="4236"/>
    <cellStyle name="Normal 4 3 6 2 2 4 2" xfId="13878"/>
    <cellStyle name="Normal 4 3 6 2 2 4 2 2" xfId="44085"/>
    <cellStyle name="Normal 4 3 6 2 2 4 3" xfId="23518"/>
    <cellStyle name="Normal 4 3 6 2 2 4 3 2" xfId="53725"/>
    <cellStyle name="Normal 4 3 6 2 2 4 4" xfId="34445"/>
    <cellStyle name="Normal 4 3 6 2 2 5" xfId="5525"/>
    <cellStyle name="Normal 4 3 6 2 2 5 2" xfId="15165"/>
    <cellStyle name="Normal 4 3 6 2 2 5 2 2" xfId="45372"/>
    <cellStyle name="Normal 4 3 6 2 2 5 3" xfId="24805"/>
    <cellStyle name="Normal 4 3 6 2 2 5 3 2" xfId="55012"/>
    <cellStyle name="Normal 4 3 6 2 2 5 4" xfId="35732"/>
    <cellStyle name="Normal 4 3 6 2 2 6" xfId="6812"/>
    <cellStyle name="Normal 4 3 6 2 2 6 2" xfId="16452"/>
    <cellStyle name="Normal 4 3 6 2 2 6 2 2" xfId="46659"/>
    <cellStyle name="Normal 4 3 6 2 2 6 3" xfId="26092"/>
    <cellStyle name="Normal 4 3 6 2 2 6 3 2" xfId="56299"/>
    <cellStyle name="Normal 4 3 6 2 2 6 4" xfId="37019"/>
    <cellStyle name="Normal 4 3 6 2 2 7" xfId="8099"/>
    <cellStyle name="Normal 4 3 6 2 2 7 2" xfId="17739"/>
    <cellStyle name="Normal 4 3 6 2 2 7 2 2" xfId="47946"/>
    <cellStyle name="Normal 4 3 6 2 2 7 3" xfId="27379"/>
    <cellStyle name="Normal 4 3 6 2 2 7 3 2" xfId="57586"/>
    <cellStyle name="Normal 4 3 6 2 2 7 4" xfId="38306"/>
    <cellStyle name="Normal 4 3 6 2 2 8" xfId="9386"/>
    <cellStyle name="Normal 4 3 6 2 2 8 2" xfId="19026"/>
    <cellStyle name="Normal 4 3 6 2 2 8 2 2" xfId="49233"/>
    <cellStyle name="Normal 4 3 6 2 2 8 3" xfId="28666"/>
    <cellStyle name="Normal 4 3 6 2 2 8 3 2" xfId="58873"/>
    <cellStyle name="Normal 4 3 6 2 2 8 4" xfId="39593"/>
    <cellStyle name="Normal 4 3 6 2 2 9" xfId="10509"/>
    <cellStyle name="Normal 4 3 6 2 2 9 2" xfId="40716"/>
    <cellStyle name="Normal 4 3 6 2 3" xfId="1516"/>
    <cellStyle name="Normal 4 3 6 2 3 2" xfId="11163"/>
    <cellStyle name="Normal 4 3 6 2 3 2 2" xfId="41370"/>
    <cellStyle name="Normal 4 3 6 2 3 3" xfId="20803"/>
    <cellStyle name="Normal 4 3 6 2 3 3 2" xfId="51010"/>
    <cellStyle name="Normal 4 3 6 2 3 4" xfId="31730"/>
    <cellStyle name="Normal 4 3 6 2 4" xfId="2644"/>
    <cellStyle name="Normal 4 3 6 2 4 2" xfId="12286"/>
    <cellStyle name="Normal 4 3 6 2 4 2 2" xfId="42493"/>
    <cellStyle name="Normal 4 3 6 2 4 3" xfId="21926"/>
    <cellStyle name="Normal 4 3 6 2 4 3 2" xfId="52133"/>
    <cellStyle name="Normal 4 3 6 2 4 4" xfId="32853"/>
    <cellStyle name="Normal 4 3 6 2 5" xfId="3767"/>
    <cellStyle name="Normal 4 3 6 2 5 2" xfId="13409"/>
    <cellStyle name="Normal 4 3 6 2 5 2 2" xfId="43616"/>
    <cellStyle name="Normal 4 3 6 2 5 3" xfId="23049"/>
    <cellStyle name="Normal 4 3 6 2 5 3 2" xfId="53256"/>
    <cellStyle name="Normal 4 3 6 2 5 4" xfId="33976"/>
    <cellStyle name="Normal 4 3 6 2 6" xfId="5056"/>
    <cellStyle name="Normal 4 3 6 2 6 2" xfId="14696"/>
    <cellStyle name="Normal 4 3 6 2 6 2 2" xfId="44903"/>
    <cellStyle name="Normal 4 3 6 2 6 3" xfId="24336"/>
    <cellStyle name="Normal 4 3 6 2 6 3 2" xfId="54543"/>
    <cellStyle name="Normal 4 3 6 2 6 4" xfId="35263"/>
    <cellStyle name="Normal 4 3 6 2 7" xfId="6343"/>
    <cellStyle name="Normal 4 3 6 2 7 2" xfId="15983"/>
    <cellStyle name="Normal 4 3 6 2 7 2 2" xfId="46190"/>
    <cellStyle name="Normal 4 3 6 2 7 3" xfId="25623"/>
    <cellStyle name="Normal 4 3 6 2 7 3 2" xfId="55830"/>
    <cellStyle name="Normal 4 3 6 2 7 4" xfId="36550"/>
    <cellStyle name="Normal 4 3 6 2 8" xfId="7630"/>
    <cellStyle name="Normal 4 3 6 2 8 2" xfId="17270"/>
    <cellStyle name="Normal 4 3 6 2 8 2 2" xfId="47477"/>
    <cellStyle name="Normal 4 3 6 2 8 3" xfId="26910"/>
    <cellStyle name="Normal 4 3 6 2 8 3 2" xfId="57117"/>
    <cellStyle name="Normal 4 3 6 2 8 4" xfId="37837"/>
    <cellStyle name="Normal 4 3 6 2 9" xfId="8917"/>
    <cellStyle name="Normal 4 3 6 2 9 2" xfId="18557"/>
    <cellStyle name="Normal 4 3 6 2 9 2 2" xfId="48764"/>
    <cellStyle name="Normal 4 3 6 2 9 3" xfId="28197"/>
    <cellStyle name="Normal 4 3 6 2 9 3 2" xfId="58404"/>
    <cellStyle name="Normal 4 3 6 2 9 4" xfId="39124"/>
    <cellStyle name="Normal 4 3 6 3" xfId="694"/>
    <cellStyle name="Normal 4 3 6 3 10" xfId="19985"/>
    <cellStyle name="Normal 4 3 6 3 10 2" xfId="50192"/>
    <cellStyle name="Normal 4 3 6 3 11" xfId="29789"/>
    <cellStyle name="Normal 4 3 6 3 11 2" xfId="59996"/>
    <cellStyle name="Normal 4 3 6 3 12" xfId="30912"/>
    <cellStyle name="Normal 4 3 6 3 2" xfId="1823"/>
    <cellStyle name="Normal 4 3 6 3 2 2" xfId="11468"/>
    <cellStyle name="Normal 4 3 6 3 2 2 2" xfId="41675"/>
    <cellStyle name="Normal 4 3 6 3 2 3" xfId="21108"/>
    <cellStyle name="Normal 4 3 6 3 2 3 2" xfId="51315"/>
    <cellStyle name="Normal 4 3 6 3 2 4" xfId="32035"/>
    <cellStyle name="Normal 4 3 6 3 3" xfId="2949"/>
    <cellStyle name="Normal 4 3 6 3 3 2" xfId="12591"/>
    <cellStyle name="Normal 4 3 6 3 3 2 2" xfId="42798"/>
    <cellStyle name="Normal 4 3 6 3 3 3" xfId="22231"/>
    <cellStyle name="Normal 4 3 6 3 3 3 2" xfId="52438"/>
    <cellStyle name="Normal 4 3 6 3 3 4" xfId="33158"/>
    <cellStyle name="Normal 4 3 6 3 4" xfId="4072"/>
    <cellStyle name="Normal 4 3 6 3 4 2" xfId="13714"/>
    <cellStyle name="Normal 4 3 6 3 4 2 2" xfId="43921"/>
    <cellStyle name="Normal 4 3 6 3 4 3" xfId="23354"/>
    <cellStyle name="Normal 4 3 6 3 4 3 2" xfId="53561"/>
    <cellStyle name="Normal 4 3 6 3 4 4" xfId="34281"/>
    <cellStyle name="Normal 4 3 6 3 5" xfId="5361"/>
    <cellStyle name="Normal 4 3 6 3 5 2" xfId="15001"/>
    <cellStyle name="Normal 4 3 6 3 5 2 2" xfId="45208"/>
    <cellStyle name="Normal 4 3 6 3 5 3" xfId="24641"/>
    <cellStyle name="Normal 4 3 6 3 5 3 2" xfId="54848"/>
    <cellStyle name="Normal 4 3 6 3 5 4" xfId="35568"/>
    <cellStyle name="Normal 4 3 6 3 6" xfId="6648"/>
    <cellStyle name="Normal 4 3 6 3 6 2" xfId="16288"/>
    <cellStyle name="Normal 4 3 6 3 6 2 2" xfId="46495"/>
    <cellStyle name="Normal 4 3 6 3 6 3" xfId="25928"/>
    <cellStyle name="Normal 4 3 6 3 6 3 2" xfId="56135"/>
    <cellStyle name="Normal 4 3 6 3 6 4" xfId="36855"/>
    <cellStyle name="Normal 4 3 6 3 7" xfId="7935"/>
    <cellStyle name="Normal 4 3 6 3 7 2" xfId="17575"/>
    <cellStyle name="Normal 4 3 6 3 7 2 2" xfId="47782"/>
    <cellStyle name="Normal 4 3 6 3 7 3" xfId="27215"/>
    <cellStyle name="Normal 4 3 6 3 7 3 2" xfId="57422"/>
    <cellStyle name="Normal 4 3 6 3 7 4" xfId="38142"/>
    <cellStyle name="Normal 4 3 6 3 8" xfId="9222"/>
    <cellStyle name="Normal 4 3 6 3 8 2" xfId="18862"/>
    <cellStyle name="Normal 4 3 6 3 8 2 2" xfId="49069"/>
    <cellStyle name="Normal 4 3 6 3 8 3" xfId="28502"/>
    <cellStyle name="Normal 4 3 6 3 8 3 2" xfId="58709"/>
    <cellStyle name="Normal 4 3 6 3 8 4" xfId="39429"/>
    <cellStyle name="Normal 4 3 6 3 9" xfId="10345"/>
    <cellStyle name="Normal 4 3 6 3 9 2" xfId="40552"/>
    <cellStyle name="Normal 4 3 6 4" xfId="1164"/>
    <cellStyle name="Normal 4 3 6 4 10" xfId="20452"/>
    <cellStyle name="Normal 4 3 6 4 10 2" xfId="50659"/>
    <cellStyle name="Normal 4 3 6 4 11" xfId="30256"/>
    <cellStyle name="Normal 4 3 6 4 11 2" xfId="60463"/>
    <cellStyle name="Normal 4 3 6 4 12" xfId="31379"/>
    <cellStyle name="Normal 4 3 6 4 2" xfId="2292"/>
    <cellStyle name="Normal 4 3 6 4 2 2" xfId="11935"/>
    <cellStyle name="Normal 4 3 6 4 2 2 2" xfId="42142"/>
    <cellStyle name="Normal 4 3 6 4 2 3" xfId="21575"/>
    <cellStyle name="Normal 4 3 6 4 2 3 2" xfId="51782"/>
    <cellStyle name="Normal 4 3 6 4 2 4" xfId="32502"/>
    <cellStyle name="Normal 4 3 6 4 3" xfId="3416"/>
    <cellStyle name="Normal 4 3 6 4 3 2" xfId="13058"/>
    <cellStyle name="Normal 4 3 6 4 3 2 2" xfId="43265"/>
    <cellStyle name="Normal 4 3 6 4 3 3" xfId="22698"/>
    <cellStyle name="Normal 4 3 6 4 3 3 2" xfId="52905"/>
    <cellStyle name="Normal 4 3 6 4 3 4" xfId="33625"/>
    <cellStyle name="Normal 4 3 6 4 4" xfId="4539"/>
    <cellStyle name="Normal 4 3 6 4 4 2" xfId="14181"/>
    <cellStyle name="Normal 4 3 6 4 4 2 2" xfId="44388"/>
    <cellStyle name="Normal 4 3 6 4 4 3" xfId="23821"/>
    <cellStyle name="Normal 4 3 6 4 4 3 2" xfId="54028"/>
    <cellStyle name="Normal 4 3 6 4 4 4" xfId="34748"/>
    <cellStyle name="Normal 4 3 6 4 5" xfId="5828"/>
    <cellStyle name="Normal 4 3 6 4 5 2" xfId="15468"/>
    <cellStyle name="Normal 4 3 6 4 5 2 2" xfId="45675"/>
    <cellStyle name="Normal 4 3 6 4 5 3" xfId="25108"/>
    <cellStyle name="Normal 4 3 6 4 5 3 2" xfId="55315"/>
    <cellStyle name="Normal 4 3 6 4 5 4" xfId="36035"/>
    <cellStyle name="Normal 4 3 6 4 6" xfId="7115"/>
    <cellStyle name="Normal 4 3 6 4 6 2" xfId="16755"/>
    <cellStyle name="Normal 4 3 6 4 6 2 2" xfId="46962"/>
    <cellStyle name="Normal 4 3 6 4 6 3" xfId="26395"/>
    <cellStyle name="Normal 4 3 6 4 6 3 2" xfId="56602"/>
    <cellStyle name="Normal 4 3 6 4 6 4" xfId="37322"/>
    <cellStyle name="Normal 4 3 6 4 7" xfId="8402"/>
    <cellStyle name="Normal 4 3 6 4 7 2" xfId="18042"/>
    <cellStyle name="Normal 4 3 6 4 7 2 2" xfId="48249"/>
    <cellStyle name="Normal 4 3 6 4 7 3" xfId="27682"/>
    <cellStyle name="Normal 4 3 6 4 7 3 2" xfId="57889"/>
    <cellStyle name="Normal 4 3 6 4 7 4" xfId="38609"/>
    <cellStyle name="Normal 4 3 6 4 8" xfId="9689"/>
    <cellStyle name="Normal 4 3 6 4 8 2" xfId="19329"/>
    <cellStyle name="Normal 4 3 6 4 8 2 2" xfId="49536"/>
    <cellStyle name="Normal 4 3 6 4 8 3" xfId="28969"/>
    <cellStyle name="Normal 4 3 6 4 8 3 2" xfId="59176"/>
    <cellStyle name="Normal 4 3 6 4 8 4" xfId="39896"/>
    <cellStyle name="Normal 4 3 6 4 9" xfId="10812"/>
    <cellStyle name="Normal 4 3 6 4 9 2" xfId="41019"/>
    <cellStyle name="Normal 4 3 6 5" xfId="1352"/>
    <cellStyle name="Normal 4 3 6 5 2" xfId="4892"/>
    <cellStyle name="Normal 4 3 6 5 2 2" xfId="14532"/>
    <cellStyle name="Normal 4 3 6 5 2 2 2" xfId="44739"/>
    <cellStyle name="Normal 4 3 6 5 2 3" xfId="24172"/>
    <cellStyle name="Normal 4 3 6 5 2 3 2" xfId="54379"/>
    <cellStyle name="Normal 4 3 6 5 2 4" xfId="35099"/>
    <cellStyle name="Normal 4 3 6 5 3" xfId="6179"/>
    <cellStyle name="Normal 4 3 6 5 3 2" xfId="15819"/>
    <cellStyle name="Normal 4 3 6 5 3 2 2" xfId="46026"/>
    <cellStyle name="Normal 4 3 6 5 3 3" xfId="25459"/>
    <cellStyle name="Normal 4 3 6 5 3 3 2" xfId="55666"/>
    <cellStyle name="Normal 4 3 6 5 3 4" xfId="36386"/>
    <cellStyle name="Normal 4 3 6 5 4" xfId="7466"/>
    <cellStyle name="Normal 4 3 6 5 4 2" xfId="17106"/>
    <cellStyle name="Normal 4 3 6 5 4 2 2" xfId="47313"/>
    <cellStyle name="Normal 4 3 6 5 4 3" xfId="26746"/>
    <cellStyle name="Normal 4 3 6 5 4 3 2" xfId="56953"/>
    <cellStyle name="Normal 4 3 6 5 4 4" xfId="37673"/>
    <cellStyle name="Normal 4 3 6 5 5" xfId="8753"/>
    <cellStyle name="Normal 4 3 6 5 5 2" xfId="18393"/>
    <cellStyle name="Normal 4 3 6 5 5 2 2" xfId="48600"/>
    <cellStyle name="Normal 4 3 6 5 5 3" xfId="28033"/>
    <cellStyle name="Normal 4 3 6 5 5 3 2" xfId="58240"/>
    <cellStyle name="Normal 4 3 6 5 5 4" xfId="38960"/>
    <cellStyle name="Normal 4 3 6 5 6" xfId="10999"/>
    <cellStyle name="Normal 4 3 6 5 6 2" xfId="41206"/>
    <cellStyle name="Normal 4 3 6 5 7" xfId="20639"/>
    <cellStyle name="Normal 4 3 6 5 7 2" xfId="50846"/>
    <cellStyle name="Normal 4 3 6 5 8" xfId="29320"/>
    <cellStyle name="Normal 4 3 6 5 8 2" xfId="59527"/>
    <cellStyle name="Normal 4 3 6 5 9" xfId="31566"/>
    <cellStyle name="Normal 4 3 6 6" xfId="2480"/>
    <cellStyle name="Normal 4 3 6 6 2" xfId="12122"/>
    <cellStyle name="Normal 4 3 6 6 2 2" xfId="42329"/>
    <cellStyle name="Normal 4 3 6 6 3" xfId="21762"/>
    <cellStyle name="Normal 4 3 6 6 3 2" xfId="51969"/>
    <cellStyle name="Normal 4 3 6 6 4" xfId="32689"/>
    <cellStyle name="Normal 4 3 6 7" xfId="3603"/>
    <cellStyle name="Normal 4 3 6 7 2" xfId="13245"/>
    <cellStyle name="Normal 4 3 6 7 2 2" xfId="43452"/>
    <cellStyle name="Normal 4 3 6 7 3" xfId="22885"/>
    <cellStyle name="Normal 4 3 6 7 3 2" xfId="53092"/>
    <cellStyle name="Normal 4 3 6 7 4" xfId="33812"/>
    <cellStyle name="Normal 4 3 6 8" xfId="4726"/>
    <cellStyle name="Normal 4 3 6 8 2" xfId="14368"/>
    <cellStyle name="Normal 4 3 6 8 2 2" xfId="44575"/>
    <cellStyle name="Normal 4 3 6 8 3" xfId="24008"/>
    <cellStyle name="Normal 4 3 6 8 3 2" xfId="54215"/>
    <cellStyle name="Normal 4 3 6 8 4" xfId="34935"/>
    <cellStyle name="Normal 4 3 6 9" xfId="6015"/>
    <cellStyle name="Normal 4 3 6 9 2" xfId="15655"/>
    <cellStyle name="Normal 4 3 6 9 2 2" xfId="45862"/>
    <cellStyle name="Normal 4 3 6 9 3" xfId="25295"/>
    <cellStyle name="Normal 4 3 6 9 3 2" xfId="55502"/>
    <cellStyle name="Normal 4 3 6 9 4" xfId="36222"/>
    <cellStyle name="Normal 4 3 7" xfId="242"/>
    <cellStyle name="Normal 4 3 7 10" xfId="7326"/>
    <cellStyle name="Normal 4 3 7 10 2" xfId="16966"/>
    <cellStyle name="Normal 4 3 7 10 2 2" xfId="47173"/>
    <cellStyle name="Normal 4 3 7 10 3" xfId="26606"/>
    <cellStyle name="Normal 4 3 7 10 3 2" xfId="56813"/>
    <cellStyle name="Normal 4 3 7 10 4" xfId="37533"/>
    <cellStyle name="Normal 4 3 7 11" xfId="8613"/>
    <cellStyle name="Normal 4 3 7 11 2" xfId="18253"/>
    <cellStyle name="Normal 4 3 7 11 2 2" xfId="48460"/>
    <cellStyle name="Normal 4 3 7 11 3" xfId="27893"/>
    <cellStyle name="Normal 4 3 7 11 3 2" xfId="58100"/>
    <cellStyle name="Normal 4 3 7 11 4" xfId="38820"/>
    <cellStyle name="Normal 4 3 7 12" xfId="9900"/>
    <cellStyle name="Normal 4 3 7 12 2" xfId="40107"/>
    <cellStyle name="Normal 4 3 7 13" xfId="19540"/>
    <cellStyle name="Normal 4 3 7 13 2" xfId="49747"/>
    <cellStyle name="Normal 4 3 7 14" xfId="29180"/>
    <cellStyle name="Normal 4 3 7 14 2" xfId="59387"/>
    <cellStyle name="Normal 4 3 7 15" xfId="30467"/>
    <cellStyle name="Normal 4 3 7 2" xfId="406"/>
    <cellStyle name="Normal 4 3 7 2 10" xfId="10064"/>
    <cellStyle name="Normal 4 3 7 2 10 2" xfId="40271"/>
    <cellStyle name="Normal 4 3 7 2 11" xfId="19704"/>
    <cellStyle name="Normal 4 3 7 2 11 2" xfId="49911"/>
    <cellStyle name="Normal 4 3 7 2 12" xfId="29508"/>
    <cellStyle name="Normal 4 3 7 2 12 2" xfId="59715"/>
    <cellStyle name="Normal 4 3 7 2 13" xfId="30631"/>
    <cellStyle name="Normal 4 3 7 2 2" xfId="882"/>
    <cellStyle name="Normal 4 3 7 2 2 10" xfId="20173"/>
    <cellStyle name="Normal 4 3 7 2 2 10 2" xfId="50380"/>
    <cellStyle name="Normal 4 3 7 2 2 11" xfId="29977"/>
    <cellStyle name="Normal 4 3 7 2 2 11 2" xfId="60184"/>
    <cellStyle name="Normal 4 3 7 2 2 12" xfId="31100"/>
    <cellStyle name="Normal 4 3 7 2 2 2" xfId="2011"/>
    <cellStyle name="Normal 4 3 7 2 2 2 2" xfId="11656"/>
    <cellStyle name="Normal 4 3 7 2 2 2 2 2" xfId="41863"/>
    <cellStyle name="Normal 4 3 7 2 2 2 3" xfId="21296"/>
    <cellStyle name="Normal 4 3 7 2 2 2 3 2" xfId="51503"/>
    <cellStyle name="Normal 4 3 7 2 2 2 4" xfId="32223"/>
    <cellStyle name="Normal 4 3 7 2 2 3" xfId="3137"/>
    <cellStyle name="Normal 4 3 7 2 2 3 2" xfId="12779"/>
    <cellStyle name="Normal 4 3 7 2 2 3 2 2" xfId="42986"/>
    <cellStyle name="Normal 4 3 7 2 2 3 3" xfId="22419"/>
    <cellStyle name="Normal 4 3 7 2 2 3 3 2" xfId="52626"/>
    <cellStyle name="Normal 4 3 7 2 2 3 4" xfId="33346"/>
    <cellStyle name="Normal 4 3 7 2 2 4" xfId="4260"/>
    <cellStyle name="Normal 4 3 7 2 2 4 2" xfId="13902"/>
    <cellStyle name="Normal 4 3 7 2 2 4 2 2" xfId="44109"/>
    <cellStyle name="Normal 4 3 7 2 2 4 3" xfId="23542"/>
    <cellStyle name="Normal 4 3 7 2 2 4 3 2" xfId="53749"/>
    <cellStyle name="Normal 4 3 7 2 2 4 4" xfId="34469"/>
    <cellStyle name="Normal 4 3 7 2 2 5" xfId="5549"/>
    <cellStyle name="Normal 4 3 7 2 2 5 2" xfId="15189"/>
    <cellStyle name="Normal 4 3 7 2 2 5 2 2" xfId="45396"/>
    <cellStyle name="Normal 4 3 7 2 2 5 3" xfId="24829"/>
    <cellStyle name="Normal 4 3 7 2 2 5 3 2" xfId="55036"/>
    <cellStyle name="Normal 4 3 7 2 2 5 4" xfId="35756"/>
    <cellStyle name="Normal 4 3 7 2 2 6" xfId="6836"/>
    <cellStyle name="Normal 4 3 7 2 2 6 2" xfId="16476"/>
    <cellStyle name="Normal 4 3 7 2 2 6 2 2" xfId="46683"/>
    <cellStyle name="Normal 4 3 7 2 2 6 3" xfId="26116"/>
    <cellStyle name="Normal 4 3 7 2 2 6 3 2" xfId="56323"/>
    <cellStyle name="Normal 4 3 7 2 2 6 4" xfId="37043"/>
    <cellStyle name="Normal 4 3 7 2 2 7" xfId="8123"/>
    <cellStyle name="Normal 4 3 7 2 2 7 2" xfId="17763"/>
    <cellStyle name="Normal 4 3 7 2 2 7 2 2" xfId="47970"/>
    <cellStyle name="Normal 4 3 7 2 2 7 3" xfId="27403"/>
    <cellStyle name="Normal 4 3 7 2 2 7 3 2" xfId="57610"/>
    <cellStyle name="Normal 4 3 7 2 2 7 4" xfId="38330"/>
    <cellStyle name="Normal 4 3 7 2 2 8" xfId="9410"/>
    <cellStyle name="Normal 4 3 7 2 2 8 2" xfId="19050"/>
    <cellStyle name="Normal 4 3 7 2 2 8 2 2" xfId="49257"/>
    <cellStyle name="Normal 4 3 7 2 2 8 3" xfId="28690"/>
    <cellStyle name="Normal 4 3 7 2 2 8 3 2" xfId="58897"/>
    <cellStyle name="Normal 4 3 7 2 2 8 4" xfId="39617"/>
    <cellStyle name="Normal 4 3 7 2 2 9" xfId="10533"/>
    <cellStyle name="Normal 4 3 7 2 2 9 2" xfId="40740"/>
    <cellStyle name="Normal 4 3 7 2 3" xfId="1540"/>
    <cellStyle name="Normal 4 3 7 2 3 2" xfId="11187"/>
    <cellStyle name="Normal 4 3 7 2 3 2 2" xfId="41394"/>
    <cellStyle name="Normal 4 3 7 2 3 3" xfId="20827"/>
    <cellStyle name="Normal 4 3 7 2 3 3 2" xfId="51034"/>
    <cellStyle name="Normal 4 3 7 2 3 4" xfId="31754"/>
    <cellStyle name="Normal 4 3 7 2 4" xfId="2668"/>
    <cellStyle name="Normal 4 3 7 2 4 2" xfId="12310"/>
    <cellStyle name="Normal 4 3 7 2 4 2 2" xfId="42517"/>
    <cellStyle name="Normal 4 3 7 2 4 3" xfId="21950"/>
    <cellStyle name="Normal 4 3 7 2 4 3 2" xfId="52157"/>
    <cellStyle name="Normal 4 3 7 2 4 4" xfId="32877"/>
    <cellStyle name="Normal 4 3 7 2 5" xfId="3791"/>
    <cellStyle name="Normal 4 3 7 2 5 2" xfId="13433"/>
    <cellStyle name="Normal 4 3 7 2 5 2 2" xfId="43640"/>
    <cellStyle name="Normal 4 3 7 2 5 3" xfId="23073"/>
    <cellStyle name="Normal 4 3 7 2 5 3 2" xfId="53280"/>
    <cellStyle name="Normal 4 3 7 2 5 4" xfId="34000"/>
    <cellStyle name="Normal 4 3 7 2 6" xfId="5080"/>
    <cellStyle name="Normal 4 3 7 2 6 2" xfId="14720"/>
    <cellStyle name="Normal 4 3 7 2 6 2 2" xfId="44927"/>
    <cellStyle name="Normal 4 3 7 2 6 3" xfId="24360"/>
    <cellStyle name="Normal 4 3 7 2 6 3 2" xfId="54567"/>
    <cellStyle name="Normal 4 3 7 2 6 4" xfId="35287"/>
    <cellStyle name="Normal 4 3 7 2 7" xfId="6367"/>
    <cellStyle name="Normal 4 3 7 2 7 2" xfId="16007"/>
    <cellStyle name="Normal 4 3 7 2 7 2 2" xfId="46214"/>
    <cellStyle name="Normal 4 3 7 2 7 3" xfId="25647"/>
    <cellStyle name="Normal 4 3 7 2 7 3 2" xfId="55854"/>
    <cellStyle name="Normal 4 3 7 2 7 4" xfId="36574"/>
    <cellStyle name="Normal 4 3 7 2 8" xfId="7654"/>
    <cellStyle name="Normal 4 3 7 2 8 2" xfId="17294"/>
    <cellStyle name="Normal 4 3 7 2 8 2 2" xfId="47501"/>
    <cellStyle name="Normal 4 3 7 2 8 3" xfId="26934"/>
    <cellStyle name="Normal 4 3 7 2 8 3 2" xfId="57141"/>
    <cellStyle name="Normal 4 3 7 2 8 4" xfId="37861"/>
    <cellStyle name="Normal 4 3 7 2 9" xfId="8941"/>
    <cellStyle name="Normal 4 3 7 2 9 2" xfId="18581"/>
    <cellStyle name="Normal 4 3 7 2 9 2 2" xfId="48788"/>
    <cellStyle name="Normal 4 3 7 2 9 3" xfId="28221"/>
    <cellStyle name="Normal 4 3 7 2 9 3 2" xfId="58428"/>
    <cellStyle name="Normal 4 3 7 2 9 4" xfId="39148"/>
    <cellStyle name="Normal 4 3 7 3" xfId="718"/>
    <cellStyle name="Normal 4 3 7 3 10" xfId="20009"/>
    <cellStyle name="Normal 4 3 7 3 10 2" xfId="50216"/>
    <cellStyle name="Normal 4 3 7 3 11" xfId="29813"/>
    <cellStyle name="Normal 4 3 7 3 11 2" xfId="60020"/>
    <cellStyle name="Normal 4 3 7 3 12" xfId="30936"/>
    <cellStyle name="Normal 4 3 7 3 2" xfId="1847"/>
    <cellStyle name="Normal 4 3 7 3 2 2" xfId="11492"/>
    <cellStyle name="Normal 4 3 7 3 2 2 2" xfId="41699"/>
    <cellStyle name="Normal 4 3 7 3 2 3" xfId="21132"/>
    <cellStyle name="Normal 4 3 7 3 2 3 2" xfId="51339"/>
    <cellStyle name="Normal 4 3 7 3 2 4" xfId="32059"/>
    <cellStyle name="Normal 4 3 7 3 3" xfId="2973"/>
    <cellStyle name="Normal 4 3 7 3 3 2" xfId="12615"/>
    <cellStyle name="Normal 4 3 7 3 3 2 2" xfId="42822"/>
    <cellStyle name="Normal 4 3 7 3 3 3" xfId="22255"/>
    <cellStyle name="Normal 4 3 7 3 3 3 2" xfId="52462"/>
    <cellStyle name="Normal 4 3 7 3 3 4" xfId="33182"/>
    <cellStyle name="Normal 4 3 7 3 4" xfId="4096"/>
    <cellStyle name="Normal 4 3 7 3 4 2" xfId="13738"/>
    <cellStyle name="Normal 4 3 7 3 4 2 2" xfId="43945"/>
    <cellStyle name="Normal 4 3 7 3 4 3" xfId="23378"/>
    <cellStyle name="Normal 4 3 7 3 4 3 2" xfId="53585"/>
    <cellStyle name="Normal 4 3 7 3 4 4" xfId="34305"/>
    <cellStyle name="Normal 4 3 7 3 5" xfId="5385"/>
    <cellStyle name="Normal 4 3 7 3 5 2" xfId="15025"/>
    <cellStyle name="Normal 4 3 7 3 5 2 2" xfId="45232"/>
    <cellStyle name="Normal 4 3 7 3 5 3" xfId="24665"/>
    <cellStyle name="Normal 4 3 7 3 5 3 2" xfId="54872"/>
    <cellStyle name="Normal 4 3 7 3 5 4" xfId="35592"/>
    <cellStyle name="Normal 4 3 7 3 6" xfId="6672"/>
    <cellStyle name="Normal 4 3 7 3 6 2" xfId="16312"/>
    <cellStyle name="Normal 4 3 7 3 6 2 2" xfId="46519"/>
    <cellStyle name="Normal 4 3 7 3 6 3" xfId="25952"/>
    <cellStyle name="Normal 4 3 7 3 6 3 2" xfId="56159"/>
    <cellStyle name="Normal 4 3 7 3 6 4" xfId="36879"/>
    <cellStyle name="Normal 4 3 7 3 7" xfId="7959"/>
    <cellStyle name="Normal 4 3 7 3 7 2" xfId="17599"/>
    <cellStyle name="Normal 4 3 7 3 7 2 2" xfId="47806"/>
    <cellStyle name="Normal 4 3 7 3 7 3" xfId="27239"/>
    <cellStyle name="Normal 4 3 7 3 7 3 2" xfId="57446"/>
    <cellStyle name="Normal 4 3 7 3 7 4" xfId="38166"/>
    <cellStyle name="Normal 4 3 7 3 8" xfId="9246"/>
    <cellStyle name="Normal 4 3 7 3 8 2" xfId="18886"/>
    <cellStyle name="Normal 4 3 7 3 8 2 2" xfId="49093"/>
    <cellStyle name="Normal 4 3 7 3 8 3" xfId="28526"/>
    <cellStyle name="Normal 4 3 7 3 8 3 2" xfId="58733"/>
    <cellStyle name="Normal 4 3 7 3 8 4" xfId="39453"/>
    <cellStyle name="Normal 4 3 7 3 9" xfId="10369"/>
    <cellStyle name="Normal 4 3 7 3 9 2" xfId="40576"/>
    <cellStyle name="Normal 4 3 7 4" xfId="1188"/>
    <cellStyle name="Normal 4 3 7 4 10" xfId="20476"/>
    <cellStyle name="Normal 4 3 7 4 10 2" xfId="50683"/>
    <cellStyle name="Normal 4 3 7 4 11" xfId="30280"/>
    <cellStyle name="Normal 4 3 7 4 11 2" xfId="60487"/>
    <cellStyle name="Normal 4 3 7 4 12" xfId="31403"/>
    <cellStyle name="Normal 4 3 7 4 2" xfId="2316"/>
    <cellStyle name="Normal 4 3 7 4 2 2" xfId="11959"/>
    <cellStyle name="Normal 4 3 7 4 2 2 2" xfId="42166"/>
    <cellStyle name="Normal 4 3 7 4 2 3" xfId="21599"/>
    <cellStyle name="Normal 4 3 7 4 2 3 2" xfId="51806"/>
    <cellStyle name="Normal 4 3 7 4 2 4" xfId="32526"/>
    <cellStyle name="Normal 4 3 7 4 3" xfId="3440"/>
    <cellStyle name="Normal 4 3 7 4 3 2" xfId="13082"/>
    <cellStyle name="Normal 4 3 7 4 3 2 2" xfId="43289"/>
    <cellStyle name="Normal 4 3 7 4 3 3" xfId="22722"/>
    <cellStyle name="Normal 4 3 7 4 3 3 2" xfId="52929"/>
    <cellStyle name="Normal 4 3 7 4 3 4" xfId="33649"/>
    <cellStyle name="Normal 4 3 7 4 4" xfId="4563"/>
    <cellStyle name="Normal 4 3 7 4 4 2" xfId="14205"/>
    <cellStyle name="Normal 4 3 7 4 4 2 2" xfId="44412"/>
    <cellStyle name="Normal 4 3 7 4 4 3" xfId="23845"/>
    <cellStyle name="Normal 4 3 7 4 4 3 2" xfId="54052"/>
    <cellStyle name="Normal 4 3 7 4 4 4" xfId="34772"/>
    <cellStyle name="Normal 4 3 7 4 5" xfId="5852"/>
    <cellStyle name="Normal 4 3 7 4 5 2" xfId="15492"/>
    <cellStyle name="Normal 4 3 7 4 5 2 2" xfId="45699"/>
    <cellStyle name="Normal 4 3 7 4 5 3" xfId="25132"/>
    <cellStyle name="Normal 4 3 7 4 5 3 2" xfId="55339"/>
    <cellStyle name="Normal 4 3 7 4 5 4" xfId="36059"/>
    <cellStyle name="Normal 4 3 7 4 6" xfId="7139"/>
    <cellStyle name="Normal 4 3 7 4 6 2" xfId="16779"/>
    <cellStyle name="Normal 4 3 7 4 6 2 2" xfId="46986"/>
    <cellStyle name="Normal 4 3 7 4 6 3" xfId="26419"/>
    <cellStyle name="Normal 4 3 7 4 6 3 2" xfId="56626"/>
    <cellStyle name="Normal 4 3 7 4 6 4" xfId="37346"/>
    <cellStyle name="Normal 4 3 7 4 7" xfId="8426"/>
    <cellStyle name="Normal 4 3 7 4 7 2" xfId="18066"/>
    <cellStyle name="Normal 4 3 7 4 7 2 2" xfId="48273"/>
    <cellStyle name="Normal 4 3 7 4 7 3" xfId="27706"/>
    <cellStyle name="Normal 4 3 7 4 7 3 2" xfId="57913"/>
    <cellStyle name="Normal 4 3 7 4 7 4" xfId="38633"/>
    <cellStyle name="Normal 4 3 7 4 8" xfId="9713"/>
    <cellStyle name="Normal 4 3 7 4 8 2" xfId="19353"/>
    <cellStyle name="Normal 4 3 7 4 8 2 2" xfId="49560"/>
    <cellStyle name="Normal 4 3 7 4 8 3" xfId="28993"/>
    <cellStyle name="Normal 4 3 7 4 8 3 2" xfId="59200"/>
    <cellStyle name="Normal 4 3 7 4 8 4" xfId="39920"/>
    <cellStyle name="Normal 4 3 7 4 9" xfId="10836"/>
    <cellStyle name="Normal 4 3 7 4 9 2" xfId="41043"/>
    <cellStyle name="Normal 4 3 7 5" xfId="1376"/>
    <cellStyle name="Normal 4 3 7 5 2" xfId="4916"/>
    <cellStyle name="Normal 4 3 7 5 2 2" xfId="14556"/>
    <cellStyle name="Normal 4 3 7 5 2 2 2" xfId="44763"/>
    <cellStyle name="Normal 4 3 7 5 2 3" xfId="24196"/>
    <cellStyle name="Normal 4 3 7 5 2 3 2" xfId="54403"/>
    <cellStyle name="Normal 4 3 7 5 2 4" xfId="35123"/>
    <cellStyle name="Normal 4 3 7 5 3" xfId="6203"/>
    <cellStyle name="Normal 4 3 7 5 3 2" xfId="15843"/>
    <cellStyle name="Normal 4 3 7 5 3 2 2" xfId="46050"/>
    <cellStyle name="Normal 4 3 7 5 3 3" xfId="25483"/>
    <cellStyle name="Normal 4 3 7 5 3 3 2" xfId="55690"/>
    <cellStyle name="Normal 4 3 7 5 3 4" xfId="36410"/>
    <cellStyle name="Normal 4 3 7 5 4" xfId="7490"/>
    <cellStyle name="Normal 4 3 7 5 4 2" xfId="17130"/>
    <cellStyle name="Normal 4 3 7 5 4 2 2" xfId="47337"/>
    <cellStyle name="Normal 4 3 7 5 4 3" xfId="26770"/>
    <cellStyle name="Normal 4 3 7 5 4 3 2" xfId="56977"/>
    <cellStyle name="Normal 4 3 7 5 4 4" xfId="37697"/>
    <cellStyle name="Normal 4 3 7 5 5" xfId="8777"/>
    <cellStyle name="Normal 4 3 7 5 5 2" xfId="18417"/>
    <cellStyle name="Normal 4 3 7 5 5 2 2" xfId="48624"/>
    <cellStyle name="Normal 4 3 7 5 5 3" xfId="28057"/>
    <cellStyle name="Normal 4 3 7 5 5 3 2" xfId="58264"/>
    <cellStyle name="Normal 4 3 7 5 5 4" xfId="38984"/>
    <cellStyle name="Normal 4 3 7 5 6" xfId="11023"/>
    <cellStyle name="Normal 4 3 7 5 6 2" xfId="41230"/>
    <cellStyle name="Normal 4 3 7 5 7" xfId="20663"/>
    <cellStyle name="Normal 4 3 7 5 7 2" xfId="50870"/>
    <cellStyle name="Normal 4 3 7 5 8" xfId="29344"/>
    <cellStyle name="Normal 4 3 7 5 8 2" xfId="59551"/>
    <cellStyle name="Normal 4 3 7 5 9" xfId="31590"/>
    <cellStyle name="Normal 4 3 7 6" xfId="2504"/>
    <cellStyle name="Normal 4 3 7 6 2" xfId="12146"/>
    <cellStyle name="Normal 4 3 7 6 2 2" xfId="42353"/>
    <cellStyle name="Normal 4 3 7 6 3" xfId="21786"/>
    <cellStyle name="Normal 4 3 7 6 3 2" xfId="51993"/>
    <cellStyle name="Normal 4 3 7 6 4" xfId="32713"/>
    <cellStyle name="Normal 4 3 7 7" xfId="3627"/>
    <cellStyle name="Normal 4 3 7 7 2" xfId="13269"/>
    <cellStyle name="Normal 4 3 7 7 2 2" xfId="43476"/>
    <cellStyle name="Normal 4 3 7 7 3" xfId="22909"/>
    <cellStyle name="Normal 4 3 7 7 3 2" xfId="53116"/>
    <cellStyle name="Normal 4 3 7 7 4" xfId="33836"/>
    <cellStyle name="Normal 4 3 7 8" xfId="4750"/>
    <cellStyle name="Normal 4 3 7 8 2" xfId="14392"/>
    <cellStyle name="Normal 4 3 7 8 2 2" xfId="44599"/>
    <cellStyle name="Normal 4 3 7 8 3" xfId="24032"/>
    <cellStyle name="Normal 4 3 7 8 3 2" xfId="54239"/>
    <cellStyle name="Normal 4 3 7 8 4" xfId="34959"/>
    <cellStyle name="Normal 4 3 7 9" xfId="6039"/>
    <cellStyle name="Normal 4 3 7 9 2" xfId="15679"/>
    <cellStyle name="Normal 4 3 7 9 2 2" xfId="45886"/>
    <cellStyle name="Normal 4 3 7 9 3" xfId="25319"/>
    <cellStyle name="Normal 4 3 7 9 3 2" xfId="55526"/>
    <cellStyle name="Normal 4 3 7 9 4" xfId="36246"/>
    <cellStyle name="Normal 4 3 8" xfId="265"/>
    <cellStyle name="Normal 4 3 8 10" xfId="7349"/>
    <cellStyle name="Normal 4 3 8 10 2" xfId="16989"/>
    <cellStyle name="Normal 4 3 8 10 2 2" xfId="47196"/>
    <cellStyle name="Normal 4 3 8 10 3" xfId="26629"/>
    <cellStyle name="Normal 4 3 8 10 3 2" xfId="56836"/>
    <cellStyle name="Normal 4 3 8 10 4" xfId="37556"/>
    <cellStyle name="Normal 4 3 8 11" xfId="8636"/>
    <cellStyle name="Normal 4 3 8 11 2" xfId="18276"/>
    <cellStyle name="Normal 4 3 8 11 2 2" xfId="48483"/>
    <cellStyle name="Normal 4 3 8 11 3" xfId="27916"/>
    <cellStyle name="Normal 4 3 8 11 3 2" xfId="58123"/>
    <cellStyle name="Normal 4 3 8 11 4" xfId="38843"/>
    <cellStyle name="Normal 4 3 8 12" xfId="9923"/>
    <cellStyle name="Normal 4 3 8 12 2" xfId="40130"/>
    <cellStyle name="Normal 4 3 8 13" xfId="19563"/>
    <cellStyle name="Normal 4 3 8 13 2" xfId="49770"/>
    <cellStyle name="Normal 4 3 8 14" xfId="29203"/>
    <cellStyle name="Normal 4 3 8 14 2" xfId="59410"/>
    <cellStyle name="Normal 4 3 8 15" xfId="30490"/>
    <cellStyle name="Normal 4 3 8 2" xfId="429"/>
    <cellStyle name="Normal 4 3 8 2 10" xfId="10087"/>
    <cellStyle name="Normal 4 3 8 2 10 2" xfId="40294"/>
    <cellStyle name="Normal 4 3 8 2 11" xfId="19727"/>
    <cellStyle name="Normal 4 3 8 2 11 2" xfId="49934"/>
    <cellStyle name="Normal 4 3 8 2 12" xfId="29531"/>
    <cellStyle name="Normal 4 3 8 2 12 2" xfId="59738"/>
    <cellStyle name="Normal 4 3 8 2 13" xfId="30654"/>
    <cellStyle name="Normal 4 3 8 2 2" xfId="905"/>
    <cellStyle name="Normal 4 3 8 2 2 10" xfId="20196"/>
    <cellStyle name="Normal 4 3 8 2 2 10 2" xfId="50403"/>
    <cellStyle name="Normal 4 3 8 2 2 11" xfId="30000"/>
    <cellStyle name="Normal 4 3 8 2 2 11 2" xfId="60207"/>
    <cellStyle name="Normal 4 3 8 2 2 12" xfId="31123"/>
    <cellStyle name="Normal 4 3 8 2 2 2" xfId="2034"/>
    <cellStyle name="Normal 4 3 8 2 2 2 2" xfId="11679"/>
    <cellStyle name="Normal 4 3 8 2 2 2 2 2" xfId="41886"/>
    <cellStyle name="Normal 4 3 8 2 2 2 3" xfId="21319"/>
    <cellStyle name="Normal 4 3 8 2 2 2 3 2" xfId="51526"/>
    <cellStyle name="Normal 4 3 8 2 2 2 4" xfId="32246"/>
    <cellStyle name="Normal 4 3 8 2 2 3" xfId="3160"/>
    <cellStyle name="Normal 4 3 8 2 2 3 2" xfId="12802"/>
    <cellStyle name="Normal 4 3 8 2 2 3 2 2" xfId="43009"/>
    <cellStyle name="Normal 4 3 8 2 2 3 3" xfId="22442"/>
    <cellStyle name="Normal 4 3 8 2 2 3 3 2" xfId="52649"/>
    <cellStyle name="Normal 4 3 8 2 2 3 4" xfId="33369"/>
    <cellStyle name="Normal 4 3 8 2 2 4" xfId="4283"/>
    <cellStyle name="Normal 4 3 8 2 2 4 2" xfId="13925"/>
    <cellStyle name="Normal 4 3 8 2 2 4 2 2" xfId="44132"/>
    <cellStyle name="Normal 4 3 8 2 2 4 3" xfId="23565"/>
    <cellStyle name="Normal 4 3 8 2 2 4 3 2" xfId="53772"/>
    <cellStyle name="Normal 4 3 8 2 2 4 4" xfId="34492"/>
    <cellStyle name="Normal 4 3 8 2 2 5" xfId="5572"/>
    <cellStyle name="Normal 4 3 8 2 2 5 2" xfId="15212"/>
    <cellStyle name="Normal 4 3 8 2 2 5 2 2" xfId="45419"/>
    <cellStyle name="Normal 4 3 8 2 2 5 3" xfId="24852"/>
    <cellStyle name="Normal 4 3 8 2 2 5 3 2" xfId="55059"/>
    <cellStyle name="Normal 4 3 8 2 2 5 4" xfId="35779"/>
    <cellStyle name="Normal 4 3 8 2 2 6" xfId="6859"/>
    <cellStyle name="Normal 4 3 8 2 2 6 2" xfId="16499"/>
    <cellStyle name="Normal 4 3 8 2 2 6 2 2" xfId="46706"/>
    <cellStyle name="Normal 4 3 8 2 2 6 3" xfId="26139"/>
    <cellStyle name="Normal 4 3 8 2 2 6 3 2" xfId="56346"/>
    <cellStyle name="Normal 4 3 8 2 2 6 4" xfId="37066"/>
    <cellStyle name="Normal 4 3 8 2 2 7" xfId="8146"/>
    <cellStyle name="Normal 4 3 8 2 2 7 2" xfId="17786"/>
    <cellStyle name="Normal 4 3 8 2 2 7 2 2" xfId="47993"/>
    <cellStyle name="Normal 4 3 8 2 2 7 3" xfId="27426"/>
    <cellStyle name="Normal 4 3 8 2 2 7 3 2" xfId="57633"/>
    <cellStyle name="Normal 4 3 8 2 2 7 4" xfId="38353"/>
    <cellStyle name="Normal 4 3 8 2 2 8" xfId="9433"/>
    <cellStyle name="Normal 4 3 8 2 2 8 2" xfId="19073"/>
    <cellStyle name="Normal 4 3 8 2 2 8 2 2" xfId="49280"/>
    <cellStyle name="Normal 4 3 8 2 2 8 3" xfId="28713"/>
    <cellStyle name="Normal 4 3 8 2 2 8 3 2" xfId="58920"/>
    <cellStyle name="Normal 4 3 8 2 2 8 4" xfId="39640"/>
    <cellStyle name="Normal 4 3 8 2 2 9" xfId="10556"/>
    <cellStyle name="Normal 4 3 8 2 2 9 2" xfId="40763"/>
    <cellStyle name="Normal 4 3 8 2 3" xfId="1563"/>
    <cellStyle name="Normal 4 3 8 2 3 2" xfId="11210"/>
    <cellStyle name="Normal 4 3 8 2 3 2 2" xfId="41417"/>
    <cellStyle name="Normal 4 3 8 2 3 3" xfId="20850"/>
    <cellStyle name="Normal 4 3 8 2 3 3 2" xfId="51057"/>
    <cellStyle name="Normal 4 3 8 2 3 4" xfId="31777"/>
    <cellStyle name="Normal 4 3 8 2 4" xfId="2691"/>
    <cellStyle name="Normal 4 3 8 2 4 2" xfId="12333"/>
    <cellStyle name="Normal 4 3 8 2 4 2 2" xfId="42540"/>
    <cellStyle name="Normal 4 3 8 2 4 3" xfId="21973"/>
    <cellStyle name="Normal 4 3 8 2 4 3 2" xfId="52180"/>
    <cellStyle name="Normal 4 3 8 2 4 4" xfId="32900"/>
    <cellStyle name="Normal 4 3 8 2 5" xfId="3814"/>
    <cellStyle name="Normal 4 3 8 2 5 2" xfId="13456"/>
    <cellStyle name="Normal 4 3 8 2 5 2 2" xfId="43663"/>
    <cellStyle name="Normal 4 3 8 2 5 3" xfId="23096"/>
    <cellStyle name="Normal 4 3 8 2 5 3 2" xfId="53303"/>
    <cellStyle name="Normal 4 3 8 2 5 4" xfId="34023"/>
    <cellStyle name="Normal 4 3 8 2 6" xfId="5103"/>
    <cellStyle name="Normal 4 3 8 2 6 2" xfId="14743"/>
    <cellStyle name="Normal 4 3 8 2 6 2 2" xfId="44950"/>
    <cellStyle name="Normal 4 3 8 2 6 3" xfId="24383"/>
    <cellStyle name="Normal 4 3 8 2 6 3 2" xfId="54590"/>
    <cellStyle name="Normal 4 3 8 2 6 4" xfId="35310"/>
    <cellStyle name="Normal 4 3 8 2 7" xfId="6390"/>
    <cellStyle name="Normal 4 3 8 2 7 2" xfId="16030"/>
    <cellStyle name="Normal 4 3 8 2 7 2 2" xfId="46237"/>
    <cellStyle name="Normal 4 3 8 2 7 3" xfId="25670"/>
    <cellStyle name="Normal 4 3 8 2 7 3 2" xfId="55877"/>
    <cellStyle name="Normal 4 3 8 2 7 4" xfId="36597"/>
    <cellStyle name="Normal 4 3 8 2 8" xfId="7677"/>
    <cellStyle name="Normal 4 3 8 2 8 2" xfId="17317"/>
    <cellStyle name="Normal 4 3 8 2 8 2 2" xfId="47524"/>
    <cellStyle name="Normal 4 3 8 2 8 3" xfId="26957"/>
    <cellStyle name="Normal 4 3 8 2 8 3 2" xfId="57164"/>
    <cellStyle name="Normal 4 3 8 2 8 4" xfId="37884"/>
    <cellStyle name="Normal 4 3 8 2 9" xfId="8964"/>
    <cellStyle name="Normal 4 3 8 2 9 2" xfId="18604"/>
    <cellStyle name="Normal 4 3 8 2 9 2 2" xfId="48811"/>
    <cellStyle name="Normal 4 3 8 2 9 3" xfId="28244"/>
    <cellStyle name="Normal 4 3 8 2 9 3 2" xfId="58451"/>
    <cellStyle name="Normal 4 3 8 2 9 4" xfId="39171"/>
    <cellStyle name="Normal 4 3 8 3" xfId="741"/>
    <cellStyle name="Normal 4 3 8 3 10" xfId="20032"/>
    <cellStyle name="Normal 4 3 8 3 10 2" xfId="50239"/>
    <cellStyle name="Normal 4 3 8 3 11" xfId="29836"/>
    <cellStyle name="Normal 4 3 8 3 11 2" xfId="60043"/>
    <cellStyle name="Normal 4 3 8 3 12" xfId="30959"/>
    <cellStyle name="Normal 4 3 8 3 2" xfId="1870"/>
    <cellStyle name="Normal 4 3 8 3 2 2" xfId="11515"/>
    <cellStyle name="Normal 4 3 8 3 2 2 2" xfId="41722"/>
    <cellStyle name="Normal 4 3 8 3 2 3" xfId="21155"/>
    <cellStyle name="Normal 4 3 8 3 2 3 2" xfId="51362"/>
    <cellStyle name="Normal 4 3 8 3 2 4" xfId="32082"/>
    <cellStyle name="Normal 4 3 8 3 3" xfId="2996"/>
    <cellStyle name="Normal 4 3 8 3 3 2" xfId="12638"/>
    <cellStyle name="Normal 4 3 8 3 3 2 2" xfId="42845"/>
    <cellStyle name="Normal 4 3 8 3 3 3" xfId="22278"/>
    <cellStyle name="Normal 4 3 8 3 3 3 2" xfId="52485"/>
    <cellStyle name="Normal 4 3 8 3 3 4" xfId="33205"/>
    <cellStyle name="Normal 4 3 8 3 4" xfId="4119"/>
    <cellStyle name="Normal 4 3 8 3 4 2" xfId="13761"/>
    <cellStyle name="Normal 4 3 8 3 4 2 2" xfId="43968"/>
    <cellStyle name="Normal 4 3 8 3 4 3" xfId="23401"/>
    <cellStyle name="Normal 4 3 8 3 4 3 2" xfId="53608"/>
    <cellStyle name="Normal 4 3 8 3 4 4" xfId="34328"/>
    <cellStyle name="Normal 4 3 8 3 5" xfId="5408"/>
    <cellStyle name="Normal 4 3 8 3 5 2" xfId="15048"/>
    <cellStyle name="Normal 4 3 8 3 5 2 2" xfId="45255"/>
    <cellStyle name="Normal 4 3 8 3 5 3" xfId="24688"/>
    <cellStyle name="Normal 4 3 8 3 5 3 2" xfId="54895"/>
    <cellStyle name="Normal 4 3 8 3 5 4" xfId="35615"/>
    <cellStyle name="Normal 4 3 8 3 6" xfId="6695"/>
    <cellStyle name="Normal 4 3 8 3 6 2" xfId="16335"/>
    <cellStyle name="Normal 4 3 8 3 6 2 2" xfId="46542"/>
    <cellStyle name="Normal 4 3 8 3 6 3" xfId="25975"/>
    <cellStyle name="Normal 4 3 8 3 6 3 2" xfId="56182"/>
    <cellStyle name="Normal 4 3 8 3 6 4" xfId="36902"/>
    <cellStyle name="Normal 4 3 8 3 7" xfId="7982"/>
    <cellStyle name="Normal 4 3 8 3 7 2" xfId="17622"/>
    <cellStyle name="Normal 4 3 8 3 7 2 2" xfId="47829"/>
    <cellStyle name="Normal 4 3 8 3 7 3" xfId="27262"/>
    <cellStyle name="Normal 4 3 8 3 7 3 2" xfId="57469"/>
    <cellStyle name="Normal 4 3 8 3 7 4" xfId="38189"/>
    <cellStyle name="Normal 4 3 8 3 8" xfId="9269"/>
    <cellStyle name="Normal 4 3 8 3 8 2" xfId="18909"/>
    <cellStyle name="Normal 4 3 8 3 8 2 2" xfId="49116"/>
    <cellStyle name="Normal 4 3 8 3 8 3" xfId="28549"/>
    <cellStyle name="Normal 4 3 8 3 8 3 2" xfId="58756"/>
    <cellStyle name="Normal 4 3 8 3 8 4" xfId="39476"/>
    <cellStyle name="Normal 4 3 8 3 9" xfId="10392"/>
    <cellStyle name="Normal 4 3 8 3 9 2" xfId="40599"/>
    <cellStyle name="Normal 4 3 8 4" xfId="1211"/>
    <cellStyle name="Normal 4 3 8 4 10" xfId="20499"/>
    <cellStyle name="Normal 4 3 8 4 10 2" xfId="50706"/>
    <cellStyle name="Normal 4 3 8 4 11" xfId="30303"/>
    <cellStyle name="Normal 4 3 8 4 11 2" xfId="60510"/>
    <cellStyle name="Normal 4 3 8 4 12" xfId="31426"/>
    <cellStyle name="Normal 4 3 8 4 2" xfId="2339"/>
    <cellStyle name="Normal 4 3 8 4 2 2" xfId="11982"/>
    <cellStyle name="Normal 4 3 8 4 2 2 2" xfId="42189"/>
    <cellStyle name="Normal 4 3 8 4 2 3" xfId="21622"/>
    <cellStyle name="Normal 4 3 8 4 2 3 2" xfId="51829"/>
    <cellStyle name="Normal 4 3 8 4 2 4" xfId="32549"/>
    <cellStyle name="Normal 4 3 8 4 3" xfId="3463"/>
    <cellStyle name="Normal 4 3 8 4 3 2" xfId="13105"/>
    <cellStyle name="Normal 4 3 8 4 3 2 2" xfId="43312"/>
    <cellStyle name="Normal 4 3 8 4 3 3" xfId="22745"/>
    <cellStyle name="Normal 4 3 8 4 3 3 2" xfId="52952"/>
    <cellStyle name="Normal 4 3 8 4 3 4" xfId="33672"/>
    <cellStyle name="Normal 4 3 8 4 4" xfId="4586"/>
    <cellStyle name="Normal 4 3 8 4 4 2" xfId="14228"/>
    <cellStyle name="Normal 4 3 8 4 4 2 2" xfId="44435"/>
    <cellStyle name="Normal 4 3 8 4 4 3" xfId="23868"/>
    <cellStyle name="Normal 4 3 8 4 4 3 2" xfId="54075"/>
    <cellStyle name="Normal 4 3 8 4 4 4" xfId="34795"/>
    <cellStyle name="Normal 4 3 8 4 5" xfId="5875"/>
    <cellStyle name="Normal 4 3 8 4 5 2" xfId="15515"/>
    <cellStyle name="Normal 4 3 8 4 5 2 2" xfId="45722"/>
    <cellStyle name="Normal 4 3 8 4 5 3" xfId="25155"/>
    <cellStyle name="Normal 4 3 8 4 5 3 2" xfId="55362"/>
    <cellStyle name="Normal 4 3 8 4 5 4" xfId="36082"/>
    <cellStyle name="Normal 4 3 8 4 6" xfId="7162"/>
    <cellStyle name="Normal 4 3 8 4 6 2" xfId="16802"/>
    <cellStyle name="Normal 4 3 8 4 6 2 2" xfId="47009"/>
    <cellStyle name="Normal 4 3 8 4 6 3" xfId="26442"/>
    <cellStyle name="Normal 4 3 8 4 6 3 2" xfId="56649"/>
    <cellStyle name="Normal 4 3 8 4 6 4" xfId="37369"/>
    <cellStyle name="Normal 4 3 8 4 7" xfId="8449"/>
    <cellStyle name="Normal 4 3 8 4 7 2" xfId="18089"/>
    <cellStyle name="Normal 4 3 8 4 7 2 2" xfId="48296"/>
    <cellStyle name="Normal 4 3 8 4 7 3" xfId="27729"/>
    <cellStyle name="Normal 4 3 8 4 7 3 2" xfId="57936"/>
    <cellStyle name="Normal 4 3 8 4 7 4" xfId="38656"/>
    <cellStyle name="Normal 4 3 8 4 8" xfId="9736"/>
    <cellStyle name="Normal 4 3 8 4 8 2" xfId="19376"/>
    <cellStyle name="Normal 4 3 8 4 8 2 2" xfId="49583"/>
    <cellStyle name="Normal 4 3 8 4 8 3" xfId="29016"/>
    <cellStyle name="Normal 4 3 8 4 8 3 2" xfId="59223"/>
    <cellStyle name="Normal 4 3 8 4 8 4" xfId="39943"/>
    <cellStyle name="Normal 4 3 8 4 9" xfId="10859"/>
    <cellStyle name="Normal 4 3 8 4 9 2" xfId="41066"/>
    <cellStyle name="Normal 4 3 8 5" xfId="1399"/>
    <cellStyle name="Normal 4 3 8 5 2" xfId="4939"/>
    <cellStyle name="Normal 4 3 8 5 2 2" xfId="14579"/>
    <cellStyle name="Normal 4 3 8 5 2 2 2" xfId="44786"/>
    <cellStyle name="Normal 4 3 8 5 2 3" xfId="24219"/>
    <cellStyle name="Normal 4 3 8 5 2 3 2" xfId="54426"/>
    <cellStyle name="Normal 4 3 8 5 2 4" xfId="35146"/>
    <cellStyle name="Normal 4 3 8 5 3" xfId="6226"/>
    <cellStyle name="Normal 4 3 8 5 3 2" xfId="15866"/>
    <cellStyle name="Normal 4 3 8 5 3 2 2" xfId="46073"/>
    <cellStyle name="Normal 4 3 8 5 3 3" xfId="25506"/>
    <cellStyle name="Normal 4 3 8 5 3 3 2" xfId="55713"/>
    <cellStyle name="Normal 4 3 8 5 3 4" xfId="36433"/>
    <cellStyle name="Normal 4 3 8 5 4" xfId="7513"/>
    <cellStyle name="Normal 4 3 8 5 4 2" xfId="17153"/>
    <cellStyle name="Normal 4 3 8 5 4 2 2" xfId="47360"/>
    <cellStyle name="Normal 4 3 8 5 4 3" xfId="26793"/>
    <cellStyle name="Normal 4 3 8 5 4 3 2" xfId="57000"/>
    <cellStyle name="Normal 4 3 8 5 4 4" xfId="37720"/>
    <cellStyle name="Normal 4 3 8 5 5" xfId="8800"/>
    <cellStyle name="Normal 4 3 8 5 5 2" xfId="18440"/>
    <cellStyle name="Normal 4 3 8 5 5 2 2" xfId="48647"/>
    <cellStyle name="Normal 4 3 8 5 5 3" xfId="28080"/>
    <cellStyle name="Normal 4 3 8 5 5 3 2" xfId="58287"/>
    <cellStyle name="Normal 4 3 8 5 5 4" xfId="39007"/>
    <cellStyle name="Normal 4 3 8 5 6" xfId="11046"/>
    <cellStyle name="Normal 4 3 8 5 6 2" xfId="41253"/>
    <cellStyle name="Normal 4 3 8 5 7" xfId="20686"/>
    <cellStyle name="Normal 4 3 8 5 7 2" xfId="50893"/>
    <cellStyle name="Normal 4 3 8 5 8" xfId="29367"/>
    <cellStyle name="Normal 4 3 8 5 8 2" xfId="59574"/>
    <cellStyle name="Normal 4 3 8 5 9" xfId="31613"/>
    <cellStyle name="Normal 4 3 8 6" xfId="2527"/>
    <cellStyle name="Normal 4 3 8 6 2" xfId="12169"/>
    <cellStyle name="Normal 4 3 8 6 2 2" xfId="42376"/>
    <cellStyle name="Normal 4 3 8 6 3" xfId="21809"/>
    <cellStyle name="Normal 4 3 8 6 3 2" xfId="52016"/>
    <cellStyle name="Normal 4 3 8 6 4" xfId="32736"/>
    <cellStyle name="Normal 4 3 8 7" xfId="3650"/>
    <cellStyle name="Normal 4 3 8 7 2" xfId="13292"/>
    <cellStyle name="Normal 4 3 8 7 2 2" xfId="43499"/>
    <cellStyle name="Normal 4 3 8 7 3" xfId="22932"/>
    <cellStyle name="Normal 4 3 8 7 3 2" xfId="53139"/>
    <cellStyle name="Normal 4 3 8 7 4" xfId="33859"/>
    <cellStyle name="Normal 4 3 8 8" xfId="4773"/>
    <cellStyle name="Normal 4 3 8 8 2" xfId="14415"/>
    <cellStyle name="Normal 4 3 8 8 2 2" xfId="44622"/>
    <cellStyle name="Normal 4 3 8 8 3" xfId="24055"/>
    <cellStyle name="Normal 4 3 8 8 3 2" xfId="54262"/>
    <cellStyle name="Normal 4 3 8 8 4" xfId="34982"/>
    <cellStyle name="Normal 4 3 8 9" xfId="6062"/>
    <cellStyle name="Normal 4 3 8 9 2" xfId="15702"/>
    <cellStyle name="Normal 4 3 8 9 2 2" xfId="45909"/>
    <cellStyle name="Normal 4 3 8 9 3" xfId="25342"/>
    <cellStyle name="Normal 4 3 8 9 3 2" xfId="55549"/>
    <cellStyle name="Normal 4 3 8 9 4" xfId="36269"/>
    <cellStyle name="Normal 4 3 9" xfId="290"/>
    <cellStyle name="Normal 4 3 9 10" xfId="9948"/>
    <cellStyle name="Normal 4 3 9 10 2" xfId="40155"/>
    <cellStyle name="Normal 4 3 9 11" xfId="19588"/>
    <cellStyle name="Normal 4 3 9 11 2" xfId="49795"/>
    <cellStyle name="Normal 4 3 9 12" xfId="29392"/>
    <cellStyle name="Normal 4 3 9 12 2" xfId="59599"/>
    <cellStyle name="Normal 4 3 9 13" xfId="30515"/>
    <cellStyle name="Normal 4 3 9 2" xfId="766"/>
    <cellStyle name="Normal 4 3 9 2 10" xfId="20057"/>
    <cellStyle name="Normal 4 3 9 2 10 2" xfId="50264"/>
    <cellStyle name="Normal 4 3 9 2 11" xfId="29861"/>
    <cellStyle name="Normal 4 3 9 2 11 2" xfId="60068"/>
    <cellStyle name="Normal 4 3 9 2 12" xfId="30984"/>
    <cellStyle name="Normal 4 3 9 2 2" xfId="1895"/>
    <cellStyle name="Normal 4 3 9 2 2 2" xfId="11540"/>
    <cellStyle name="Normal 4 3 9 2 2 2 2" xfId="41747"/>
    <cellStyle name="Normal 4 3 9 2 2 3" xfId="21180"/>
    <cellStyle name="Normal 4 3 9 2 2 3 2" xfId="51387"/>
    <cellStyle name="Normal 4 3 9 2 2 4" xfId="32107"/>
    <cellStyle name="Normal 4 3 9 2 3" xfId="3021"/>
    <cellStyle name="Normal 4 3 9 2 3 2" xfId="12663"/>
    <cellStyle name="Normal 4 3 9 2 3 2 2" xfId="42870"/>
    <cellStyle name="Normal 4 3 9 2 3 3" xfId="22303"/>
    <cellStyle name="Normal 4 3 9 2 3 3 2" xfId="52510"/>
    <cellStyle name="Normal 4 3 9 2 3 4" xfId="33230"/>
    <cellStyle name="Normal 4 3 9 2 4" xfId="4144"/>
    <cellStyle name="Normal 4 3 9 2 4 2" xfId="13786"/>
    <cellStyle name="Normal 4 3 9 2 4 2 2" xfId="43993"/>
    <cellStyle name="Normal 4 3 9 2 4 3" xfId="23426"/>
    <cellStyle name="Normal 4 3 9 2 4 3 2" xfId="53633"/>
    <cellStyle name="Normal 4 3 9 2 4 4" xfId="34353"/>
    <cellStyle name="Normal 4 3 9 2 5" xfId="5433"/>
    <cellStyle name="Normal 4 3 9 2 5 2" xfId="15073"/>
    <cellStyle name="Normal 4 3 9 2 5 2 2" xfId="45280"/>
    <cellStyle name="Normal 4 3 9 2 5 3" xfId="24713"/>
    <cellStyle name="Normal 4 3 9 2 5 3 2" xfId="54920"/>
    <cellStyle name="Normal 4 3 9 2 5 4" xfId="35640"/>
    <cellStyle name="Normal 4 3 9 2 6" xfId="6720"/>
    <cellStyle name="Normal 4 3 9 2 6 2" xfId="16360"/>
    <cellStyle name="Normal 4 3 9 2 6 2 2" xfId="46567"/>
    <cellStyle name="Normal 4 3 9 2 6 3" xfId="26000"/>
    <cellStyle name="Normal 4 3 9 2 6 3 2" xfId="56207"/>
    <cellStyle name="Normal 4 3 9 2 6 4" xfId="36927"/>
    <cellStyle name="Normal 4 3 9 2 7" xfId="8007"/>
    <cellStyle name="Normal 4 3 9 2 7 2" xfId="17647"/>
    <cellStyle name="Normal 4 3 9 2 7 2 2" xfId="47854"/>
    <cellStyle name="Normal 4 3 9 2 7 3" xfId="27287"/>
    <cellStyle name="Normal 4 3 9 2 7 3 2" xfId="57494"/>
    <cellStyle name="Normal 4 3 9 2 7 4" xfId="38214"/>
    <cellStyle name="Normal 4 3 9 2 8" xfId="9294"/>
    <cellStyle name="Normal 4 3 9 2 8 2" xfId="18934"/>
    <cellStyle name="Normal 4 3 9 2 8 2 2" xfId="49141"/>
    <cellStyle name="Normal 4 3 9 2 8 3" xfId="28574"/>
    <cellStyle name="Normal 4 3 9 2 8 3 2" xfId="58781"/>
    <cellStyle name="Normal 4 3 9 2 8 4" xfId="39501"/>
    <cellStyle name="Normal 4 3 9 2 9" xfId="10417"/>
    <cellStyle name="Normal 4 3 9 2 9 2" xfId="40624"/>
    <cellStyle name="Normal 4 3 9 3" xfId="1424"/>
    <cellStyle name="Normal 4 3 9 3 2" xfId="11071"/>
    <cellStyle name="Normal 4 3 9 3 2 2" xfId="41278"/>
    <cellStyle name="Normal 4 3 9 3 3" xfId="20711"/>
    <cellStyle name="Normal 4 3 9 3 3 2" xfId="50918"/>
    <cellStyle name="Normal 4 3 9 3 4" xfId="31638"/>
    <cellStyle name="Normal 4 3 9 4" xfId="2552"/>
    <cellStyle name="Normal 4 3 9 4 2" xfId="12194"/>
    <cellStyle name="Normal 4 3 9 4 2 2" xfId="42401"/>
    <cellStyle name="Normal 4 3 9 4 3" xfId="21834"/>
    <cellStyle name="Normal 4 3 9 4 3 2" xfId="52041"/>
    <cellStyle name="Normal 4 3 9 4 4" xfId="32761"/>
    <cellStyle name="Normal 4 3 9 5" xfId="3675"/>
    <cellStyle name="Normal 4 3 9 5 2" xfId="13317"/>
    <cellStyle name="Normal 4 3 9 5 2 2" xfId="43524"/>
    <cellStyle name="Normal 4 3 9 5 3" xfId="22957"/>
    <cellStyle name="Normal 4 3 9 5 3 2" xfId="53164"/>
    <cellStyle name="Normal 4 3 9 5 4" xfId="33884"/>
    <cellStyle name="Normal 4 3 9 6" xfId="4964"/>
    <cellStyle name="Normal 4 3 9 6 2" xfId="14604"/>
    <cellStyle name="Normal 4 3 9 6 2 2" xfId="44811"/>
    <cellStyle name="Normal 4 3 9 6 3" xfId="24244"/>
    <cellStyle name="Normal 4 3 9 6 3 2" xfId="54451"/>
    <cellStyle name="Normal 4 3 9 6 4" xfId="35171"/>
    <cellStyle name="Normal 4 3 9 7" xfId="6251"/>
    <cellStyle name="Normal 4 3 9 7 2" xfId="15891"/>
    <cellStyle name="Normal 4 3 9 7 2 2" xfId="46098"/>
    <cellStyle name="Normal 4 3 9 7 3" xfId="25531"/>
    <cellStyle name="Normal 4 3 9 7 3 2" xfId="55738"/>
    <cellStyle name="Normal 4 3 9 7 4" xfId="36458"/>
    <cellStyle name="Normal 4 3 9 8" xfId="7538"/>
    <cellStyle name="Normal 4 3 9 8 2" xfId="17178"/>
    <cellStyle name="Normal 4 3 9 8 2 2" xfId="47385"/>
    <cellStyle name="Normal 4 3 9 8 3" xfId="26818"/>
    <cellStyle name="Normal 4 3 9 8 3 2" xfId="57025"/>
    <cellStyle name="Normal 4 3 9 8 4" xfId="37745"/>
    <cellStyle name="Normal 4 3 9 9" xfId="8825"/>
    <cellStyle name="Normal 4 3 9 9 2" xfId="18465"/>
    <cellStyle name="Normal 4 3 9 9 2 2" xfId="48672"/>
    <cellStyle name="Normal 4 3 9 9 3" xfId="28105"/>
    <cellStyle name="Normal 4 3 9 9 3 2" xfId="58312"/>
    <cellStyle name="Normal 4 3 9 9 4" xfId="39032"/>
    <cellStyle name="Normal 4 30" xfId="4628"/>
    <cellStyle name="Normal 4 30 2" xfId="14270"/>
    <cellStyle name="Normal 4 30 2 2" xfId="44477"/>
    <cellStyle name="Normal 4 30 3" xfId="23910"/>
    <cellStyle name="Normal 4 30 3 2" xfId="54117"/>
    <cellStyle name="Normal 4 30 4" xfId="34837"/>
    <cellStyle name="Normal 4 31" xfId="5917"/>
    <cellStyle name="Normal 4 31 2" xfId="15557"/>
    <cellStyle name="Normal 4 31 2 2" xfId="45764"/>
    <cellStyle name="Normal 4 31 3" xfId="25197"/>
    <cellStyle name="Normal 4 31 3 2" xfId="55404"/>
    <cellStyle name="Normal 4 31 4" xfId="36124"/>
    <cellStyle name="Normal 4 32" xfId="7204"/>
    <cellStyle name="Normal 4 32 2" xfId="16844"/>
    <cellStyle name="Normal 4 32 2 2" xfId="47051"/>
    <cellStyle name="Normal 4 32 3" xfId="26484"/>
    <cellStyle name="Normal 4 32 3 2" xfId="56691"/>
    <cellStyle name="Normal 4 32 4" xfId="37411"/>
    <cellStyle name="Normal 4 33" xfId="8491"/>
    <cellStyle name="Normal 4 33 2" xfId="18131"/>
    <cellStyle name="Normal 4 33 2 2" xfId="48338"/>
    <cellStyle name="Normal 4 33 3" xfId="27771"/>
    <cellStyle name="Normal 4 33 3 2" xfId="57978"/>
    <cellStyle name="Normal 4 33 4" xfId="38698"/>
    <cellStyle name="Normal 4 34" xfId="9778"/>
    <cellStyle name="Normal 4 34 2" xfId="39985"/>
    <cellStyle name="Normal 4 35" xfId="19418"/>
    <cellStyle name="Normal 4 35 2" xfId="49625"/>
    <cellStyle name="Normal 4 36" xfId="29058"/>
    <cellStyle name="Normal 4 36 2" xfId="59265"/>
    <cellStyle name="Normal 4 37" xfId="30345"/>
    <cellStyle name="Normal 4 38" xfId="16"/>
    <cellStyle name="Normal 4 4" xfId="110"/>
    <cellStyle name="Normal 4 4 10" xfId="477"/>
    <cellStyle name="Normal 4 4 10 10" xfId="10135"/>
    <cellStyle name="Normal 4 4 10 10 2" xfId="40342"/>
    <cellStyle name="Normal 4 4 10 11" xfId="19775"/>
    <cellStyle name="Normal 4 4 10 11 2" xfId="49982"/>
    <cellStyle name="Normal 4 4 10 12" xfId="29579"/>
    <cellStyle name="Normal 4 4 10 12 2" xfId="59786"/>
    <cellStyle name="Normal 4 4 10 13" xfId="30702"/>
    <cellStyle name="Normal 4 4 10 2" xfId="953"/>
    <cellStyle name="Normal 4 4 10 2 10" xfId="20244"/>
    <cellStyle name="Normal 4 4 10 2 10 2" xfId="50451"/>
    <cellStyle name="Normal 4 4 10 2 11" xfId="30048"/>
    <cellStyle name="Normal 4 4 10 2 11 2" xfId="60255"/>
    <cellStyle name="Normal 4 4 10 2 12" xfId="31171"/>
    <cellStyle name="Normal 4 4 10 2 2" xfId="2082"/>
    <cellStyle name="Normal 4 4 10 2 2 2" xfId="11727"/>
    <cellStyle name="Normal 4 4 10 2 2 2 2" xfId="41934"/>
    <cellStyle name="Normal 4 4 10 2 2 3" xfId="21367"/>
    <cellStyle name="Normal 4 4 10 2 2 3 2" xfId="51574"/>
    <cellStyle name="Normal 4 4 10 2 2 4" xfId="32294"/>
    <cellStyle name="Normal 4 4 10 2 3" xfId="3208"/>
    <cellStyle name="Normal 4 4 10 2 3 2" xfId="12850"/>
    <cellStyle name="Normal 4 4 10 2 3 2 2" xfId="43057"/>
    <cellStyle name="Normal 4 4 10 2 3 3" xfId="22490"/>
    <cellStyle name="Normal 4 4 10 2 3 3 2" xfId="52697"/>
    <cellStyle name="Normal 4 4 10 2 3 4" xfId="33417"/>
    <cellStyle name="Normal 4 4 10 2 4" xfId="4331"/>
    <cellStyle name="Normal 4 4 10 2 4 2" xfId="13973"/>
    <cellStyle name="Normal 4 4 10 2 4 2 2" xfId="44180"/>
    <cellStyle name="Normal 4 4 10 2 4 3" xfId="23613"/>
    <cellStyle name="Normal 4 4 10 2 4 3 2" xfId="53820"/>
    <cellStyle name="Normal 4 4 10 2 4 4" xfId="34540"/>
    <cellStyle name="Normal 4 4 10 2 5" xfId="5620"/>
    <cellStyle name="Normal 4 4 10 2 5 2" xfId="15260"/>
    <cellStyle name="Normal 4 4 10 2 5 2 2" xfId="45467"/>
    <cellStyle name="Normal 4 4 10 2 5 3" xfId="24900"/>
    <cellStyle name="Normal 4 4 10 2 5 3 2" xfId="55107"/>
    <cellStyle name="Normal 4 4 10 2 5 4" xfId="35827"/>
    <cellStyle name="Normal 4 4 10 2 6" xfId="6907"/>
    <cellStyle name="Normal 4 4 10 2 6 2" xfId="16547"/>
    <cellStyle name="Normal 4 4 10 2 6 2 2" xfId="46754"/>
    <cellStyle name="Normal 4 4 10 2 6 3" xfId="26187"/>
    <cellStyle name="Normal 4 4 10 2 6 3 2" xfId="56394"/>
    <cellStyle name="Normal 4 4 10 2 6 4" xfId="37114"/>
    <cellStyle name="Normal 4 4 10 2 7" xfId="8194"/>
    <cellStyle name="Normal 4 4 10 2 7 2" xfId="17834"/>
    <cellStyle name="Normal 4 4 10 2 7 2 2" xfId="48041"/>
    <cellStyle name="Normal 4 4 10 2 7 3" xfId="27474"/>
    <cellStyle name="Normal 4 4 10 2 7 3 2" xfId="57681"/>
    <cellStyle name="Normal 4 4 10 2 7 4" xfId="38401"/>
    <cellStyle name="Normal 4 4 10 2 8" xfId="9481"/>
    <cellStyle name="Normal 4 4 10 2 8 2" xfId="19121"/>
    <cellStyle name="Normal 4 4 10 2 8 2 2" xfId="49328"/>
    <cellStyle name="Normal 4 4 10 2 8 3" xfId="28761"/>
    <cellStyle name="Normal 4 4 10 2 8 3 2" xfId="58968"/>
    <cellStyle name="Normal 4 4 10 2 8 4" xfId="39688"/>
    <cellStyle name="Normal 4 4 10 2 9" xfId="10604"/>
    <cellStyle name="Normal 4 4 10 2 9 2" xfId="40811"/>
    <cellStyle name="Normal 4 4 10 3" xfId="1611"/>
    <cellStyle name="Normal 4 4 10 3 2" xfId="11258"/>
    <cellStyle name="Normal 4 4 10 3 2 2" xfId="41465"/>
    <cellStyle name="Normal 4 4 10 3 3" xfId="20898"/>
    <cellStyle name="Normal 4 4 10 3 3 2" xfId="51105"/>
    <cellStyle name="Normal 4 4 10 3 4" xfId="31825"/>
    <cellStyle name="Normal 4 4 10 4" xfId="2739"/>
    <cellStyle name="Normal 4 4 10 4 2" xfId="12381"/>
    <cellStyle name="Normal 4 4 10 4 2 2" xfId="42588"/>
    <cellStyle name="Normal 4 4 10 4 3" xfId="22021"/>
    <cellStyle name="Normal 4 4 10 4 3 2" xfId="52228"/>
    <cellStyle name="Normal 4 4 10 4 4" xfId="32948"/>
    <cellStyle name="Normal 4 4 10 5" xfId="3862"/>
    <cellStyle name="Normal 4 4 10 5 2" xfId="13504"/>
    <cellStyle name="Normal 4 4 10 5 2 2" xfId="43711"/>
    <cellStyle name="Normal 4 4 10 5 3" xfId="23144"/>
    <cellStyle name="Normal 4 4 10 5 3 2" xfId="53351"/>
    <cellStyle name="Normal 4 4 10 5 4" xfId="34071"/>
    <cellStyle name="Normal 4 4 10 6" xfId="5151"/>
    <cellStyle name="Normal 4 4 10 6 2" xfId="14791"/>
    <cellStyle name="Normal 4 4 10 6 2 2" xfId="44998"/>
    <cellStyle name="Normal 4 4 10 6 3" xfId="24431"/>
    <cellStyle name="Normal 4 4 10 6 3 2" xfId="54638"/>
    <cellStyle name="Normal 4 4 10 6 4" xfId="35358"/>
    <cellStyle name="Normal 4 4 10 7" xfId="6438"/>
    <cellStyle name="Normal 4 4 10 7 2" xfId="16078"/>
    <cellStyle name="Normal 4 4 10 7 2 2" xfId="46285"/>
    <cellStyle name="Normal 4 4 10 7 3" xfId="25718"/>
    <cellStyle name="Normal 4 4 10 7 3 2" xfId="55925"/>
    <cellStyle name="Normal 4 4 10 7 4" xfId="36645"/>
    <cellStyle name="Normal 4 4 10 8" xfId="7725"/>
    <cellStyle name="Normal 4 4 10 8 2" xfId="17365"/>
    <cellStyle name="Normal 4 4 10 8 2 2" xfId="47572"/>
    <cellStyle name="Normal 4 4 10 8 3" xfId="27005"/>
    <cellStyle name="Normal 4 4 10 8 3 2" xfId="57212"/>
    <cellStyle name="Normal 4 4 10 8 4" xfId="37932"/>
    <cellStyle name="Normal 4 4 10 9" xfId="9012"/>
    <cellStyle name="Normal 4 4 10 9 2" xfId="18652"/>
    <cellStyle name="Normal 4 4 10 9 2 2" xfId="48859"/>
    <cellStyle name="Normal 4 4 10 9 3" xfId="28292"/>
    <cellStyle name="Normal 4 4 10 9 3 2" xfId="58499"/>
    <cellStyle name="Normal 4 4 10 9 4" xfId="39219"/>
    <cellStyle name="Normal 4 4 11" xfId="500"/>
    <cellStyle name="Normal 4 4 11 10" xfId="10158"/>
    <cellStyle name="Normal 4 4 11 10 2" xfId="40365"/>
    <cellStyle name="Normal 4 4 11 11" xfId="19798"/>
    <cellStyle name="Normal 4 4 11 11 2" xfId="50005"/>
    <cellStyle name="Normal 4 4 11 12" xfId="29602"/>
    <cellStyle name="Normal 4 4 11 12 2" xfId="59809"/>
    <cellStyle name="Normal 4 4 11 13" xfId="30725"/>
    <cellStyle name="Normal 4 4 11 2" xfId="976"/>
    <cellStyle name="Normal 4 4 11 2 10" xfId="20267"/>
    <cellStyle name="Normal 4 4 11 2 10 2" xfId="50474"/>
    <cellStyle name="Normal 4 4 11 2 11" xfId="30071"/>
    <cellStyle name="Normal 4 4 11 2 11 2" xfId="60278"/>
    <cellStyle name="Normal 4 4 11 2 12" xfId="31194"/>
    <cellStyle name="Normal 4 4 11 2 2" xfId="2105"/>
    <cellStyle name="Normal 4 4 11 2 2 2" xfId="11750"/>
    <cellStyle name="Normal 4 4 11 2 2 2 2" xfId="41957"/>
    <cellStyle name="Normal 4 4 11 2 2 3" xfId="21390"/>
    <cellStyle name="Normal 4 4 11 2 2 3 2" xfId="51597"/>
    <cellStyle name="Normal 4 4 11 2 2 4" xfId="32317"/>
    <cellStyle name="Normal 4 4 11 2 3" xfId="3231"/>
    <cellStyle name="Normal 4 4 11 2 3 2" xfId="12873"/>
    <cellStyle name="Normal 4 4 11 2 3 2 2" xfId="43080"/>
    <cellStyle name="Normal 4 4 11 2 3 3" xfId="22513"/>
    <cellStyle name="Normal 4 4 11 2 3 3 2" xfId="52720"/>
    <cellStyle name="Normal 4 4 11 2 3 4" xfId="33440"/>
    <cellStyle name="Normal 4 4 11 2 4" xfId="4354"/>
    <cellStyle name="Normal 4 4 11 2 4 2" xfId="13996"/>
    <cellStyle name="Normal 4 4 11 2 4 2 2" xfId="44203"/>
    <cellStyle name="Normal 4 4 11 2 4 3" xfId="23636"/>
    <cellStyle name="Normal 4 4 11 2 4 3 2" xfId="53843"/>
    <cellStyle name="Normal 4 4 11 2 4 4" xfId="34563"/>
    <cellStyle name="Normal 4 4 11 2 5" xfId="5643"/>
    <cellStyle name="Normal 4 4 11 2 5 2" xfId="15283"/>
    <cellStyle name="Normal 4 4 11 2 5 2 2" xfId="45490"/>
    <cellStyle name="Normal 4 4 11 2 5 3" xfId="24923"/>
    <cellStyle name="Normal 4 4 11 2 5 3 2" xfId="55130"/>
    <cellStyle name="Normal 4 4 11 2 5 4" xfId="35850"/>
    <cellStyle name="Normal 4 4 11 2 6" xfId="6930"/>
    <cellStyle name="Normal 4 4 11 2 6 2" xfId="16570"/>
    <cellStyle name="Normal 4 4 11 2 6 2 2" xfId="46777"/>
    <cellStyle name="Normal 4 4 11 2 6 3" xfId="26210"/>
    <cellStyle name="Normal 4 4 11 2 6 3 2" xfId="56417"/>
    <cellStyle name="Normal 4 4 11 2 6 4" xfId="37137"/>
    <cellStyle name="Normal 4 4 11 2 7" xfId="8217"/>
    <cellStyle name="Normal 4 4 11 2 7 2" xfId="17857"/>
    <cellStyle name="Normal 4 4 11 2 7 2 2" xfId="48064"/>
    <cellStyle name="Normal 4 4 11 2 7 3" xfId="27497"/>
    <cellStyle name="Normal 4 4 11 2 7 3 2" xfId="57704"/>
    <cellStyle name="Normal 4 4 11 2 7 4" xfId="38424"/>
    <cellStyle name="Normal 4 4 11 2 8" xfId="9504"/>
    <cellStyle name="Normal 4 4 11 2 8 2" xfId="19144"/>
    <cellStyle name="Normal 4 4 11 2 8 2 2" xfId="49351"/>
    <cellStyle name="Normal 4 4 11 2 8 3" xfId="28784"/>
    <cellStyle name="Normal 4 4 11 2 8 3 2" xfId="58991"/>
    <cellStyle name="Normal 4 4 11 2 8 4" xfId="39711"/>
    <cellStyle name="Normal 4 4 11 2 9" xfId="10627"/>
    <cellStyle name="Normal 4 4 11 2 9 2" xfId="40834"/>
    <cellStyle name="Normal 4 4 11 3" xfId="1634"/>
    <cellStyle name="Normal 4 4 11 3 2" xfId="11281"/>
    <cellStyle name="Normal 4 4 11 3 2 2" xfId="41488"/>
    <cellStyle name="Normal 4 4 11 3 3" xfId="20921"/>
    <cellStyle name="Normal 4 4 11 3 3 2" xfId="51128"/>
    <cellStyle name="Normal 4 4 11 3 4" xfId="31848"/>
    <cellStyle name="Normal 4 4 11 4" xfId="2762"/>
    <cellStyle name="Normal 4 4 11 4 2" xfId="12404"/>
    <cellStyle name="Normal 4 4 11 4 2 2" xfId="42611"/>
    <cellStyle name="Normal 4 4 11 4 3" xfId="22044"/>
    <cellStyle name="Normal 4 4 11 4 3 2" xfId="52251"/>
    <cellStyle name="Normal 4 4 11 4 4" xfId="32971"/>
    <cellStyle name="Normal 4 4 11 5" xfId="3885"/>
    <cellStyle name="Normal 4 4 11 5 2" xfId="13527"/>
    <cellStyle name="Normal 4 4 11 5 2 2" xfId="43734"/>
    <cellStyle name="Normal 4 4 11 5 3" xfId="23167"/>
    <cellStyle name="Normal 4 4 11 5 3 2" xfId="53374"/>
    <cellStyle name="Normal 4 4 11 5 4" xfId="34094"/>
    <cellStyle name="Normal 4 4 11 6" xfId="5174"/>
    <cellStyle name="Normal 4 4 11 6 2" xfId="14814"/>
    <cellStyle name="Normal 4 4 11 6 2 2" xfId="45021"/>
    <cellStyle name="Normal 4 4 11 6 3" xfId="24454"/>
    <cellStyle name="Normal 4 4 11 6 3 2" xfId="54661"/>
    <cellStyle name="Normal 4 4 11 6 4" xfId="35381"/>
    <cellStyle name="Normal 4 4 11 7" xfId="6461"/>
    <cellStyle name="Normal 4 4 11 7 2" xfId="16101"/>
    <cellStyle name="Normal 4 4 11 7 2 2" xfId="46308"/>
    <cellStyle name="Normal 4 4 11 7 3" xfId="25741"/>
    <cellStyle name="Normal 4 4 11 7 3 2" xfId="55948"/>
    <cellStyle name="Normal 4 4 11 7 4" xfId="36668"/>
    <cellStyle name="Normal 4 4 11 8" xfId="7748"/>
    <cellStyle name="Normal 4 4 11 8 2" xfId="17388"/>
    <cellStyle name="Normal 4 4 11 8 2 2" xfId="47595"/>
    <cellStyle name="Normal 4 4 11 8 3" xfId="27028"/>
    <cellStyle name="Normal 4 4 11 8 3 2" xfId="57235"/>
    <cellStyle name="Normal 4 4 11 8 4" xfId="37955"/>
    <cellStyle name="Normal 4 4 11 9" xfId="9035"/>
    <cellStyle name="Normal 4 4 11 9 2" xfId="18675"/>
    <cellStyle name="Normal 4 4 11 9 2 2" xfId="48882"/>
    <cellStyle name="Normal 4 4 11 9 3" xfId="28315"/>
    <cellStyle name="Normal 4 4 11 9 3 2" xfId="58522"/>
    <cellStyle name="Normal 4 4 11 9 4" xfId="39242"/>
    <cellStyle name="Normal 4 4 12" xfId="523"/>
    <cellStyle name="Normal 4 4 12 10" xfId="10181"/>
    <cellStyle name="Normal 4 4 12 10 2" xfId="40388"/>
    <cellStyle name="Normal 4 4 12 11" xfId="19821"/>
    <cellStyle name="Normal 4 4 12 11 2" xfId="50028"/>
    <cellStyle name="Normal 4 4 12 12" xfId="29625"/>
    <cellStyle name="Normal 4 4 12 12 2" xfId="59832"/>
    <cellStyle name="Normal 4 4 12 13" xfId="30748"/>
    <cellStyle name="Normal 4 4 12 2" xfId="999"/>
    <cellStyle name="Normal 4 4 12 2 10" xfId="20290"/>
    <cellStyle name="Normal 4 4 12 2 10 2" xfId="50497"/>
    <cellStyle name="Normal 4 4 12 2 11" xfId="30094"/>
    <cellStyle name="Normal 4 4 12 2 11 2" xfId="60301"/>
    <cellStyle name="Normal 4 4 12 2 12" xfId="31217"/>
    <cellStyle name="Normal 4 4 12 2 2" xfId="2128"/>
    <cellStyle name="Normal 4 4 12 2 2 2" xfId="11773"/>
    <cellStyle name="Normal 4 4 12 2 2 2 2" xfId="41980"/>
    <cellStyle name="Normal 4 4 12 2 2 3" xfId="21413"/>
    <cellStyle name="Normal 4 4 12 2 2 3 2" xfId="51620"/>
    <cellStyle name="Normal 4 4 12 2 2 4" xfId="32340"/>
    <cellStyle name="Normal 4 4 12 2 3" xfId="3254"/>
    <cellStyle name="Normal 4 4 12 2 3 2" xfId="12896"/>
    <cellStyle name="Normal 4 4 12 2 3 2 2" xfId="43103"/>
    <cellStyle name="Normal 4 4 12 2 3 3" xfId="22536"/>
    <cellStyle name="Normal 4 4 12 2 3 3 2" xfId="52743"/>
    <cellStyle name="Normal 4 4 12 2 3 4" xfId="33463"/>
    <cellStyle name="Normal 4 4 12 2 4" xfId="4377"/>
    <cellStyle name="Normal 4 4 12 2 4 2" xfId="14019"/>
    <cellStyle name="Normal 4 4 12 2 4 2 2" xfId="44226"/>
    <cellStyle name="Normal 4 4 12 2 4 3" xfId="23659"/>
    <cellStyle name="Normal 4 4 12 2 4 3 2" xfId="53866"/>
    <cellStyle name="Normal 4 4 12 2 4 4" xfId="34586"/>
    <cellStyle name="Normal 4 4 12 2 5" xfId="5666"/>
    <cellStyle name="Normal 4 4 12 2 5 2" xfId="15306"/>
    <cellStyle name="Normal 4 4 12 2 5 2 2" xfId="45513"/>
    <cellStyle name="Normal 4 4 12 2 5 3" xfId="24946"/>
    <cellStyle name="Normal 4 4 12 2 5 3 2" xfId="55153"/>
    <cellStyle name="Normal 4 4 12 2 5 4" xfId="35873"/>
    <cellStyle name="Normal 4 4 12 2 6" xfId="6953"/>
    <cellStyle name="Normal 4 4 12 2 6 2" xfId="16593"/>
    <cellStyle name="Normal 4 4 12 2 6 2 2" xfId="46800"/>
    <cellStyle name="Normal 4 4 12 2 6 3" xfId="26233"/>
    <cellStyle name="Normal 4 4 12 2 6 3 2" xfId="56440"/>
    <cellStyle name="Normal 4 4 12 2 6 4" xfId="37160"/>
    <cellStyle name="Normal 4 4 12 2 7" xfId="8240"/>
    <cellStyle name="Normal 4 4 12 2 7 2" xfId="17880"/>
    <cellStyle name="Normal 4 4 12 2 7 2 2" xfId="48087"/>
    <cellStyle name="Normal 4 4 12 2 7 3" xfId="27520"/>
    <cellStyle name="Normal 4 4 12 2 7 3 2" xfId="57727"/>
    <cellStyle name="Normal 4 4 12 2 7 4" xfId="38447"/>
    <cellStyle name="Normal 4 4 12 2 8" xfId="9527"/>
    <cellStyle name="Normal 4 4 12 2 8 2" xfId="19167"/>
    <cellStyle name="Normal 4 4 12 2 8 2 2" xfId="49374"/>
    <cellStyle name="Normal 4 4 12 2 8 3" xfId="28807"/>
    <cellStyle name="Normal 4 4 12 2 8 3 2" xfId="59014"/>
    <cellStyle name="Normal 4 4 12 2 8 4" xfId="39734"/>
    <cellStyle name="Normal 4 4 12 2 9" xfId="10650"/>
    <cellStyle name="Normal 4 4 12 2 9 2" xfId="40857"/>
    <cellStyle name="Normal 4 4 12 3" xfId="1657"/>
    <cellStyle name="Normal 4 4 12 3 2" xfId="11304"/>
    <cellStyle name="Normal 4 4 12 3 2 2" xfId="41511"/>
    <cellStyle name="Normal 4 4 12 3 3" xfId="20944"/>
    <cellStyle name="Normal 4 4 12 3 3 2" xfId="51151"/>
    <cellStyle name="Normal 4 4 12 3 4" xfId="31871"/>
    <cellStyle name="Normal 4 4 12 4" xfId="2785"/>
    <cellStyle name="Normal 4 4 12 4 2" xfId="12427"/>
    <cellStyle name="Normal 4 4 12 4 2 2" xfId="42634"/>
    <cellStyle name="Normal 4 4 12 4 3" xfId="22067"/>
    <cellStyle name="Normal 4 4 12 4 3 2" xfId="52274"/>
    <cellStyle name="Normal 4 4 12 4 4" xfId="32994"/>
    <cellStyle name="Normal 4 4 12 5" xfId="3908"/>
    <cellStyle name="Normal 4 4 12 5 2" xfId="13550"/>
    <cellStyle name="Normal 4 4 12 5 2 2" xfId="43757"/>
    <cellStyle name="Normal 4 4 12 5 3" xfId="23190"/>
    <cellStyle name="Normal 4 4 12 5 3 2" xfId="53397"/>
    <cellStyle name="Normal 4 4 12 5 4" xfId="34117"/>
    <cellStyle name="Normal 4 4 12 6" xfId="5197"/>
    <cellStyle name="Normal 4 4 12 6 2" xfId="14837"/>
    <cellStyle name="Normal 4 4 12 6 2 2" xfId="45044"/>
    <cellStyle name="Normal 4 4 12 6 3" xfId="24477"/>
    <cellStyle name="Normal 4 4 12 6 3 2" xfId="54684"/>
    <cellStyle name="Normal 4 4 12 6 4" xfId="35404"/>
    <cellStyle name="Normal 4 4 12 7" xfId="6484"/>
    <cellStyle name="Normal 4 4 12 7 2" xfId="16124"/>
    <cellStyle name="Normal 4 4 12 7 2 2" xfId="46331"/>
    <cellStyle name="Normal 4 4 12 7 3" xfId="25764"/>
    <cellStyle name="Normal 4 4 12 7 3 2" xfId="55971"/>
    <cellStyle name="Normal 4 4 12 7 4" xfId="36691"/>
    <cellStyle name="Normal 4 4 12 8" xfId="7771"/>
    <cellStyle name="Normal 4 4 12 8 2" xfId="17411"/>
    <cellStyle name="Normal 4 4 12 8 2 2" xfId="47618"/>
    <cellStyle name="Normal 4 4 12 8 3" xfId="27051"/>
    <cellStyle name="Normal 4 4 12 8 3 2" xfId="57258"/>
    <cellStyle name="Normal 4 4 12 8 4" xfId="37978"/>
    <cellStyle name="Normal 4 4 12 9" xfId="9058"/>
    <cellStyle name="Normal 4 4 12 9 2" xfId="18698"/>
    <cellStyle name="Normal 4 4 12 9 2 2" xfId="48905"/>
    <cellStyle name="Normal 4 4 12 9 3" xfId="28338"/>
    <cellStyle name="Normal 4 4 12 9 3 2" xfId="58545"/>
    <cellStyle name="Normal 4 4 12 9 4" xfId="39265"/>
    <cellStyle name="Normal 4 4 13" xfId="548"/>
    <cellStyle name="Normal 4 4 13 10" xfId="10205"/>
    <cellStyle name="Normal 4 4 13 10 2" xfId="40412"/>
    <cellStyle name="Normal 4 4 13 11" xfId="19845"/>
    <cellStyle name="Normal 4 4 13 11 2" xfId="50052"/>
    <cellStyle name="Normal 4 4 13 12" xfId="29649"/>
    <cellStyle name="Normal 4 4 13 12 2" xfId="59856"/>
    <cellStyle name="Normal 4 4 13 13" xfId="30772"/>
    <cellStyle name="Normal 4 4 13 2" xfId="1024"/>
    <cellStyle name="Normal 4 4 13 2 10" xfId="20314"/>
    <cellStyle name="Normal 4 4 13 2 10 2" xfId="50521"/>
    <cellStyle name="Normal 4 4 13 2 11" xfId="30118"/>
    <cellStyle name="Normal 4 4 13 2 11 2" xfId="60325"/>
    <cellStyle name="Normal 4 4 13 2 12" xfId="31241"/>
    <cellStyle name="Normal 4 4 13 2 2" xfId="2152"/>
    <cellStyle name="Normal 4 4 13 2 2 2" xfId="11797"/>
    <cellStyle name="Normal 4 4 13 2 2 2 2" xfId="42004"/>
    <cellStyle name="Normal 4 4 13 2 2 3" xfId="21437"/>
    <cellStyle name="Normal 4 4 13 2 2 3 2" xfId="51644"/>
    <cellStyle name="Normal 4 4 13 2 2 4" xfId="32364"/>
    <cellStyle name="Normal 4 4 13 2 3" xfId="3278"/>
    <cellStyle name="Normal 4 4 13 2 3 2" xfId="12920"/>
    <cellStyle name="Normal 4 4 13 2 3 2 2" xfId="43127"/>
    <cellStyle name="Normal 4 4 13 2 3 3" xfId="22560"/>
    <cellStyle name="Normal 4 4 13 2 3 3 2" xfId="52767"/>
    <cellStyle name="Normal 4 4 13 2 3 4" xfId="33487"/>
    <cellStyle name="Normal 4 4 13 2 4" xfId="4401"/>
    <cellStyle name="Normal 4 4 13 2 4 2" xfId="14043"/>
    <cellStyle name="Normal 4 4 13 2 4 2 2" xfId="44250"/>
    <cellStyle name="Normal 4 4 13 2 4 3" xfId="23683"/>
    <cellStyle name="Normal 4 4 13 2 4 3 2" xfId="53890"/>
    <cellStyle name="Normal 4 4 13 2 4 4" xfId="34610"/>
    <cellStyle name="Normal 4 4 13 2 5" xfId="5690"/>
    <cellStyle name="Normal 4 4 13 2 5 2" xfId="15330"/>
    <cellStyle name="Normal 4 4 13 2 5 2 2" xfId="45537"/>
    <cellStyle name="Normal 4 4 13 2 5 3" xfId="24970"/>
    <cellStyle name="Normal 4 4 13 2 5 3 2" xfId="55177"/>
    <cellStyle name="Normal 4 4 13 2 5 4" xfId="35897"/>
    <cellStyle name="Normal 4 4 13 2 6" xfId="6977"/>
    <cellStyle name="Normal 4 4 13 2 6 2" xfId="16617"/>
    <cellStyle name="Normal 4 4 13 2 6 2 2" xfId="46824"/>
    <cellStyle name="Normal 4 4 13 2 6 3" xfId="26257"/>
    <cellStyle name="Normal 4 4 13 2 6 3 2" xfId="56464"/>
    <cellStyle name="Normal 4 4 13 2 6 4" xfId="37184"/>
    <cellStyle name="Normal 4 4 13 2 7" xfId="8264"/>
    <cellStyle name="Normal 4 4 13 2 7 2" xfId="17904"/>
    <cellStyle name="Normal 4 4 13 2 7 2 2" xfId="48111"/>
    <cellStyle name="Normal 4 4 13 2 7 3" xfId="27544"/>
    <cellStyle name="Normal 4 4 13 2 7 3 2" xfId="57751"/>
    <cellStyle name="Normal 4 4 13 2 7 4" xfId="38471"/>
    <cellStyle name="Normal 4 4 13 2 8" xfId="9551"/>
    <cellStyle name="Normal 4 4 13 2 8 2" xfId="19191"/>
    <cellStyle name="Normal 4 4 13 2 8 2 2" xfId="49398"/>
    <cellStyle name="Normal 4 4 13 2 8 3" xfId="28831"/>
    <cellStyle name="Normal 4 4 13 2 8 3 2" xfId="59038"/>
    <cellStyle name="Normal 4 4 13 2 8 4" xfId="39758"/>
    <cellStyle name="Normal 4 4 13 2 9" xfId="10674"/>
    <cellStyle name="Normal 4 4 13 2 9 2" xfId="40881"/>
    <cellStyle name="Normal 4 4 13 3" xfId="1681"/>
    <cellStyle name="Normal 4 4 13 3 2" xfId="11328"/>
    <cellStyle name="Normal 4 4 13 3 2 2" xfId="41535"/>
    <cellStyle name="Normal 4 4 13 3 3" xfId="20968"/>
    <cellStyle name="Normal 4 4 13 3 3 2" xfId="51175"/>
    <cellStyle name="Normal 4 4 13 3 4" xfId="31895"/>
    <cellStyle name="Normal 4 4 13 4" xfId="2809"/>
    <cellStyle name="Normal 4 4 13 4 2" xfId="12451"/>
    <cellStyle name="Normal 4 4 13 4 2 2" xfId="42658"/>
    <cellStyle name="Normal 4 4 13 4 3" xfId="22091"/>
    <cellStyle name="Normal 4 4 13 4 3 2" xfId="52298"/>
    <cellStyle name="Normal 4 4 13 4 4" xfId="33018"/>
    <cellStyle name="Normal 4 4 13 5" xfId="3932"/>
    <cellStyle name="Normal 4 4 13 5 2" xfId="13574"/>
    <cellStyle name="Normal 4 4 13 5 2 2" xfId="43781"/>
    <cellStyle name="Normal 4 4 13 5 3" xfId="23214"/>
    <cellStyle name="Normal 4 4 13 5 3 2" xfId="53421"/>
    <cellStyle name="Normal 4 4 13 5 4" xfId="34141"/>
    <cellStyle name="Normal 4 4 13 6" xfId="5221"/>
    <cellStyle name="Normal 4 4 13 6 2" xfId="14861"/>
    <cellStyle name="Normal 4 4 13 6 2 2" xfId="45068"/>
    <cellStyle name="Normal 4 4 13 6 3" xfId="24501"/>
    <cellStyle name="Normal 4 4 13 6 3 2" xfId="54708"/>
    <cellStyle name="Normal 4 4 13 6 4" xfId="35428"/>
    <cellStyle name="Normal 4 4 13 7" xfId="6508"/>
    <cellStyle name="Normal 4 4 13 7 2" xfId="16148"/>
    <cellStyle name="Normal 4 4 13 7 2 2" xfId="46355"/>
    <cellStyle name="Normal 4 4 13 7 3" xfId="25788"/>
    <cellStyle name="Normal 4 4 13 7 3 2" xfId="55995"/>
    <cellStyle name="Normal 4 4 13 7 4" xfId="36715"/>
    <cellStyle name="Normal 4 4 13 8" xfId="7795"/>
    <cellStyle name="Normal 4 4 13 8 2" xfId="17435"/>
    <cellStyle name="Normal 4 4 13 8 2 2" xfId="47642"/>
    <cellStyle name="Normal 4 4 13 8 3" xfId="27075"/>
    <cellStyle name="Normal 4 4 13 8 3 2" xfId="57282"/>
    <cellStyle name="Normal 4 4 13 8 4" xfId="38002"/>
    <cellStyle name="Normal 4 4 13 9" xfId="9082"/>
    <cellStyle name="Normal 4 4 13 9 2" xfId="18722"/>
    <cellStyle name="Normal 4 4 13 9 2 2" xfId="48929"/>
    <cellStyle name="Normal 4 4 13 9 3" xfId="28362"/>
    <cellStyle name="Normal 4 4 13 9 3 2" xfId="58569"/>
    <cellStyle name="Normal 4 4 13 9 4" xfId="39289"/>
    <cellStyle name="Normal 4 4 14" xfId="572"/>
    <cellStyle name="Normal 4 4 14 10" xfId="10228"/>
    <cellStyle name="Normal 4 4 14 10 2" xfId="40435"/>
    <cellStyle name="Normal 4 4 14 11" xfId="19868"/>
    <cellStyle name="Normal 4 4 14 11 2" xfId="50075"/>
    <cellStyle name="Normal 4 4 14 12" xfId="29672"/>
    <cellStyle name="Normal 4 4 14 12 2" xfId="59879"/>
    <cellStyle name="Normal 4 4 14 13" xfId="30795"/>
    <cellStyle name="Normal 4 4 14 2" xfId="1047"/>
    <cellStyle name="Normal 4 4 14 2 10" xfId="20337"/>
    <cellStyle name="Normal 4 4 14 2 10 2" xfId="50544"/>
    <cellStyle name="Normal 4 4 14 2 11" xfId="30141"/>
    <cellStyle name="Normal 4 4 14 2 11 2" xfId="60348"/>
    <cellStyle name="Normal 4 4 14 2 12" xfId="31264"/>
    <cellStyle name="Normal 4 4 14 2 2" xfId="2175"/>
    <cellStyle name="Normal 4 4 14 2 2 2" xfId="11820"/>
    <cellStyle name="Normal 4 4 14 2 2 2 2" xfId="42027"/>
    <cellStyle name="Normal 4 4 14 2 2 3" xfId="21460"/>
    <cellStyle name="Normal 4 4 14 2 2 3 2" xfId="51667"/>
    <cellStyle name="Normal 4 4 14 2 2 4" xfId="32387"/>
    <cellStyle name="Normal 4 4 14 2 3" xfId="3301"/>
    <cellStyle name="Normal 4 4 14 2 3 2" xfId="12943"/>
    <cellStyle name="Normal 4 4 14 2 3 2 2" xfId="43150"/>
    <cellStyle name="Normal 4 4 14 2 3 3" xfId="22583"/>
    <cellStyle name="Normal 4 4 14 2 3 3 2" xfId="52790"/>
    <cellStyle name="Normal 4 4 14 2 3 4" xfId="33510"/>
    <cellStyle name="Normal 4 4 14 2 4" xfId="4424"/>
    <cellStyle name="Normal 4 4 14 2 4 2" xfId="14066"/>
    <cellStyle name="Normal 4 4 14 2 4 2 2" xfId="44273"/>
    <cellStyle name="Normal 4 4 14 2 4 3" xfId="23706"/>
    <cellStyle name="Normal 4 4 14 2 4 3 2" xfId="53913"/>
    <cellStyle name="Normal 4 4 14 2 4 4" xfId="34633"/>
    <cellStyle name="Normal 4 4 14 2 5" xfId="5713"/>
    <cellStyle name="Normal 4 4 14 2 5 2" xfId="15353"/>
    <cellStyle name="Normal 4 4 14 2 5 2 2" xfId="45560"/>
    <cellStyle name="Normal 4 4 14 2 5 3" xfId="24993"/>
    <cellStyle name="Normal 4 4 14 2 5 3 2" xfId="55200"/>
    <cellStyle name="Normal 4 4 14 2 5 4" xfId="35920"/>
    <cellStyle name="Normal 4 4 14 2 6" xfId="7000"/>
    <cellStyle name="Normal 4 4 14 2 6 2" xfId="16640"/>
    <cellStyle name="Normal 4 4 14 2 6 2 2" xfId="46847"/>
    <cellStyle name="Normal 4 4 14 2 6 3" xfId="26280"/>
    <cellStyle name="Normal 4 4 14 2 6 3 2" xfId="56487"/>
    <cellStyle name="Normal 4 4 14 2 6 4" xfId="37207"/>
    <cellStyle name="Normal 4 4 14 2 7" xfId="8287"/>
    <cellStyle name="Normal 4 4 14 2 7 2" xfId="17927"/>
    <cellStyle name="Normal 4 4 14 2 7 2 2" xfId="48134"/>
    <cellStyle name="Normal 4 4 14 2 7 3" xfId="27567"/>
    <cellStyle name="Normal 4 4 14 2 7 3 2" xfId="57774"/>
    <cellStyle name="Normal 4 4 14 2 7 4" xfId="38494"/>
    <cellStyle name="Normal 4 4 14 2 8" xfId="9574"/>
    <cellStyle name="Normal 4 4 14 2 8 2" xfId="19214"/>
    <cellStyle name="Normal 4 4 14 2 8 2 2" xfId="49421"/>
    <cellStyle name="Normal 4 4 14 2 8 3" xfId="28854"/>
    <cellStyle name="Normal 4 4 14 2 8 3 2" xfId="59061"/>
    <cellStyle name="Normal 4 4 14 2 8 4" xfId="39781"/>
    <cellStyle name="Normal 4 4 14 2 9" xfId="10697"/>
    <cellStyle name="Normal 4 4 14 2 9 2" xfId="40904"/>
    <cellStyle name="Normal 4 4 14 3" xfId="1705"/>
    <cellStyle name="Normal 4 4 14 3 2" xfId="11351"/>
    <cellStyle name="Normal 4 4 14 3 2 2" xfId="41558"/>
    <cellStyle name="Normal 4 4 14 3 3" xfId="20991"/>
    <cellStyle name="Normal 4 4 14 3 3 2" xfId="51198"/>
    <cellStyle name="Normal 4 4 14 3 4" xfId="31918"/>
    <cellStyle name="Normal 4 4 14 4" xfId="2832"/>
    <cellStyle name="Normal 4 4 14 4 2" xfId="12474"/>
    <cellStyle name="Normal 4 4 14 4 2 2" xfId="42681"/>
    <cellStyle name="Normal 4 4 14 4 3" xfId="22114"/>
    <cellStyle name="Normal 4 4 14 4 3 2" xfId="52321"/>
    <cellStyle name="Normal 4 4 14 4 4" xfId="33041"/>
    <cellStyle name="Normal 4 4 14 5" xfId="3955"/>
    <cellStyle name="Normal 4 4 14 5 2" xfId="13597"/>
    <cellStyle name="Normal 4 4 14 5 2 2" xfId="43804"/>
    <cellStyle name="Normal 4 4 14 5 3" xfId="23237"/>
    <cellStyle name="Normal 4 4 14 5 3 2" xfId="53444"/>
    <cellStyle name="Normal 4 4 14 5 4" xfId="34164"/>
    <cellStyle name="Normal 4 4 14 6" xfId="5244"/>
    <cellStyle name="Normal 4 4 14 6 2" xfId="14884"/>
    <cellStyle name="Normal 4 4 14 6 2 2" xfId="45091"/>
    <cellStyle name="Normal 4 4 14 6 3" xfId="24524"/>
    <cellStyle name="Normal 4 4 14 6 3 2" xfId="54731"/>
    <cellStyle name="Normal 4 4 14 6 4" xfId="35451"/>
    <cellStyle name="Normal 4 4 14 7" xfId="6531"/>
    <cellStyle name="Normal 4 4 14 7 2" xfId="16171"/>
    <cellStyle name="Normal 4 4 14 7 2 2" xfId="46378"/>
    <cellStyle name="Normal 4 4 14 7 3" xfId="25811"/>
    <cellStyle name="Normal 4 4 14 7 3 2" xfId="56018"/>
    <cellStyle name="Normal 4 4 14 7 4" xfId="36738"/>
    <cellStyle name="Normal 4 4 14 8" xfId="7818"/>
    <cellStyle name="Normal 4 4 14 8 2" xfId="17458"/>
    <cellStyle name="Normal 4 4 14 8 2 2" xfId="47665"/>
    <cellStyle name="Normal 4 4 14 8 3" xfId="27098"/>
    <cellStyle name="Normal 4 4 14 8 3 2" xfId="57305"/>
    <cellStyle name="Normal 4 4 14 8 4" xfId="38025"/>
    <cellStyle name="Normal 4 4 14 9" xfId="9105"/>
    <cellStyle name="Normal 4 4 14 9 2" xfId="18745"/>
    <cellStyle name="Normal 4 4 14 9 2 2" xfId="48952"/>
    <cellStyle name="Normal 4 4 14 9 3" xfId="28385"/>
    <cellStyle name="Normal 4 4 14 9 3 2" xfId="58592"/>
    <cellStyle name="Normal 4 4 14 9 4" xfId="39312"/>
    <cellStyle name="Normal 4 4 15" xfId="602"/>
    <cellStyle name="Normal 4 4 15 10" xfId="19895"/>
    <cellStyle name="Normal 4 4 15 10 2" xfId="50102"/>
    <cellStyle name="Normal 4 4 15 11" xfId="29699"/>
    <cellStyle name="Normal 4 4 15 11 2" xfId="59906"/>
    <cellStyle name="Normal 4 4 15 12" xfId="30822"/>
    <cellStyle name="Normal 4 4 15 2" xfId="1733"/>
    <cellStyle name="Normal 4 4 15 2 2" xfId="11378"/>
    <cellStyle name="Normal 4 4 15 2 2 2" xfId="41585"/>
    <cellStyle name="Normal 4 4 15 2 3" xfId="21018"/>
    <cellStyle name="Normal 4 4 15 2 3 2" xfId="51225"/>
    <cellStyle name="Normal 4 4 15 2 4" xfId="31945"/>
    <cellStyle name="Normal 4 4 15 3" xfId="2859"/>
    <cellStyle name="Normal 4 4 15 3 2" xfId="12501"/>
    <cellStyle name="Normal 4 4 15 3 2 2" xfId="42708"/>
    <cellStyle name="Normal 4 4 15 3 3" xfId="22141"/>
    <cellStyle name="Normal 4 4 15 3 3 2" xfId="52348"/>
    <cellStyle name="Normal 4 4 15 3 4" xfId="33068"/>
    <cellStyle name="Normal 4 4 15 4" xfId="3982"/>
    <cellStyle name="Normal 4 4 15 4 2" xfId="13624"/>
    <cellStyle name="Normal 4 4 15 4 2 2" xfId="43831"/>
    <cellStyle name="Normal 4 4 15 4 3" xfId="23264"/>
    <cellStyle name="Normal 4 4 15 4 3 2" xfId="53471"/>
    <cellStyle name="Normal 4 4 15 4 4" xfId="34191"/>
    <cellStyle name="Normal 4 4 15 5" xfId="5271"/>
    <cellStyle name="Normal 4 4 15 5 2" xfId="14911"/>
    <cellStyle name="Normal 4 4 15 5 2 2" xfId="45118"/>
    <cellStyle name="Normal 4 4 15 5 3" xfId="24551"/>
    <cellStyle name="Normal 4 4 15 5 3 2" xfId="54758"/>
    <cellStyle name="Normal 4 4 15 5 4" xfId="35478"/>
    <cellStyle name="Normal 4 4 15 6" xfId="6558"/>
    <cellStyle name="Normal 4 4 15 6 2" xfId="16198"/>
    <cellStyle name="Normal 4 4 15 6 2 2" xfId="46405"/>
    <cellStyle name="Normal 4 4 15 6 3" xfId="25838"/>
    <cellStyle name="Normal 4 4 15 6 3 2" xfId="56045"/>
    <cellStyle name="Normal 4 4 15 6 4" xfId="36765"/>
    <cellStyle name="Normal 4 4 15 7" xfId="7845"/>
    <cellStyle name="Normal 4 4 15 7 2" xfId="17485"/>
    <cellStyle name="Normal 4 4 15 7 2 2" xfId="47692"/>
    <cellStyle name="Normal 4 4 15 7 3" xfId="27125"/>
    <cellStyle name="Normal 4 4 15 7 3 2" xfId="57332"/>
    <cellStyle name="Normal 4 4 15 7 4" xfId="38052"/>
    <cellStyle name="Normal 4 4 15 8" xfId="9132"/>
    <cellStyle name="Normal 4 4 15 8 2" xfId="18772"/>
    <cellStyle name="Normal 4 4 15 8 2 2" xfId="48979"/>
    <cellStyle name="Normal 4 4 15 8 3" xfId="28412"/>
    <cellStyle name="Normal 4 4 15 8 3 2" xfId="58619"/>
    <cellStyle name="Normal 4 4 15 8 4" xfId="39339"/>
    <cellStyle name="Normal 4 4 15 9" xfId="10255"/>
    <cellStyle name="Normal 4 4 15 9 2" xfId="40462"/>
    <cellStyle name="Normal 4 4 16" xfId="1072"/>
    <cellStyle name="Normal 4 4 16 10" xfId="20362"/>
    <cellStyle name="Normal 4 4 16 10 2" xfId="50569"/>
    <cellStyle name="Normal 4 4 16 11" xfId="30166"/>
    <cellStyle name="Normal 4 4 16 11 2" xfId="60373"/>
    <cellStyle name="Normal 4 4 16 12" xfId="31289"/>
    <cellStyle name="Normal 4 4 16 2" xfId="2200"/>
    <cellStyle name="Normal 4 4 16 2 2" xfId="11845"/>
    <cellStyle name="Normal 4 4 16 2 2 2" xfId="42052"/>
    <cellStyle name="Normal 4 4 16 2 3" xfId="21485"/>
    <cellStyle name="Normal 4 4 16 2 3 2" xfId="51692"/>
    <cellStyle name="Normal 4 4 16 2 4" xfId="32412"/>
    <cellStyle name="Normal 4 4 16 3" xfId="3326"/>
    <cellStyle name="Normal 4 4 16 3 2" xfId="12968"/>
    <cellStyle name="Normal 4 4 16 3 2 2" xfId="43175"/>
    <cellStyle name="Normal 4 4 16 3 3" xfId="22608"/>
    <cellStyle name="Normal 4 4 16 3 3 2" xfId="52815"/>
    <cellStyle name="Normal 4 4 16 3 4" xfId="33535"/>
    <cellStyle name="Normal 4 4 16 4" xfId="4449"/>
    <cellStyle name="Normal 4 4 16 4 2" xfId="14091"/>
    <cellStyle name="Normal 4 4 16 4 2 2" xfId="44298"/>
    <cellStyle name="Normal 4 4 16 4 3" xfId="23731"/>
    <cellStyle name="Normal 4 4 16 4 3 2" xfId="53938"/>
    <cellStyle name="Normal 4 4 16 4 4" xfId="34658"/>
    <cellStyle name="Normal 4 4 16 5" xfId="5738"/>
    <cellStyle name="Normal 4 4 16 5 2" xfId="15378"/>
    <cellStyle name="Normal 4 4 16 5 2 2" xfId="45585"/>
    <cellStyle name="Normal 4 4 16 5 3" xfId="25018"/>
    <cellStyle name="Normal 4 4 16 5 3 2" xfId="55225"/>
    <cellStyle name="Normal 4 4 16 5 4" xfId="35945"/>
    <cellStyle name="Normal 4 4 16 6" xfId="7025"/>
    <cellStyle name="Normal 4 4 16 6 2" xfId="16665"/>
    <cellStyle name="Normal 4 4 16 6 2 2" xfId="46872"/>
    <cellStyle name="Normal 4 4 16 6 3" xfId="26305"/>
    <cellStyle name="Normal 4 4 16 6 3 2" xfId="56512"/>
    <cellStyle name="Normal 4 4 16 6 4" xfId="37232"/>
    <cellStyle name="Normal 4 4 16 7" xfId="8312"/>
    <cellStyle name="Normal 4 4 16 7 2" xfId="17952"/>
    <cellStyle name="Normal 4 4 16 7 2 2" xfId="48159"/>
    <cellStyle name="Normal 4 4 16 7 3" xfId="27592"/>
    <cellStyle name="Normal 4 4 16 7 3 2" xfId="57799"/>
    <cellStyle name="Normal 4 4 16 7 4" xfId="38519"/>
    <cellStyle name="Normal 4 4 16 8" xfId="9599"/>
    <cellStyle name="Normal 4 4 16 8 2" xfId="19239"/>
    <cellStyle name="Normal 4 4 16 8 2 2" xfId="49446"/>
    <cellStyle name="Normal 4 4 16 8 3" xfId="28879"/>
    <cellStyle name="Normal 4 4 16 8 3 2" xfId="59086"/>
    <cellStyle name="Normal 4 4 16 8 4" xfId="39806"/>
    <cellStyle name="Normal 4 4 16 9" xfId="10722"/>
    <cellStyle name="Normal 4 4 16 9 2" xfId="40929"/>
    <cellStyle name="Normal 4 4 17" xfId="1236"/>
    <cellStyle name="Normal 4 4 17 10" xfId="20524"/>
    <cellStyle name="Normal 4 4 17 10 2" xfId="50731"/>
    <cellStyle name="Normal 4 4 17 11" xfId="30328"/>
    <cellStyle name="Normal 4 4 17 11 2" xfId="60535"/>
    <cellStyle name="Normal 4 4 17 12" xfId="31451"/>
    <cellStyle name="Normal 4 4 17 2" xfId="2364"/>
    <cellStyle name="Normal 4 4 17 2 2" xfId="12007"/>
    <cellStyle name="Normal 4 4 17 2 2 2" xfId="42214"/>
    <cellStyle name="Normal 4 4 17 2 3" xfId="21647"/>
    <cellStyle name="Normal 4 4 17 2 3 2" xfId="51854"/>
    <cellStyle name="Normal 4 4 17 2 4" xfId="32574"/>
    <cellStyle name="Normal 4 4 17 3" xfId="3488"/>
    <cellStyle name="Normal 4 4 17 3 2" xfId="13130"/>
    <cellStyle name="Normal 4 4 17 3 2 2" xfId="43337"/>
    <cellStyle name="Normal 4 4 17 3 3" xfId="22770"/>
    <cellStyle name="Normal 4 4 17 3 3 2" xfId="52977"/>
    <cellStyle name="Normal 4 4 17 3 4" xfId="33697"/>
    <cellStyle name="Normal 4 4 17 4" xfId="4611"/>
    <cellStyle name="Normal 4 4 17 4 2" xfId="14253"/>
    <cellStyle name="Normal 4 4 17 4 2 2" xfId="44460"/>
    <cellStyle name="Normal 4 4 17 4 3" xfId="23893"/>
    <cellStyle name="Normal 4 4 17 4 3 2" xfId="54100"/>
    <cellStyle name="Normal 4 4 17 4 4" xfId="34820"/>
    <cellStyle name="Normal 4 4 17 5" xfId="5900"/>
    <cellStyle name="Normal 4 4 17 5 2" xfId="15540"/>
    <cellStyle name="Normal 4 4 17 5 2 2" xfId="45747"/>
    <cellStyle name="Normal 4 4 17 5 3" xfId="25180"/>
    <cellStyle name="Normal 4 4 17 5 3 2" xfId="55387"/>
    <cellStyle name="Normal 4 4 17 5 4" xfId="36107"/>
    <cellStyle name="Normal 4 4 17 6" xfId="7187"/>
    <cellStyle name="Normal 4 4 17 6 2" xfId="16827"/>
    <cellStyle name="Normal 4 4 17 6 2 2" xfId="47034"/>
    <cellStyle name="Normal 4 4 17 6 3" xfId="26467"/>
    <cellStyle name="Normal 4 4 17 6 3 2" xfId="56674"/>
    <cellStyle name="Normal 4 4 17 6 4" xfId="37394"/>
    <cellStyle name="Normal 4 4 17 7" xfId="8474"/>
    <cellStyle name="Normal 4 4 17 7 2" xfId="18114"/>
    <cellStyle name="Normal 4 4 17 7 2 2" xfId="48321"/>
    <cellStyle name="Normal 4 4 17 7 3" xfId="27754"/>
    <cellStyle name="Normal 4 4 17 7 3 2" xfId="57961"/>
    <cellStyle name="Normal 4 4 17 7 4" xfId="38681"/>
    <cellStyle name="Normal 4 4 17 8" xfId="9761"/>
    <cellStyle name="Normal 4 4 17 8 2" xfId="19401"/>
    <cellStyle name="Normal 4 4 17 8 2 2" xfId="49608"/>
    <cellStyle name="Normal 4 4 17 8 3" xfId="29041"/>
    <cellStyle name="Normal 4 4 17 8 3 2" xfId="59248"/>
    <cellStyle name="Normal 4 4 17 8 4" xfId="39968"/>
    <cellStyle name="Normal 4 4 17 9" xfId="10884"/>
    <cellStyle name="Normal 4 4 17 9 2" xfId="41091"/>
    <cellStyle name="Normal 4 4 18" xfId="1262"/>
    <cellStyle name="Normal 4 4 18 2" xfId="4800"/>
    <cellStyle name="Normal 4 4 18 2 2" xfId="14442"/>
    <cellStyle name="Normal 4 4 18 2 2 2" xfId="44649"/>
    <cellStyle name="Normal 4 4 18 2 3" xfId="24082"/>
    <cellStyle name="Normal 4 4 18 2 3 2" xfId="54289"/>
    <cellStyle name="Normal 4 4 18 2 4" xfId="35009"/>
    <cellStyle name="Normal 4 4 18 3" xfId="6089"/>
    <cellStyle name="Normal 4 4 18 3 2" xfId="15729"/>
    <cellStyle name="Normal 4 4 18 3 2 2" xfId="45936"/>
    <cellStyle name="Normal 4 4 18 3 3" xfId="25369"/>
    <cellStyle name="Normal 4 4 18 3 3 2" xfId="55576"/>
    <cellStyle name="Normal 4 4 18 3 4" xfId="36296"/>
    <cellStyle name="Normal 4 4 18 4" xfId="7376"/>
    <cellStyle name="Normal 4 4 18 4 2" xfId="17016"/>
    <cellStyle name="Normal 4 4 18 4 2 2" xfId="47223"/>
    <cellStyle name="Normal 4 4 18 4 3" xfId="26656"/>
    <cellStyle name="Normal 4 4 18 4 3 2" xfId="56863"/>
    <cellStyle name="Normal 4 4 18 4 4" xfId="37583"/>
    <cellStyle name="Normal 4 4 18 5" xfId="8663"/>
    <cellStyle name="Normal 4 4 18 5 2" xfId="18303"/>
    <cellStyle name="Normal 4 4 18 5 2 2" xfId="48510"/>
    <cellStyle name="Normal 4 4 18 5 3" xfId="27943"/>
    <cellStyle name="Normal 4 4 18 5 3 2" xfId="58150"/>
    <cellStyle name="Normal 4 4 18 5 4" xfId="38870"/>
    <cellStyle name="Normal 4 4 18 6" xfId="10909"/>
    <cellStyle name="Normal 4 4 18 6 2" xfId="41116"/>
    <cellStyle name="Normal 4 4 18 7" xfId="20549"/>
    <cellStyle name="Normal 4 4 18 7 2" xfId="50756"/>
    <cellStyle name="Normal 4 4 18 8" xfId="29230"/>
    <cellStyle name="Normal 4 4 18 8 2" xfId="59437"/>
    <cellStyle name="Normal 4 4 18 9" xfId="31476"/>
    <cellStyle name="Normal 4 4 19" xfId="2390"/>
    <cellStyle name="Normal 4 4 19 2" xfId="12032"/>
    <cellStyle name="Normal 4 4 19 2 2" xfId="42239"/>
    <cellStyle name="Normal 4 4 19 3" xfId="21672"/>
    <cellStyle name="Normal 4 4 19 3 2" xfId="51879"/>
    <cellStyle name="Normal 4 4 19 4" xfId="32599"/>
    <cellStyle name="Normal 4 4 2" xfId="150"/>
    <cellStyle name="Normal 4 4 2 10" xfId="7235"/>
    <cellStyle name="Normal 4 4 2 10 2" xfId="16875"/>
    <cellStyle name="Normal 4 4 2 10 2 2" xfId="47082"/>
    <cellStyle name="Normal 4 4 2 10 3" xfId="26515"/>
    <cellStyle name="Normal 4 4 2 10 3 2" xfId="56722"/>
    <cellStyle name="Normal 4 4 2 10 4" xfId="37442"/>
    <cellStyle name="Normal 4 4 2 11" xfId="8522"/>
    <cellStyle name="Normal 4 4 2 11 2" xfId="18162"/>
    <cellStyle name="Normal 4 4 2 11 2 2" xfId="48369"/>
    <cellStyle name="Normal 4 4 2 11 3" xfId="27802"/>
    <cellStyle name="Normal 4 4 2 11 3 2" xfId="58009"/>
    <cellStyle name="Normal 4 4 2 11 4" xfId="38729"/>
    <cellStyle name="Normal 4 4 2 12" xfId="9809"/>
    <cellStyle name="Normal 4 4 2 12 2" xfId="40016"/>
    <cellStyle name="Normal 4 4 2 13" xfId="19449"/>
    <cellStyle name="Normal 4 4 2 13 2" xfId="49656"/>
    <cellStyle name="Normal 4 4 2 14" xfId="29089"/>
    <cellStyle name="Normal 4 4 2 14 2" xfId="59296"/>
    <cellStyle name="Normal 4 4 2 15" xfId="30376"/>
    <cellStyle name="Normal 4 4 2 2" xfId="315"/>
    <cellStyle name="Normal 4 4 2 2 10" xfId="9973"/>
    <cellStyle name="Normal 4 4 2 2 10 2" xfId="40180"/>
    <cellStyle name="Normal 4 4 2 2 11" xfId="19613"/>
    <cellStyle name="Normal 4 4 2 2 11 2" xfId="49820"/>
    <cellStyle name="Normal 4 4 2 2 12" xfId="29417"/>
    <cellStyle name="Normal 4 4 2 2 12 2" xfId="59624"/>
    <cellStyle name="Normal 4 4 2 2 13" xfId="30540"/>
    <cellStyle name="Normal 4 4 2 2 2" xfId="791"/>
    <cellStyle name="Normal 4 4 2 2 2 10" xfId="20082"/>
    <cellStyle name="Normal 4 4 2 2 2 10 2" xfId="50289"/>
    <cellStyle name="Normal 4 4 2 2 2 11" xfId="29886"/>
    <cellStyle name="Normal 4 4 2 2 2 11 2" xfId="60093"/>
    <cellStyle name="Normal 4 4 2 2 2 12" xfId="31009"/>
    <cellStyle name="Normal 4 4 2 2 2 2" xfId="1920"/>
    <cellStyle name="Normal 4 4 2 2 2 2 2" xfId="11565"/>
    <cellStyle name="Normal 4 4 2 2 2 2 2 2" xfId="41772"/>
    <cellStyle name="Normal 4 4 2 2 2 2 3" xfId="21205"/>
    <cellStyle name="Normal 4 4 2 2 2 2 3 2" xfId="51412"/>
    <cellStyle name="Normal 4 4 2 2 2 2 4" xfId="32132"/>
    <cellStyle name="Normal 4 4 2 2 2 3" xfId="3046"/>
    <cellStyle name="Normal 4 4 2 2 2 3 2" xfId="12688"/>
    <cellStyle name="Normal 4 4 2 2 2 3 2 2" xfId="42895"/>
    <cellStyle name="Normal 4 4 2 2 2 3 3" xfId="22328"/>
    <cellStyle name="Normal 4 4 2 2 2 3 3 2" xfId="52535"/>
    <cellStyle name="Normal 4 4 2 2 2 3 4" xfId="33255"/>
    <cellStyle name="Normal 4 4 2 2 2 4" xfId="4169"/>
    <cellStyle name="Normal 4 4 2 2 2 4 2" xfId="13811"/>
    <cellStyle name="Normal 4 4 2 2 2 4 2 2" xfId="44018"/>
    <cellStyle name="Normal 4 4 2 2 2 4 3" xfId="23451"/>
    <cellStyle name="Normal 4 4 2 2 2 4 3 2" xfId="53658"/>
    <cellStyle name="Normal 4 4 2 2 2 4 4" xfId="34378"/>
    <cellStyle name="Normal 4 4 2 2 2 5" xfId="5458"/>
    <cellStyle name="Normal 4 4 2 2 2 5 2" xfId="15098"/>
    <cellStyle name="Normal 4 4 2 2 2 5 2 2" xfId="45305"/>
    <cellStyle name="Normal 4 4 2 2 2 5 3" xfId="24738"/>
    <cellStyle name="Normal 4 4 2 2 2 5 3 2" xfId="54945"/>
    <cellStyle name="Normal 4 4 2 2 2 5 4" xfId="35665"/>
    <cellStyle name="Normal 4 4 2 2 2 6" xfId="6745"/>
    <cellStyle name="Normal 4 4 2 2 2 6 2" xfId="16385"/>
    <cellStyle name="Normal 4 4 2 2 2 6 2 2" xfId="46592"/>
    <cellStyle name="Normal 4 4 2 2 2 6 3" xfId="26025"/>
    <cellStyle name="Normal 4 4 2 2 2 6 3 2" xfId="56232"/>
    <cellStyle name="Normal 4 4 2 2 2 6 4" xfId="36952"/>
    <cellStyle name="Normal 4 4 2 2 2 7" xfId="8032"/>
    <cellStyle name="Normal 4 4 2 2 2 7 2" xfId="17672"/>
    <cellStyle name="Normal 4 4 2 2 2 7 2 2" xfId="47879"/>
    <cellStyle name="Normal 4 4 2 2 2 7 3" xfId="27312"/>
    <cellStyle name="Normal 4 4 2 2 2 7 3 2" xfId="57519"/>
    <cellStyle name="Normal 4 4 2 2 2 7 4" xfId="38239"/>
    <cellStyle name="Normal 4 4 2 2 2 8" xfId="9319"/>
    <cellStyle name="Normal 4 4 2 2 2 8 2" xfId="18959"/>
    <cellStyle name="Normal 4 4 2 2 2 8 2 2" xfId="49166"/>
    <cellStyle name="Normal 4 4 2 2 2 8 3" xfId="28599"/>
    <cellStyle name="Normal 4 4 2 2 2 8 3 2" xfId="58806"/>
    <cellStyle name="Normal 4 4 2 2 2 8 4" xfId="39526"/>
    <cellStyle name="Normal 4 4 2 2 2 9" xfId="10442"/>
    <cellStyle name="Normal 4 4 2 2 2 9 2" xfId="40649"/>
    <cellStyle name="Normal 4 4 2 2 3" xfId="1449"/>
    <cellStyle name="Normal 4 4 2 2 3 2" xfId="11096"/>
    <cellStyle name="Normal 4 4 2 2 3 2 2" xfId="41303"/>
    <cellStyle name="Normal 4 4 2 2 3 3" xfId="20736"/>
    <cellStyle name="Normal 4 4 2 2 3 3 2" xfId="50943"/>
    <cellStyle name="Normal 4 4 2 2 3 4" xfId="31663"/>
    <cellStyle name="Normal 4 4 2 2 4" xfId="2577"/>
    <cellStyle name="Normal 4 4 2 2 4 2" xfId="12219"/>
    <cellStyle name="Normal 4 4 2 2 4 2 2" xfId="42426"/>
    <cellStyle name="Normal 4 4 2 2 4 3" xfId="21859"/>
    <cellStyle name="Normal 4 4 2 2 4 3 2" xfId="52066"/>
    <cellStyle name="Normal 4 4 2 2 4 4" xfId="32786"/>
    <cellStyle name="Normal 4 4 2 2 5" xfId="3700"/>
    <cellStyle name="Normal 4 4 2 2 5 2" xfId="13342"/>
    <cellStyle name="Normal 4 4 2 2 5 2 2" xfId="43549"/>
    <cellStyle name="Normal 4 4 2 2 5 3" xfId="22982"/>
    <cellStyle name="Normal 4 4 2 2 5 3 2" xfId="53189"/>
    <cellStyle name="Normal 4 4 2 2 5 4" xfId="33909"/>
    <cellStyle name="Normal 4 4 2 2 6" xfId="4989"/>
    <cellStyle name="Normal 4 4 2 2 6 2" xfId="14629"/>
    <cellStyle name="Normal 4 4 2 2 6 2 2" xfId="44836"/>
    <cellStyle name="Normal 4 4 2 2 6 3" xfId="24269"/>
    <cellStyle name="Normal 4 4 2 2 6 3 2" xfId="54476"/>
    <cellStyle name="Normal 4 4 2 2 6 4" xfId="35196"/>
    <cellStyle name="Normal 4 4 2 2 7" xfId="6276"/>
    <cellStyle name="Normal 4 4 2 2 7 2" xfId="15916"/>
    <cellStyle name="Normal 4 4 2 2 7 2 2" xfId="46123"/>
    <cellStyle name="Normal 4 4 2 2 7 3" xfId="25556"/>
    <cellStyle name="Normal 4 4 2 2 7 3 2" xfId="55763"/>
    <cellStyle name="Normal 4 4 2 2 7 4" xfId="36483"/>
    <cellStyle name="Normal 4 4 2 2 8" xfId="7563"/>
    <cellStyle name="Normal 4 4 2 2 8 2" xfId="17203"/>
    <cellStyle name="Normal 4 4 2 2 8 2 2" xfId="47410"/>
    <cellStyle name="Normal 4 4 2 2 8 3" xfId="26843"/>
    <cellStyle name="Normal 4 4 2 2 8 3 2" xfId="57050"/>
    <cellStyle name="Normal 4 4 2 2 8 4" xfId="37770"/>
    <cellStyle name="Normal 4 4 2 2 9" xfId="8850"/>
    <cellStyle name="Normal 4 4 2 2 9 2" xfId="18490"/>
    <cellStyle name="Normal 4 4 2 2 9 2 2" xfId="48697"/>
    <cellStyle name="Normal 4 4 2 2 9 3" xfId="28130"/>
    <cellStyle name="Normal 4 4 2 2 9 3 2" xfId="58337"/>
    <cellStyle name="Normal 4 4 2 2 9 4" xfId="39057"/>
    <cellStyle name="Normal 4 4 2 3" xfId="626"/>
    <cellStyle name="Normal 4 4 2 3 10" xfId="19918"/>
    <cellStyle name="Normal 4 4 2 3 10 2" xfId="50125"/>
    <cellStyle name="Normal 4 4 2 3 11" xfId="29722"/>
    <cellStyle name="Normal 4 4 2 3 11 2" xfId="59929"/>
    <cellStyle name="Normal 4 4 2 3 12" xfId="30845"/>
    <cellStyle name="Normal 4 4 2 3 2" xfId="1756"/>
    <cellStyle name="Normal 4 4 2 3 2 2" xfId="11401"/>
    <cellStyle name="Normal 4 4 2 3 2 2 2" xfId="41608"/>
    <cellStyle name="Normal 4 4 2 3 2 3" xfId="21041"/>
    <cellStyle name="Normal 4 4 2 3 2 3 2" xfId="51248"/>
    <cellStyle name="Normal 4 4 2 3 2 4" xfId="31968"/>
    <cellStyle name="Normal 4 4 2 3 3" xfId="2882"/>
    <cellStyle name="Normal 4 4 2 3 3 2" xfId="12524"/>
    <cellStyle name="Normal 4 4 2 3 3 2 2" xfId="42731"/>
    <cellStyle name="Normal 4 4 2 3 3 3" xfId="22164"/>
    <cellStyle name="Normal 4 4 2 3 3 3 2" xfId="52371"/>
    <cellStyle name="Normal 4 4 2 3 3 4" xfId="33091"/>
    <cellStyle name="Normal 4 4 2 3 4" xfId="4005"/>
    <cellStyle name="Normal 4 4 2 3 4 2" xfId="13647"/>
    <cellStyle name="Normal 4 4 2 3 4 2 2" xfId="43854"/>
    <cellStyle name="Normal 4 4 2 3 4 3" xfId="23287"/>
    <cellStyle name="Normal 4 4 2 3 4 3 2" xfId="53494"/>
    <cellStyle name="Normal 4 4 2 3 4 4" xfId="34214"/>
    <cellStyle name="Normal 4 4 2 3 5" xfId="5294"/>
    <cellStyle name="Normal 4 4 2 3 5 2" xfId="14934"/>
    <cellStyle name="Normal 4 4 2 3 5 2 2" xfId="45141"/>
    <cellStyle name="Normal 4 4 2 3 5 3" xfId="24574"/>
    <cellStyle name="Normal 4 4 2 3 5 3 2" xfId="54781"/>
    <cellStyle name="Normal 4 4 2 3 5 4" xfId="35501"/>
    <cellStyle name="Normal 4 4 2 3 6" xfId="6581"/>
    <cellStyle name="Normal 4 4 2 3 6 2" xfId="16221"/>
    <cellStyle name="Normal 4 4 2 3 6 2 2" xfId="46428"/>
    <cellStyle name="Normal 4 4 2 3 6 3" xfId="25861"/>
    <cellStyle name="Normal 4 4 2 3 6 3 2" xfId="56068"/>
    <cellStyle name="Normal 4 4 2 3 6 4" xfId="36788"/>
    <cellStyle name="Normal 4 4 2 3 7" xfId="7868"/>
    <cellStyle name="Normal 4 4 2 3 7 2" xfId="17508"/>
    <cellStyle name="Normal 4 4 2 3 7 2 2" xfId="47715"/>
    <cellStyle name="Normal 4 4 2 3 7 3" xfId="27148"/>
    <cellStyle name="Normal 4 4 2 3 7 3 2" xfId="57355"/>
    <cellStyle name="Normal 4 4 2 3 7 4" xfId="38075"/>
    <cellStyle name="Normal 4 4 2 3 8" xfId="9155"/>
    <cellStyle name="Normal 4 4 2 3 8 2" xfId="18795"/>
    <cellStyle name="Normal 4 4 2 3 8 2 2" xfId="49002"/>
    <cellStyle name="Normal 4 4 2 3 8 3" xfId="28435"/>
    <cellStyle name="Normal 4 4 2 3 8 3 2" xfId="58642"/>
    <cellStyle name="Normal 4 4 2 3 8 4" xfId="39362"/>
    <cellStyle name="Normal 4 4 2 3 9" xfId="10278"/>
    <cellStyle name="Normal 4 4 2 3 9 2" xfId="40485"/>
    <cellStyle name="Normal 4 4 2 4" xfId="1096"/>
    <cellStyle name="Normal 4 4 2 4 10" xfId="20385"/>
    <cellStyle name="Normal 4 4 2 4 10 2" xfId="50592"/>
    <cellStyle name="Normal 4 4 2 4 11" xfId="30189"/>
    <cellStyle name="Normal 4 4 2 4 11 2" xfId="60396"/>
    <cellStyle name="Normal 4 4 2 4 12" xfId="31312"/>
    <cellStyle name="Normal 4 4 2 4 2" xfId="2224"/>
    <cellStyle name="Normal 4 4 2 4 2 2" xfId="11868"/>
    <cellStyle name="Normal 4 4 2 4 2 2 2" xfId="42075"/>
    <cellStyle name="Normal 4 4 2 4 2 3" xfId="21508"/>
    <cellStyle name="Normal 4 4 2 4 2 3 2" xfId="51715"/>
    <cellStyle name="Normal 4 4 2 4 2 4" xfId="32435"/>
    <cellStyle name="Normal 4 4 2 4 3" xfId="3349"/>
    <cellStyle name="Normal 4 4 2 4 3 2" xfId="12991"/>
    <cellStyle name="Normal 4 4 2 4 3 2 2" xfId="43198"/>
    <cellStyle name="Normal 4 4 2 4 3 3" xfId="22631"/>
    <cellStyle name="Normal 4 4 2 4 3 3 2" xfId="52838"/>
    <cellStyle name="Normal 4 4 2 4 3 4" xfId="33558"/>
    <cellStyle name="Normal 4 4 2 4 4" xfId="4472"/>
    <cellStyle name="Normal 4 4 2 4 4 2" xfId="14114"/>
    <cellStyle name="Normal 4 4 2 4 4 2 2" xfId="44321"/>
    <cellStyle name="Normal 4 4 2 4 4 3" xfId="23754"/>
    <cellStyle name="Normal 4 4 2 4 4 3 2" xfId="53961"/>
    <cellStyle name="Normal 4 4 2 4 4 4" xfId="34681"/>
    <cellStyle name="Normal 4 4 2 4 5" xfId="5761"/>
    <cellStyle name="Normal 4 4 2 4 5 2" xfId="15401"/>
    <cellStyle name="Normal 4 4 2 4 5 2 2" xfId="45608"/>
    <cellStyle name="Normal 4 4 2 4 5 3" xfId="25041"/>
    <cellStyle name="Normal 4 4 2 4 5 3 2" xfId="55248"/>
    <cellStyle name="Normal 4 4 2 4 5 4" xfId="35968"/>
    <cellStyle name="Normal 4 4 2 4 6" xfId="7048"/>
    <cellStyle name="Normal 4 4 2 4 6 2" xfId="16688"/>
    <cellStyle name="Normal 4 4 2 4 6 2 2" xfId="46895"/>
    <cellStyle name="Normal 4 4 2 4 6 3" xfId="26328"/>
    <cellStyle name="Normal 4 4 2 4 6 3 2" xfId="56535"/>
    <cellStyle name="Normal 4 4 2 4 6 4" xfId="37255"/>
    <cellStyle name="Normal 4 4 2 4 7" xfId="8335"/>
    <cellStyle name="Normal 4 4 2 4 7 2" xfId="17975"/>
    <cellStyle name="Normal 4 4 2 4 7 2 2" xfId="48182"/>
    <cellStyle name="Normal 4 4 2 4 7 3" xfId="27615"/>
    <cellStyle name="Normal 4 4 2 4 7 3 2" xfId="57822"/>
    <cellStyle name="Normal 4 4 2 4 7 4" xfId="38542"/>
    <cellStyle name="Normal 4 4 2 4 8" xfId="9622"/>
    <cellStyle name="Normal 4 4 2 4 8 2" xfId="19262"/>
    <cellStyle name="Normal 4 4 2 4 8 2 2" xfId="49469"/>
    <cellStyle name="Normal 4 4 2 4 8 3" xfId="28902"/>
    <cellStyle name="Normal 4 4 2 4 8 3 2" xfId="59109"/>
    <cellStyle name="Normal 4 4 2 4 8 4" xfId="39829"/>
    <cellStyle name="Normal 4 4 2 4 9" xfId="10745"/>
    <cellStyle name="Normal 4 4 2 4 9 2" xfId="40952"/>
    <cellStyle name="Normal 4 4 2 5" xfId="1285"/>
    <cellStyle name="Normal 4 4 2 5 2" xfId="4824"/>
    <cellStyle name="Normal 4 4 2 5 2 2" xfId="14465"/>
    <cellStyle name="Normal 4 4 2 5 2 2 2" xfId="44672"/>
    <cellStyle name="Normal 4 4 2 5 2 3" xfId="24105"/>
    <cellStyle name="Normal 4 4 2 5 2 3 2" xfId="54312"/>
    <cellStyle name="Normal 4 4 2 5 2 4" xfId="35032"/>
    <cellStyle name="Normal 4 4 2 5 3" xfId="6112"/>
    <cellStyle name="Normal 4 4 2 5 3 2" xfId="15752"/>
    <cellStyle name="Normal 4 4 2 5 3 2 2" xfId="45959"/>
    <cellStyle name="Normal 4 4 2 5 3 3" xfId="25392"/>
    <cellStyle name="Normal 4 4 2 5 3 3 2" xfId="55599"/>
    <cellStyle name="Normal 4 4 2 5 3 4" xfId="36319"/>
    <cellStyle name="Normal 4 4 2 5 4" xfId="7399"/>
    <cellStyle name="Normal 4 4 2 5 4 2" xfId="17039"/>
    <cellStyle name="Normal 4 4 2 5 4 2 2" xfId="47246"/>
    <cellStyle name="Normal 4 4 2 5 4 3" xfId="26679"/>
    <cellStyle name="Normal 4 4 2 5 4 3 2" xfId="56886"/>
    <cellStyle name="Normal 4 4 2 5 4 4" xfId="37606"/>
    <cellStyle name="Normal 4 4 2 5 5" xfId="8686"/>
    <cellStyle name="Normal 4 4 2 5 5 2" xfId="18326"/>
    <cellStyle name="Normal 4 4 2 5 5 2 2" xfId="48533"/>
    <cellStyle name="Normal 4 4 2 5 5 3" xfId="27966"/>
    <cellStyle name="Normal 4 4 2 5 5 3 2" xfId="58173"/>
    <cellStyle name="Normal 4 4 2 5 5 4" xfId="38893"/>
    <cellStyle name="Normal 4 4 2 5 6" xfId="10932"/>
    <cellStyle name="Normal 4 4 2 5 6 2" xfId="41139"/>
    <cellStyle name="Normal 4 4 2 5 7" xfId="20572"/>
    <cellStyle name="Normal 4 4 2 5 7 2" xfId="50779"/>
    <cellStyle name="Normal 4 4 2 5 8" xfId="29253"/>
    <cellStyle name="Normal 4 4 2 5 8 2" xfId="59460"/>
    <cellStyle name="Normal 4 4 2 5 9" xfId="31499"/>
    <cellStyle name="Normal 4 4 2 6" xfId="2413"/>
    <cellStyle name="Normal 4 4 2 6 2" xfId="12055"/>
    <cellStyle name="Normal 4 4 2 6 2 2" xfId="42262"/>
    <cellStyle name="Normal 4 4 2 6 3" xfId="21695"/>
    <cellStyle name="Normal 4 4 2 6 3 2" xfId="51902"/>
    <cellStyle name="Normal 4 4 2 6 4" xfId="32622"/>
    <cellStyle name="Normal 4 4 2 7" xfId="3536"/>
    <cellStyle name="Normal 4 4 2 7 2" xfId="13178"/>
    <cellStyle name="Normal 4 4 2 7 2 2" xfId="43385"/>
    <cellStyle name="Normal 4 4 2 7 3" xfId="22818"/>
    <cellStyle name="Normal 4 4 2 7 3 2" xfId="53025"/>
    <cellStyle name="Normal 4 4 2 7 4" xfId="33745"/>
    <cellStyle name="Normal 4 4 2 8" xfId="4659"/>
    <cellStyle name="Normal 4 4 2 8 2" xfId="14301"/>
    <cellStyle name="Normal 4 4 2 8 2 2" xfId="44508"/>
    <cellStyle name="Normal 4 4 2 8 3" xfId="23941"/>
    <cellStyle name="Normal 4 4 2 8 3 2" xfId="54148"/>
    <cellStyle name="Normal 4 4 2 8 4" xfId="34868"/>
    <cellStyle name="Normal 4 4 2 9" xfId="5948"/>
    <cellStyle name="Normal 4 4 2 9 2" xfId="15588"/>
    <cellStyle name="Normal 4 4 2 9 2 2" xfId="45795"/>
    <cellStyle name="Normal 4 4 2 9 3" xfId="25228"/>
    <cellStyle name="Normal 4 4 2 9 3 2" xfId="55435"/>
    <cellStyle name="Normal 4 4 2 9 4" xfId="36155"/>
    <cellStyle name="Normal 4 4 20" xfId="3513"/>
    <cellStyle name="Normal 4 4 20 2" xfId="13155"/>
    <cellStyle name="Normal 4 4 20 2 2" xfId="43362"/>
    <cellStyle name="Normal 4 4 20 3" xfId="22795"/>
    <cellStyle name="Normal 4 4 20 3 2" xfId="53002"/>
    <cellStyle name="Normal 4 4 20 4" xfId="33722"/>
    <cellStyle name="Normal 4 4 21" xfId="4636"/>
    <cellStyle name="Normal 4 4 21 2" xfId="14278"/>
    <cellStyle name="Normal 4 4 21 2 2" xfId="44485"/>
    <cellStyle name="Normal 4 4 21 3" xfId="23918"/>
    <cellStyle name="Normal 4 4 21 3 2" xfId="54125"/>
    <cellStyle name="Normal 4 4 21 4" xfId="34845"/>
    <cellStyle name="Normal 4 4 22" xfId="5925"/>
    <cellStyle name="Normal 4 4 22 2" xfId="15565"/>
    <cellStyle name="Normal 4 4 22 2 2" xfId="45772"/>
    <cellStyle name="Normal 4 4 22 3" xfId="25205"/>
    <cellStyle name="Normal 4 4 22 3 2" xfId="55412"/>
    <cellStyle name="Normal 4 4 22 4" xfId="36132"/>
    <cellStyle name="Normal 4 4 23" xfId="7212"/>
    <cellStyle name="Normal 4 4 23 2" xfId="16852"/>
    <cellStyle name="Normal 4 4 23 2 2" xfId="47059"/>
    <cellStyle name="Normal 4 4 23 3" xfId="26492"/>
    <cellStyle name="Normal 4 4 23 3 2" xfId="56699"/>
    <cellStyle name="Normal 4 4 23 4" xfId="37419"/>
    <cellStyle name="Normal 4 4 24" xfId="8499"/>
    <cellStyle name="Normal 4 4 24 2" xfId="18139"/>
    <cellStyle name="Normal 4 4 24 2 2" xfId="48346"/>
    <cellStyle name="Normal 4 4 24 3" xfId="27779"/>
    <cellStyle name="Normal 4 4 24 3 2" xfId="57986"/>
    <cellStyle name="Normal 4 4 24 4" xfId="38706"/>
    <cellStyle name="Normal 4 4 25" xfId="9786"/>
    <cellStyle name="Normal 4 4 25 2" xfId="39993"/>
    <cellStyle name="Normal 4 4 26" xfId="19426"/>
    <cellStyle name="Normal 4 4 26 2" xfId="49633"/>
    <cellStyle name="Normal 4 4 27" xfId="29066"/>
    <cellStyle name="Normal 4 4 27 2" xfId="59273"/>
    <cellStyle name="Normal 4 4 28" xfId="30353"/>
    <cellStyle name="Normal 4 4 3" xfId="174"/>
    <cellStyle name="Normal 4 4 3 10" xfId="7258"/>
    <cellStyle name="Normal 4 4 3 10 2" xfId="16898"/>
    <cellStyle name="Normal 4 4 3 10 2 2" xfId="47105"/>
    <cellStyle name="Normal 4 4 3 10 3" xfId="26538"/>
    <cellStyle name="Normal 4 4 3 10 3 2" xfId="56745"/>
    <cellStyle name="Normal 4 4 3 10 4" xfId="37465"/>
    <cellStyle name="Normal 4 4 3 11" xfId="8545"/>
    <cellStyle name="Normal 4 4 3 11 2" xfId="18185"/>
    <cellStyle name="Normal 4 4 3 11 2 2" xfId="48392"/>
    <cellStyle name="Normal 4 4 3 11 3" xfId="27825"/>
    <cellStyle name="Normal 4 4 3 11 3 2" xfId="58032"/>
    <cellStyle name="Normal 4 4 3 11 4" xfId="38752"/>
    <cellStyle name="Normal 4 4 3 12" xfId="9832"/>
    <cellStyle name="Normal 4 4 3 12 2" xfId="40039"/>
    <cellStyle name="Normal 4 4 3 13" xfId="19472"/>
    <cellStyle name="Normal 4 4 3 13 2" xfId="49679"/>
    <cellStyle name="Normal 4 4 3 14" xfId="29112"/>
    <cellStyle name="Normal 4 4 3 14 2" xfId="59319"/>
    <cellStyle name="Normal 4 4 3 15" xfId="30399"/>
    <cellStyle name="Normal 4 4 3 2" xfId="338"/>
    <cellStyle name="Normal 4 4 3 2 10" xfId="9996"/>
    <cellStyle name="Normal 4 4 3 2 10 2" xfId="40203"/>
    <cellStyle name="Normal 4 4 3 2 11" xfId="19636"/>
    <cellStyle name="Normal 4 4 3 2 11 2" xfId="49843"/>
    <cellStyle name="Normal 4 4 3 2 12" xfId="29440"/>
    <cellStyle name="Normal 4 4 3 2 12 2" xfId="59647"/>
    <cellStyle name="Normal 4 4 3 2 13" xfId="30563"/>
    <cellStyle name="Normal 4 4 3 2 2" xfId="814"/>
    <cellStyle name="Normal 4 4 3 2 2 10" xfId="20105"/>
    <cellStyle name="Normal 4 4 3 2 2 10 2" xfId="50312"/>
    <cellStyle name="Normal 4 4 3 2 2 11" xfId="29909"/>
    <cellStyle name="Normal 4 4 3 2 2 11 2" xfId="60116"/>
    <cellStyle name="Normal 4 4 3 2 2 12" xfId="31032"/>
    <cellStyle name="Normal 4 4 3 2 2 2" xfId="1943"/>
    <cellStyle name="Normal 4 4 3 2 2 2 2" xfId="11588"/>
    <cellStyle name="Normal 4 4 3 2 2 2 2 2" xfId="41795"/>
    <cellStyle name="Normal 4 4 3 2 2 2 3" xfId="21228"/>
    <cellStyle name="Normal 4 4 3 2 2 2 3 2" xfId="51435"/>
    <cellStyle name="Normal 4 4 3 2 2 2 4" xfId="32155"/>
    <cellStyle name="Normal 4 4 3 2 2 3" xfId="3069"/>
    <cellStyle name="Normal 4 4 3 2 2 3 2" xfId="12711"/>
    <cellStyle name="Normal 4 4 3 2 2 3 2 2" xfId="42918"/>
    <cellStyle name="Normal 4 4 3 2 2 3 3" xfId="22351"/>
    <cellStyle name="Normal 4 4 3 2 2 3 3 2" xfId="52558"/>
    <cellStyle name="Normal 4 4 3 2 2 3 4" xfId="33278"/>
    <cellStyle name="Normal 4 4 3 2 2 4" xfId="4192"/>
    <cellStyle name="Normal 4 4 3 2 2 4 2" xfId="13834"/>
    <cellStyle name="Normal 4 4 3 2 2 4 2 2" xfId="44041"/>
    <cellStyle name="Normal 4 4 3 2 2 4 3" xfId="23474"/>
    <cellStyle name="Normal 4 4 3 2 2 4 3 2" xfId="53681"/>
    <cellStyle name="Normal 4 4 3 2 2 4 4" xfId="34401"/>
    <cellStyle name="Normal 4 4 3 2 2 5" xfId="5481"/>
    <cellStyle name="Normal 4 4 3 2 2 5 2" xfId="15121"/>
    <cellStyle name="Normal 4 4 3 2 2 5 2 2" xfId="45328"/>
    <cellStyle name="Normal 4 4 3 2 2 5 3" xfId="24761"/>
    <cellStyle name="Normal 4 4 3 2 2 5 3 2" xfId="54968"/>
    <cellStyle name="Normal 4 4 3 2 2 5 4" xfId="35688"/>
    <cellStyle name="Normal 4 4 3 2 2 6" xfId="6768"/>
    <cellStyle name="Normal 4 4 3 2 2 6 2" xfId="16408"/>
    <cellStyle name="Normal 4 4 3 2 2 6 2 2" xfId="46615"/>
    <cellStyle name="Normal 4 4 3 2 2 6 3" xfId="26048"/>
    <cellStyle name="Normal 4 4 3 2 2 6 3 2" xfId="56255"/>
    <cellStyle name="Normal 4 4 3 2 2 6 4" xfId="36975"/>
    <cellStyle name="Normal 4 4 3 2 2 7" xfId="8055"/>
    <cellStyle name="Normal 4 4 3 2 2 7 2" xfId="17695"/>
    <cellStyle name="Normal 4 4 3 2 2 7 2 2" xfId="47902"/>
    <cellStyle name="Normal 4 4 3 2 2 7 3" xfId="27335"/>
    <cellStyle name="Normal 4 4 3 2 2 7 3 2" xfId="57542"/>
    <cellStyle name="Normal 4 4 3 2 2 7 4" xfId="38262"/>
    <cellStyle name="Normal 4 4 3 2 2 8" xfId="9342"/>
    <cellStyle name="Normal 4 4 3 2 2 8 2" xfId="18982"/>
    <cellStyle name="Normal 4 4 3 2 2 8 2 2" xfId="49189"/>
    <cellStyle name="Normal 4 4 3 2 2 8 3" xfId="28622"/>
    <cellStyle name="Normal 4 4 3 2 2 8 3 2" xfId="58829"/>
    <cellStyle name="Normal 4 4 3 2 2 8 4" xfId="39549"/>
    <cellStyle name="Normal 4 4 3 2 2 9" xfId="10465"/>
    <cellStyle name="Normal 4 4 3 2 2 9 2" xfId="40672"/>
    <cellStyle name="Normal 4 4 3 2 3" xfId="1472"/>
    <cellStyle name="Normal 4 4 3 2 3 2" xfId="11119"/>
    <cellStyle name="Normal 4 4 3 2 3 2 2" xfId="41326"/>
    <cellStyle name="Normal 4 4 3 2 3 3" xfId="20759"/>
    <cellStyle name="Normal 4 4 3 2 3 3 2" xfId="50966"/>
    <cellStyle name="Normal 4 4 3 2 3 4" xfId="31686"/>
    <cellStyle name="Normal 4 4 3 2 4" xfId="2600"/>
    <cellStyle name="Normal 4 4 3 2 4 2" xfId="12242"/>
    <cellStyle name="Normal 4 4 3 2 4 2 2" xfId="42449"/>
    <cellStyle name="Normal 4 4 3 2 4 3" xfId="21882"/>
    <cellStyle name="Normal 4 4 3 2 4 3 2" xfId="52089"/>
    <cellStyle name="Normal 4 4 3 2 4 4" xfId="32809"/>
    <cellStyle name="Normal 4 4 3 2 5" xfId="3723"/>
    <cellStyle name="Normal 4 4 3 2 5 2" xfId="13365"/>
    <cellStyle name="Normal 4 4 3 2 5 2 2" xfId="43572"/>
    <cellStyle name="Normal 4 4 3 2 5 3" xfId="23005"/>
    <cellStyle name="Normal 4 4 3 2 5 3 2" xfId="53212"/>
    <cellStyle name="Normal 4 4 3 2 5 4" xfId="33932"/>
    <cellStyle name="Normal 4 4 3 2 6" xfId="5012"/>
    <cellStyle name="Normal 4 4 3 2 6 2" xfId="14652"/>
    <cellStyle name="Normal 4 4 3 2 6 2 2" xfId="44859"/>
    <cellStyle name="Normal 4 4 3 2 6 3" xfId="24292"/>
    <cellStyle name="Normal 4 4 3 2 6 3 2" xfId="54499"/>
    <cellStyle name="Normal 4 4 3 2 6 4" xfId="35219"/>
    <cellStyle name="Normal 4 4 3 2 7" xfId="6299"/>
    <cellStyle name="Normal 4 4 3 2 7 2" xfId="15939"/>
    <cellStyle name="Normal 4 4 3 2 7 2 2" xfId="46146"/>
    <cellStyle name="Normal 4 4 3 2 7 3" xfId="25579"/>
    <cellStyle name="Normal 4 4 3 2 7 3 2" xfId="55786"/>
    <cellStyle name="Normal 4 4 3 2 7 4" xfId="36506"/>
    <cellStyle name="Normal 4 4 3 2 8" xfId="7586"/>
    <cellStyle name="Normal 4 4 3 2 8 2" xfId="17226"/>
    <cellStyle name="Normal 4 4 3 2 8 2 2" xfId="47433"/>
    <cellStyle name="Normal 4 4 3 2 8 3" xfId="26866"/>
    <cellStyle name="Normal 4 4 3 2 8 3 2" xfId="57073"/>
    <cellStyle name="Normal 4 4 3 2 8 4" xfId="37793"/>
    <cellStyle name="Normal 4 4 3 2 9" xfId="8873"/>
    <cellStyle name="Normal 4 4 3 2 9 2" xfId="18513"/>
    <cellStyle name="Normal 4 4 3 2 9 2 2" xfId="48720"/>
    <cellStyle name="Normal 4 4 3 2 9 3" xfId="28153"/>
    <cellStyle name="Normal 4 4 3 2 9 3 2" xfId="58360"/>
    <cellStyle name="Normal 4 4 3 2 9 4" xfId="39080"/>
    <cellStyle name="Normal 4 4 3 3" xfId="650"/>
    <cellStyle name="Normal 4 4 3 3 10" xfId="19941"/>
    <cellStyle name="Normal 4 4 3 3 10 2" xfId="50148"/>
    <cellStyle name="Normal 4 4 3 3 11" xfId="29745"/>
    <cellStyle name="Normal 4 4 3 3 11 2" xfId="59952"/>
    <cellStyle name="Normal 4 4 3 3 12" xfId="30868"/>
    <cellStyle name="Normal 4 4 3 3 2" xfId="1779"/>
    <cellStyle name="Normal 4 4 3 3 2 2" xfId="11424"/>
    <cellStyle name="Normal 4 4 3 3 2 2 2" xfId="41631"/>
    <cellStyle name="Normal 4 4 3 3 2 3" xfId="21064"/>
    <cellStyle name="Normal 4 4 3 3 2 3 2" xfId="51271"/>
    <cellStyle name="Normal 4 4 3 3 2 4" xfId="31991"/>
    <cellStyle name="Normal 4 4 3 3 3" xfId="2905"/>
    <cellStyle name="Normal 4 4 3 3 3 2" xfId="12547"/>
    <cellStyle name="Normal 4 4 3 3 3 2 2" xfId="42754"/>
    <cellStyle name="Normal 4 4 3 3 3 3" xfId="22187"/>
    <cellStyle name="Normal 4 4 3 3 3 3 2" xfId="52394"/>
    <cellStyle name="Normal 4 4 3 3 3 4" xfId="33114"/>
    <cellStyle name="Normal 4 4 3 3 4" xfId="4028"/>
    <cellStyle name="Normal 4 4 3 3 4 2" xfId="13670"/>
    <cellStyle name="Normal 4 4 3 3 4 2 2" xfId="43877"/>
    <cellStyle name="Normal 4 4 3 3 4 3" xfId="23310"/>
    <cellStyle name="Normal 4 4 3 3 4 3 2" xfId="53517"/>
    <cellStyle name="Normal 4 4 3 3 4 4" xfId="34237"/>
    <cellStyle name="Normal 4 4 3 3 5" xfId="5317"/>
    <cellStyle name="Normal 4 4 3 3 5 2" xfId="14957"/>
    <cellStyle name="Normal 4 4 3 3 5 2 2" xfId="45164"/>
    <cellStyle name="Normal 4 4 3 3 5 3" xfId="24597"/>
    <cellStyle name="Normal 4 4 3 3 5 3 2" xfId="54804"/>
    <cellStyle name="Normal 4 4 3 3 5 4" xfId="35524"/>
    <cellStyle name="Normal 4 4 3 3 6" xfId="6604"/>
    <cellStyle name="Normal 4 4 3 3 6 2" xfId="16244"/>
    <cellStyle name="Normal 4 4 3 3 6 2 2" xfId="46451"/>
    <cellStyle name="Normal 4 4 3 3 6 3" xfId="25884"/>
    <cellStyle name="Normal 4 4 3 3 6 3 2" xfId="56091"/>
    <cellStyle name="Normal 4 4 3 3 6 4" xfId="36811"/>
    <cellStyle name="Normal 4 4 3 3 7" xfId="7891"/>
    <cellStyle name="Normal 4 4 3 3 7 2" xfId="17531"/>
    <cellStyle name="Normal 4 4 3 3 7 2 2" xfId="47738"/>
    <cellStyle name="Normal 4 4 3 3 7 3" xfId="27171"/>
    <cellStyle name="Normal 4 4 3 3 7 3 2" xfId="57378"/>
    <cellStyle name="Normal 4 4 3 3 7 4" xfId="38098"/>
    <cellStyle name="Normal 4 4 3 3 8" xfId="9178"/>
    <cellStyle name="Normal 4 4 3 3 8 2" xfId="18818"/>
    <cellStyle name="Normal 4 4 3 3 8 2 2" xfId="49025"/>
    <cellStyle name="Normal 4 4 3 3 8 3" xfId="28458"/>
    <cellStyle name="Normal 4 4 3 3 8 3 2" xfId="58665"/>
    <cellStyle name="Normal 4 4 3 3 8 4" xfId="39385"/>
    <cellStyle name="Normal 4 4 3 3 9" xfId="10301"/>
    <cellStyle name="Normal 4 4 3 3 9 2" xfId="40508"/>
    <cellStyle name="Normal 4 4 3 4" xfId="1120"/>
    <cellStyle name="Normal 4 4 3 4 10" xfId="20408"/>
    <cellStyle name="Normal 4 4 3 4 10 2" xfId="50615"/>
    <cellStyle name="Normal 4 4 3 4 11" xfId="30212"/>
    <cellStyle name="Normal 4 4 3 4 11 2" xfId="60419"/>
    <cellStyle name="Normal 4 4 3 4 12" xfId="31335"/>
    <cellStyle name="Normal 4 4 3 4 2" xfId="2248"/>
    <cellStyle name="Normal 4 4 3 4 2 2" xfId="11891"/>
    <cellStyle name="Normal 4 4 3 4 2 2 2" xfId="42098"/>
    <cellStyle name="Normal 4 4 3 4 2 3" xfId="21531"/>
    <cellStyle name="Normal 4 4 3 4 2 3 2" xfId="51738"/>
    <cellStyle name="Normal 4 4 3 4 2 4" xfId="32458"/>
    <cellStyle name="Normal 4 4 3 4 3" xfId="3372"/>
    <cellStyle name="Normal 4 4 3 4 3 2" xfId="13014"/>
    <cellStyle name="Normal 4 4 3 4 3 2 2" xfId="43221"/>
    <cellStyle name="Normal 4 4 3 4 3 3" xfId="22654"/>
    <cellStyle name="Normal 4 4 3 4 3 3 2" xfId="52861"/>
    <cellStyle name="Normal 4 4 3 4 3 4" xfId="33581"/>
    <cellStyle name="Normal 4 4 3 4 4" xfId="4495"/>
    <cellStyle name="Normal 4 4 3 4 4 2" xfId="14137"/>
    <cellStyle name="Normal 4 4 3 4 4 2 2" xfId="44344"/>
    <cellStyle name="Normal 4 4 3 4 4 3" xfId="23777"/>
    <cellStyle name="Normal 4 4 3 4 4 3 2" xfId="53984"/>
    <cellStyle name="Normal 4 4 3 4 4 4" xfId="34704"/>
    <cellStyle name="Normal 4 4 3 4 5" xfId="5784"/>
    <cellStyle name="Normal 4 4 3 4 5 2" xfId="15424"/>
    <cellStyle name="Normal 4 4 3 4 5 2 2" xfId="45631"/>
    <cellStyle name="Normal 4 4 3 4 5 3" xfId="25064"/>
    <cellStyle name="Normal 4 4 3 4 5 3 2" xfId="55271"/>
    <cellStyle name="Normal 4 4 3 4 5 4" xfId="35991"/>
    <cellStyle name="Normal 4 4 3 4 6" xfId="7071"/>
    <cellStyle name="Normal 4 4 3 4 6 2" xfId="16711"/>
    <cellStyle name="Normal 4 4 3 4 6 2 2" xfId="46918"/>
    <cellStyle name="Normal 4 4 3 4 6 3" xfId="26351"/>
    <cellStyle name="Normal 4 4 3 4 6 3 2" xfId="56558"/>
    <cellStyle name="Normal 4 4 3 4 6 4" xfId="37278"/>
    <cellStyle name="Normal 4 4 3 4 7" xfId="8358"/>
    <cellStyle name="Normal 4 4 3 4 7 2" xfId="17998"/>
    <cellStyle name="Normal 4 4 3 4 7 2 2" xfId="48205"/>
    <cellStyle name="Normal 4 4 3 4 7 3" xfId="27638"/>
    <cellStyle name="Normal 4 4 3 4 7 3 2" xfId="57845"/>
    <cellStyle name="Normal 4 4 3 4 7 4" xfId="38565"/>
    <cellStyle name="Normal 4 4 3 4 8" xfId="9645"/>
    <cellStyle name="Normal 4 4 3 4 8 2" xfId="19285"/>
    <cellStyle name="Normal 4 4 3 4 8 2 2" xfId="49492"/>
    <cellStyle name="Normal 4 4 3 4 8 3" xfId="28925"/>
    <cellStyle name="Normal 4 4 3 4 8 3 2" xfId="59132"/>
    <cellStyle name="Normal 4 4 3 4 8 4" xfId="39852"/>
    <cellStyle name="Normal 4 4 3 4 9" xfId="10768"/>
    <cellStyle name="Normal 4 4 3 4 9 2" xfId="40975"/>
    <cellStyle name="Normal 4 4 3 5" xfId="1308"/>
    <cellStyle name="Normal 4 4 3 5 2" xfId="4848"/>
    <cellStyle name="Normal 4 4 3 5 2 2" xfId="14488"/>
    <cellStyle name="Normal 4 4 3 5 2 2 2" xfId="44695"/>
    <cellStyle name="Normal 4 4 3 5 2 3" xfId="24128"/>
    <cellStyle name="Normal 4 4 3 5 2 3 2" xfId="54335"/>
    <cellStyle name="Normal 4 4 3 5 2 4" xfId="35055"/>
    <cellStyle name="Normal 4 4 3 5 3" xfId="6135"/>
    <cellStyle name="Normal 4 4 3 5 3 2" xfId="15775"/>
    <cellStyle name="Normal 4 4 3 5 3 2 2" xfId="45982"/>
    <cellStyle name="Normal 4 4 3 5 3 3" xfId="25415"/>
    <cellStyle name="Normal 4 4 3 5 3 3 2" xfId="55622"/>
    <cellStyle name="Normal 4 4 3 5 3 4" xfId="36342"/>
    <cellStyle name="Normal 4 4 3 5 4" xfId="7422"/>
    <cellStyle name="Normal 4 4 3 5 4 2" xfId="17062"/>
    <cellStyle name="Normal 4 4 3 5 4 2 2" xfId="47269"/>
    <cellStyle name="Normal 4 4 3 5 4 3" xfId="26702"/>
    <cellStyle name="Normal 4 4 3 5 4 3 2" xfId="56909"/>
    <cellStyle name="Normal 4 4 3 5 4 4" xfId="37629"/>
    <cellStyle name="Normal 4 4 3 5 5" xfId="8709"/>
    <cellStyle name="Normal 4 4 3 5 5 2" xfId="18349"/>
    <cellStyle name="Normal 4 4 3 5 5 2 2" xfId="48556"/>
    <cellStyle name="Normal 4 4 3 5 5 3" xfId="27989"/>
    <cellStyle name="Normal 4 4 3 5 5 3 2" xfId="58196"/>
    <cellStyle name="Normal 4 4 3 5 5 4" xfId="38916"/>
    <cellStyle name="Normal 4 4 3 5 6" xfId="10955"/>
    <cellStyle name="Normal 4 4 3 5 6 2" xfId="41162"/>
    <cellStyle name="Normal 4 4 3 5 7" xfId="20595"/>
    <cellStyle name="Normal 4 4 3 5 7 2" xfId="50802"/>
    <cellStyle name="Normal 4 4 3 5 8" xfId="29276"/>
    <cellStyle name="Normal 4 4 3 5 8 2" xfId="59483"/>
    <cellStyle name="Normal 4 4 3 5 9" xfId="31522"/>
    <cellStyle name="Normal 4 4 3 6" xfId="2436"/>
    <cellStyle name="Normal 4 4 3 6 2" xfId="12078"/>
    <cellStyle name="Normal 4 4 3 6 2 2" xfId="42285"/>
    <cellStyle name="Normal 4 4 3 6 3" xfId="21718"/>
    <cellStyle name="Normal 4 4 3 6 3 2" xfId="51925"/>
    <cellStyle name="Normal 4 4 3 6 4" xfId="32645"/>
    <cellStyle name="Normal 4 4 3 7" xfId="3559"/>
    <cellStyle name="Normal 4 4 3 7 2" xfId="13201"/>
    <cellStyle name="Normal 4 4 3 7 2 2" xfId="43408"/>
    <cellStyle name="Normal 4 4 3 7 3" xfId="22841"/>
    <cellStyle name="Normal 4 4 3 7 3 2" xfId="53048"/>
    <cellStyle name="Normal 4 4 3 7 4" xfId="33768"/>
    <cellStyle name="Normal 4 4 3 8" xfId="4682"/>
    <cellStyle name="Normal 4 4 3 8 2" xfId="14324"/>
    <cellStyle name="Normal 4 4 3 8 2 2" xfId="44531"/>
    <cellStyle name="Normal 4 4 3 8 3" xfId="23964"/>
    <cellStyle name="Normal 4 4 3 8 3 2" xfId="54171"/>
    <cellStyle name="Normal 4 4 3 8 4" xfId="34891"/>
    <cellStyle name="Normal 4 4 3 9" xfId="5971"/>
    <cellStyle name="Normal 4 4 3 9 2" xfId="15611"/>
    <cellStyle name="Normal 4 4 3 9 2 2" xfId="45818"/>
    <cellStyle name="Normal 4 4 3 9 3" xfId="25251"/>
    <cellStyle name="Normal 4 4 3 9 3 2" xfId="55458"/>
    <cellStyle name="Normal 4 4 3 9 4" xfId="36178"/>
    <cellStyle name="Normal 4 4 4" xfId="197"/>
    <cellStyle name="Normal 4 4 4 10" xfId="7281"/>
    <cellStyle name="Normal 4 4 4 10 2" xfId="16921"/>
    <cellStyle name="Normal 4 4 4 10 2 2" xfId="47128"/>
    <cellStyle name="Normal 4 4 4 10 3" xfId="26561"/>
    <cellStyle name="Normal 4 4 4 10 3 2" xfId="56768"/>
    <cellStyle name="Normal 4 4 4 10 4" xfId="37488"/>
    <cellStyle name="Normal 4 4 4 11" xfId="8568"/>
    <cellStyle name="Normal 4 4 4 11 2" xfId="18208"/>
    <cellStyle name="Normal 4 4 4 11 2 2" xfId="48415"/>
    <cellStyle name="Normal 4 4 4 11 3" xfId="27848"/>
    <cellStyle name="Normal 4 4 4 11 3 2" xfId="58055"/>
    <cellStyle name="Normal 4 4 4 11 4" xfId="38775"/>
    <cellStyle name="Normal 4 4 4 12" xfId="9855"/>
    <cellStyle name="Normal 4 4 4 12 2" xfId="40062"/>
    <cellStyle name="Normal 4 4 4 13" xfId="19495"/>
    <cellStyle name="Normal 4 4 4 13 2" xfId="49702"/>
    <cellStyle name="Normal 4 4 4 14" xfId="29135"/>
    <cellStyle name="Normal 4 4 4 14 2" xfId="59342"/>
    <cellStyle name="Normal 4 4 4 15" xfId="30422"/>
    <cellStyle name="Normal 4 4 4 2" xfId="361"/>
    <cellStyle name="Normal 4 4 4 2 10" xfId="10019"/>
    <cellStyle name="Normal 4 4 4 2 10 2" xfId="40226"/>
    <cellStyle name="Normal 4 4 4 2 11" xfId="19659"/>
    <cellStyle name="Normal 4 4 4 2 11 2" xfId="49866"/>
    <cellStyle name="Normal 4 4 4 2 12" xfId="29463"/>
    <cellStyle name="Normal 4 4 4 2 12 2" xfId="59670"/>
    <cellStyle name="Normal 4 4 4 2 13" xfId="30586"/>
    <cellStyle name="Normal 4 4 4 2 2" xfId="837"/>
    <cellStyle name="Normal 4 4 4 2 2 10" xfId="20128"/>
    <cellStyle name="Normal 4 4 4 2 2 10 2" xfId="50335"/>
    <cellStyle name="Normal 4 4 4 2 2 11" xfId="29932"/>
    <cellStyle name="Normal 4 4 4 2 2 11 2" xfId="60139"/>
    <cellStyle name="Normal 4 4 4 2 2 12" xfId="31055"/>
    <cellStyle name="Normal 4 4 4 2 2 2" xfId="1966"/>
    <cellStyle name="Normal 4 4 4 2 2 2 2" xfId="11611"/>
    <cellStyle name="Normal 4 4 4 2 2 2 2 2" xfId="41818"/>
    <cellStyle name="Normal 4 4 4 2 2 2 3" xfId="21251"/>
    <cellStyle name="Normal 4 4 4 2 2 2 3 2" xfId="51458"/>
    <cellStyle name="Normal 4 4 4 2 2 2 4" xfId="32178"/>
    <cellStyle name="Normal 4 4 4 2 2 3" xfId="3092"/>
    <cellStyle name="Normal 4 4 4 2 2 3 2" xfId="12734"/>
    <cellStyle name="Normal 4 4 4 2 2 3 2 2" xfId="42941"/>
    <cellStyle name="Normal 4 4 4 2 2 3 3" xfId="22374"/>
    <cellStyle name="Normal 4 4 4 2 2 3 3 2" xfId="52581"/>
    <cellStyle name="Normal 4 4 4 2 2 3 4" xfId="33301"/>
    <cellStyle name="Normal 4 4 4 2 2 4" xfId="4215"/>
    <cellStyle name="Normal 4 4 4 2 2 4 2" xfId="13857"/>
    <cellStyle name="Normal 4 4 4 2 2 4 2 2" xfId="44064"/>
    <cellStyle name="Normal 4 4 4 2 2 4 3" xfId="23497"/>
    <cellStyle name="Normal 4 4 4 2 2 4 3 2" xfId="53704"/>
    <cellStyle name="Normal 4 4 4 2 2 4 4" xfId="34424"/>
    <cellStyle name="Normal 4 4 4 2 2 5" xfId="5504"/>
    <cellStyle name="Normal 4 4 4 2 2 5 2" xfId="15144"/>
    <cellStyle name="Normal 4 4 4 2 2 5 2 2" xfId="45351"/>
    <cellStyle name="Normal 4 4 4 2 2 5 3" xfId="24784"/>
    <cellStyle name="Normal 4 4 4 2 2 5 3 2" xfId="54991"/>
    <cellStyle name="Normal 4 4 4 2 2 5 4" xfId="35711"/>
    <cellStyle name="Normal 4 4 4 2 2 6" xfId="6791"/>
    <cellStyle name="Normal 4 4 4 2 2 6 2" xfId="16431"/>
    <cellStyle name="Normal 4 4 4 2 2 6 2 2" xfId="46638"/>
    <cellStyle name="Normal 4 4 4 2 2 6 3" xfId="26071"/>
    <cellStyle name="Normal 4 4 4 2 2 6 3 2" xfId="56278"/>
    <cellStyle name="Normal 4 4 4 2 2 6 4" xfId="36998"/>
    <cellStyle name="Normal 4 4 4 2 2 7" xfId="8078"/>
    <cellStyle name="Normal 4 4 4 2 2 7 2" xfId="17718"/>
    <cellStyle name="Normal 4 4 4 2 2 7 2 2" xfId="47925"/>
    <cellStyle name="Normal 4 4 4 2 2 7 3" xfId="27358"/>
    <cellStyle name="Normal 4 4 4 2 2 7 3 2" xfId="57565"/>
    <cellStyle name="Normal 4 4 4 2 2 7 4" xfId="38285"/>
    <cellStyle name="Normal 4 4 4 2 2 8" xfId="9365"/>
    <cellStyle name="Normal 4 4 4 2 2 8 2" xfId="19005"/>
    <cellStyle name="Normal 4 4 4 2 2 8 2 2" xfId="49212"/>
    <cellStyle name="Normal 4 4 4 2 2 8 3" xfId="28645"/>
    <cellStyle name="Normal 4 4 4 2 2 8 3 2" xfId="58852"/>
    <cellStyle name="Normal 4 4 4 2 2 8 4" xfId="39572"/>
    <cellStyle name="Normal 4 4 4 2 2 9" xfId="10488"/>
    <cellStyle name="Normal 4 4 4 2 2 9 2" xfId="40695"/>
    <cellStyle name="Normal 4 4 4 2 3" xfId="1495"/>
    <cellStyle name="Normal 4 4 4 2 3 2" xfId="11142"/>
    <cellStyle name="Normal 4 4 4 2 3 2 2" xfId="41349"/>
    <cellStyle name="Normal 4 4 4 2 3 3" xfId="20782"/>
    <cellStyle name="Normal 4 4 4 2 3 3 2" xfId="50989"/>
    <cellStyle name="Normal 4 4 4 2 3 4" xfId="31709"/>
    <cellStyle name="Normal 4 4 4 2 4" xfId="2623"/>
    <cellStyle name="Normal 4 4 4 2 4 2" xfId="12265"/>
    <cellStyle name="Normal 4 4 4 2 4 2 2" xfId="42472"/>
    <cellStyle name="Normal 4 4 4 2 4 3" xfId="21905"/>
    <cellStyle name="Normal 4 4 4 2 4 3 2" xfId="52112"/>
    <cellStyle name="Normal 4 4 4 2 4 4" xfId="32832"/>
    <cellStyle name="Normal 4 4 4 2 5" xfId="3746"/>
    <cellStyle name="Normal 4 4 4 2 5 2" xfId="13388"/>
    <cellStyle name="Normal 4 4 4 2 5 2 2" xfId="43595"/>
    <cellStyle name="Normal 4 4 4 2 5 3" xfId="23028"/>
    <cellStyle name="Normal 4 4 4 2 5 3 2" xfId="53235"/>
    <cellStyle name="Normal 4 4 4 2 5 4" xfId="33955"/>
    <cellStyle name="Normal 4 4 4 2 6" xfId="5035"/>
    <cellStyle name="Normal 4 4 4 2 6 2" xfId="14675"/>
    <cellStyle name="Normal 4 4 4 2 6 2 2" xfId="44882"/>
    <cellStyle name="Normal 4 4 4 2 6 3" xfId="24315"/>
    <cellStyle name="Normal 4 4 4 2 6 3 2" xfId="54522"/>
    <cellStyle name="Normal 4 4 4 2 6 4" xfId="35242"/>
    <cellStyle name="Normal 4 4 4 2 7" xfId="6322"/>
    <cellStyle name="Normal 4 4 4 2 7 2" xfId="15962"/>
    <cellStyle name="Normal 4 4 4 2 7 2 2" xfId="46169"/>
    <cellStyle name="Normal 4 4 4 2 7 3" xfId="25602"/>
    <cellStyle name="Normal 4 4 4 2 7 3 2" xfId="55809"/>
    <cellStyle name="Normal 4 4 4 2 7 4" xfId="36529"/>
    <cellStyle name="Normal 4 4 4 2 8" xfId="7609"/>
    <cellStyle name="Normal 4 4 4 2 8 2" xfId="17249"/>
    <cellStyle name="Normal 4 4 4 2 8 2 2" xfId="47456"/>
    <cellStyle name="Normal 4 4 4 2 8 3" xfId="26889"/>
    <cellStyle name="Normal 4 4 4 2 8 3 2" xfId="57096"/>
    <cellStyle name="Normal 4 4 4 2 8 4" xfId="37816"/>
    <cellStyle name="Normal 4 4 4 2 9" xfId="8896"/>
    <cellStyle name="Normal 4 4 4 2 9 2" xfId="18536"/>
    <cellStyle name="Normal 4 4 4 2 9 2 2" xfId="48743"/>
    <cellStyle name="Normal 4 4 4 2 9 3" xfId="28176"/>
    <cellStyle name="Normal 4 4 4 2 9 3 2" xfId="58383"/>
    <cellStyle name="Normal 4 4 4 2 9 4" xfId="39103"/>
    <cellStyle name="Normal 4 4 4 3" xfId="673"/>
    <cellStyle name="Normal 4 4 4 3 10" xfId="19964"/>
    <cellStyle name="Normal 4 4 4 3 10 2" xfId="50171"/>
    <cellStyle name="Normal 4 4 4 3 11" xfId="29768"/>
    <cellStyle name="Normal 4 4 4 3 11 2" xfId="59975"/>
    <cellStyle name="Normal 4 4 4 3 12" xfId="30891"/>
    <cellStyle name="Normal 4 4 4 3 2" xfId="1802"/>
    <cellStyle name="Normal 4 4 4 3 2 2" xfId="11447"/>
    <cellStyle name="Normal 4 4 4 3 2 2 2" xfId="41654"/>
    <cellStyle name="Normal 4 4 4 3 2 3" xfId="21087"/>
    <cellStyle name="Normal 4 4 4 3 2 3 2" xfId="51294"/>
    <cellStyle name="Normal 4 4 4 3 2 4" xfId="32014"/>
    <cellStyle name="Normal 4 4 4 3 3" xfId="2928"/>
    <cellStyle name="Normal 4 4 4 3 3 2" xfId="12570"/>
    <cellStyle name="Normal 4 4 4 3 3 2 2" xfId="42777"/>
    <cellStyle name="Normal 4 4 4 3 3 3" xfId="22210"/>
    <cellStyle name="Normal 4 4 4 3 3 3 2" xfId="52417"/>
    <cellStyle name="Normal 4 4 4 3 3 4" xfId="33137"/>
    <cellStyle name="Normal 4 4 4 3 4" xfId="4051"/>
    <cellStyle name="Normal 4 4 4 3 4 2" xfId="13693"/>
    <cellStyle name="Normal 4 4 4 3 4 2 2" xfId="43900"/>
    <cellStyle name="Normal 4 4 4 3 4 3" xfId="23333"/>
    <cellStyle name="Normal 4 4 4 3 4 3 2" xfId="53540"/>
    <cellStyle name="Normal 4 4 4 3 4 4" xfId="34260"/>
    <cellStyle name="Normal 4 4 4 3 5" xfId="5340"/>
    <cellStyle name="Normal 4 4 4 3 5 2" xfId="14980"/>
    <cellStyle name="Normal 4 4 4 3 5 2 2" xfId="45187"/>
    <cellStyle name="Normal 4 4 4 3 5 3" xfId="24620"/>
    <cellStyle name="Normal 4 4 4 3 5 3 2" xfId="54827"/>
    <cellStyle name="Normal 4 4 4 3 5 4" xfId="35547"/>
    <cellStyle name="Normal 4 4 4 3 6" xfId="6627"/>
    <cellStyle name="Normal 4 4 4 3 6 2" xfId="16267"/>
    <cellStyle name="Normal 4 4 4 3 6 2 2" xfId="46474"/>
    <cellStyle name="Normal 4 4 4 3 6 3" xfId="25907"/>
    <cellStyle name="Normal 4 4 4 3 6 3 2" xfId="56114"/>
    <cellStyle name="Normal 4 4 4 3 6 4" xfId="36834"/>
    <cellStyle name="Normal 4 4 4 3 7" xfId="7914"/>
    <cellStyle name="Normal 4 4 4 3 7 2" xfId="17554"/>
    <cellStyle name="Normal 4 4 4 3 7 2 2" xfId="47761"/>
    <cellStyle name="Normal 4 4 4 3 7 3" xfId="27194"/>
    <cellStyle name="Normal 4 4 4 3 7 3 2" xfId="57401"/>
    <cellStyle name="Normal 4 4 4 3 7 4" xfId="38121"/>
    <cellStyle name="Normal 4 4 4 3 8" xfId="9201"/>
    <cellStyle name="Normal 4 4 4 3 8 2" xfId="18841"/>
    <cellStyle name="Normal 4 4 4 3 8 2 2" xfId="49048"/>
    <cellStyle name="Normal 4 4 4 3 8 3" xfId="28481"/>
    <cellStyle name="Normal 4 4 4 3 8 3 2" xfId="58688"/>
    <cellStyle name="Normal 4 4 4 3 8 4" xfId="39408"/>
    <cellStyle name="Normal 4 4 4 3 9" xfId="10324"/>
    <cellStyle name="Normal 4 4 4 3 9 2" xfId="40531"/>
    <cellStyle name="Normal 4 4 4 4" xfId="1143"/>
    <cellStyle name="Normal 4 4 4 4 10" xfId="20431"/>
    <cellStyle name="Normal 4 4 4 4 10 2" xfId="50638"/>
    <cellStyle name="Normal 4 4 4 4 11" xfId="30235"/>
    <cellStyle name="Normal 4 4 4 4 11 2" xfId="60442"/>
    <cellStyle name="Normal 4 4 4 4 12" xfId="31358"/>
    <cellStyle name="Normal 4 4 4 4 2" xfId="2271"/>
    <cellStyle name="Normal 4 4 4 4 2 2" xfId="11914"/>
    <cellStyle name="Normal 4 4 4 4 2 2 2" xfId="42121"/>
    <cellStyle name="Normal 4 4 4 4 2 3" xfId="21554"/>
    <cellStyle name="Normal 4 4 4 4 2 3 2" xfId="51761"/>
    <cellStyle name="Normal 4 4 4 4 2 4" xfId="32481"/>
    <cellStyle name="Normal 4 4 4 4 3" xfId="3395"/>
    <cellStyle name="Normal 4 4 4 4 3 2" xfId="13037"/>
    <cellStyle name="Normal 4 4 4 4 3 2 2" xfId="43244"/>
    <cellStyle name="Normal 4 4 4 4 3 3" xfId="22677"/>
    <cellStyle name="Normal 4 4 4 4 3 3 2" xfId="52884"/>
    <cellStyle name="Normal 4 4 4 4 3 4" xfId="33604"/>
    <cellStyle name="Normal 4 4 4 4 4" xfId="4518"/>
    <cellStyle name="Normal 4 4 4 4 4 2" xfId="14160"/>
    <cellStyle name="Normal 4 4 4 4 4 2 2" xfId="44367"/>
    <cellStyle name="Normal 4 4 4 4 4 3" xfId="23800"/>
    <cellStyle name="Normal 4 4 4 4 4 3 2" xfId="54007"/>
    <cellStyle name="Normal 4 4 4 4 4 4" xfId="34727"/>
    <cellStyle name="Normal 4 4 4 4 5" xfId="5807"/>
    <cellStyle name="Normal 4 4 4 4 5 2" xfId="15447"/>
    <cellStyle name="Normal 4 4 4 4 5 2 2" xfId="45654"/>
    <cellStyle name="Normal 4 4 4 4 5 3" xfId="25087"/>
    <cellStyle name="Normal 4 4 4 4 5 3 2" xfId="55294"/>
    <cellStyle name="Normal 4 4 4 4 5 4" xfId="36014"/>
    <cellStyle name="Normal 4 4 4 4 6" xfId="7094"/>
    <cellStyle name="Normal 4 4 4 4 6 2" xfId="16734"/>
    <cellStyle name="Normal 4 4 4 4 6 2 2" xfId="46941"/>
    <cellStyle name="Normal 4 4 4 4 6 3" xfId="26374"/>
    <cellStyle name="Normal 4 4 4 4 6 3 2" xfId="56581"/>
    <cellStyle name="Normal 4 4 4 4 6 4" xfId="37301"/>
    <cellStyle name="Normal 4 4 4 4 7" xfId="8381"/>
    <cellStyle name="Normal 4 4 4 4 7 2" xfId="18021"/>
    <cellStyle name="Normal 4 4 4 4 7 2 2" xfId="48228"/>
    <cellStyle name="Normal 4 4 4 4 7 3" xfId="27661"/>
    <cellStyle name="Normal 4 4 4 4 7 3 2" xfId="57868"/>
    <cellStyle name="Normal 4 4 4 4 7 4" xfId="38588"/>
    <cellStyle name="Normal 4 4 4 4 8" xfId="9668"/>
    <cellStyle name="Normal 4 4 4 4 8 2" xfId="19308"/>
    <cellStyle name="Normal 4 4 4 4 8 2 2" xfId="49515"/>
    <cellStyle name="Normal 4 4 4 4 8 3" xfId="28948"/>
    <cellStyle name="Normal 4 4 4 4 8 3 2" xfId="59155"/>
    <cellStyle name="Normal 4 4 4 4 8 4" xfId="39875"/>
    <cellStyle name="Normal 4 4 4 4 9" xfId="10791"/>
    <cellStyle name="Normal 4 4 4 4 9 2" xfId="40998"/>
    <cellStyle name="Normal 4 4 4 5" xfId="1331"/>
    <cellStyle name="Normal 4 4 4 5 2" xfId="4871"/>
    <cellStyle name="Normal 4 4 4 5 2 2" xfId="14511"/>
    <cellStyle name="Normal 4 4 4 5 2 2 2" xfId="44718"/>
    <cellStyle name="Normal 4 4 4 5 2 3" xfId="24151"/>
    <cellStyle name="Normal 4 4 4 5 2 3 2" xfId="54358"/>
    <cellStyle name="Normal 4 4 4 5 2 4" xfId="35078"/>
    <cellStyle name="Normal 4 4 4 5 3" xfId="6158"/>
    <cellStyle name="Normal 4 4 4 5 3 2" xfId="15798"/>
    <cellStyle name="Normal 4 4 4 5 3 2 2" xfId="46005"/>
    <cellStyle name="Normal 4 4 4 5 3 3" xfId="25438"/>
    <cellStyle name="Normal 4 4 4 5 3 3 2" xfId="55645"/>
    <cellStyle name="Normal 4 4 4 5 3 4" xfId="36365"/>
    <cellStyle name="Normal 4 4 4 5 4" xfId="7445"/>
    <cellStyle name="Normal 4 4 4 5 4 2" xfId="17085"/>
    <cellStyle name="Normal 4 4 4 5 4 2 2" xfId="47292"/>
    <cellStyle name="Normal 4 4 4 5 4 3" xfId="26725"/>
    <cellStyle name="Normal 4 4 4 5 4 3 2" xfId="56932"/>
    <cellStyle name="Normal 4 4 4 5 4 4" xfId="37652"/>
    <cellStyle name="Normal 4 4 4 5 5" xfId="8732"/>
    <cellStyle name="Normal 4 4 4 5 5 2" xfId="18372"/>
    <cellStyle name="Normal 4 4 4 5 5 2 2" xfId="48579"/>
    <cellStyle name="Normal 4 4 4 5 5 3" xfId="28012"/>
    <cellStyle name="Normal 4 4 4 5 5 3 2" xfId="58219"/>
    <cellStyle name="Normal 4 4 4 5 5 4" xfId="38939"/>
    <cellStyle name="Normal 4 4 4 5 6" xfId="10978"/>
    <cellStyle name="Normal 4 4 4 5 6 2" xfId="41185"/>
    <cellStyle name="Normal 4 4 4 5 7" xfId="20618"/>
    <cellStyle name="Normal 4 4 4 5 7 2" xfId="50825"/>
    <cellStyle name="Normal 4 4 4 5 8" xfId="29299"/>
    <cellStyle name="Normal 4 4 4 5 8 2" xfId="59506"/>
    <cellStyle name="Normal 4 4 4 5 9" xfId="31545"/>
    <cellStyle name="Normal 4 4 4 6" xfId="2459"/>
    <cellStyle name="Normal 4 4 4 6 2" xfId="12101"/>
    <cellStyle name="Normal 4 4 4 6 2 2" xfId="42308"/>
    <cellStyle name="Normal 4 4 4 6 3" xfId="21741"/>
    <cellStyle name="Normal 4 4 4 6 3 2" xfId="51948"/>
    <cellStyle name="Normal 4 4 4 6 4" xfId="32668"/>
    <cellStyle name="Normal 4 4 4 7" xfId="3582"/>
    <cellStyle name="Normal 4 4 4 7 2" xfId="13224"/>
    <cellStyle name="Normal 4 4 4 7 2 2" xfId="43431"/>
    <cellStyle name="Normal 4 4 4 7 3" xfId="22864"/>
    <cellStyle name="Normal 4 4 4 7 3 2" xfId="53071"/>
    <cellStyle name="Normal 4 4 4 7 4" xfId="33791"/>
    <cellStyle name="Normal 4 4 4 8" xfId="4705"/>
    <cellStyle name="Normal 4 4 4 8 2" xfId="14347"/>
    <cellStyle name="Normal 4 4 4 8 2 2" xfId="44554"/>
    <cellStyle name="Normal 4 4 4 8 3" xfId="23987"/>
    <cellStyle name="Normal 4 4 4 8 3 2" xfId="54194"/>
    <cellStyle name="Normal 4 4 4 8 4" xfId="34914"/>
    <cellStyle name="Normal 4 4 4 9" xfId="5994"/>
    <cellStyle name="Normal 4 4 4 9 2" xfId="15634"/>
    <cellStyle name="Normal 4 4 4 9 2 2" xfId="45841"/>
    <cellStyle name="Normal 4 4 4 9 3" xfId="25274"/>
    <cellStyle name="Normal 4 4 4 9 3 2" xfId="55481"/>
    <cellStyle name="Normal 4 4 4 9 4" xfId="36201"/>
    <cellStyle name="Normal 4 4 5" xfId="220"/>
    <cellStyle name="Normal 4 4 5 10" xfId="7304"/>
    <cellStyle name="Normal 4 4 5 10 2" xfId="16944"/>
    <cellStyle name="Normal 4 4 5 10 2 2" xfId="47151"/>
    <cellStyle name="Normal 4 4 5 10 3" xfId="26584"/>
    <cellStyle name="Normal 4 4 5 10 3 2" xfId="56791"/>
    <cellStyle name="Normal 4 4 5 10 4" xfId="37511"/>
    <cellStyle name="Normal 4 4 5 11" xfId="8591"/>
    <cellStyle name="Normal 4 4 5 11 2" xfId="18231"/>
    <cellStyle name="Normal 4 4 5 11 2 2" xfId="48438"/>
    <cellStyle name="Normal 4 4 5 11 3" xfId="27871"/>
    <cellStyle name="Normal 4 4 5 11 3 2" xfId="58078"/>
    <cellStyle name="Normal 4 4 5 11 4" xfId="38798"/>
    <cellStyle name="Normal 4 4 5 12" xfId="9878"/>
    <cellStyle name="Normal 4 4 5 12 2" xfId="40085"/>
    <cellStyle name="Normal 4 4 5 13" xfId="19518"/>
    <cellStyle name="Normal 4 4 5 13 2" xfId="49725"/>
    <cellStyle name="Normal 4 4 5 14" xfId="29158"/>
    <cellStyle name="Normal 4 4 5 14 2" xfId="59365"/>
    <cellStyle name="Normal 4 4 5 15" xfId="30445"/>
    <cellStyle name="Normal 4 4 5 2" xfId="384"/>
    <cellStyle name="Normal 4 4 5 2 10" xfId="10042"/>
    <cellStyle name="Normal 4 4 5 2 10 2" xfId="40249"/>
    <cellStyle name="Normal 4 4 5 2 11" xfId="19682"/>
    <cellStyle name="Normal 4 4 5 2 11 2" xfId="49889"/>
    <cellStyle name="Normal 4 4 5 2 12" xfId="29486"/>
    <cellStyle name="Normal 4 4 5 2 12 2" xfId="59693"/>
    <cellStyle name="Normal 4 4 5 2 13" xfId="30609"/>
    <cellStyle name="Normal 4 4 5 2 2" xfId="860"/>
    <cellStyle name="Normal 4 4 5 2 2 10" xfId="20151"/>
    <cellStyle name="Normal 4 4 5 2 2 10 2" xfId="50358"/>
    <cellStyle name="Normal 4 4 5 2 2 11" xfId="29955"/>
    <cellStyle name="Normal 4 4 5 2 2 11 2" xfId="60162"/>
    <cellStyle name="Normal 4 4 5 2 2 12" xfId="31078"/>
    <cellStyle name="Normal 4 4 5 2 2 2" xfId="1989"/>
    <cellStyle name="Normal 4 4 5 2 2 2 2" xfId="11634"/>
    <cellStyle name="Normal 4 4 5 2 2 2 2 2" xfId="41841"/>
    <cellStyle name="Normal 4 4 5 2 2 2 3" xfId="21274"/>
    <cellStyle name="Normal 4 4 5 2 2 2 3 2" xfId="51481"/>
    <cellStyle name="Normal 4 4 5 2 2 2 4" xfId="32201"/>
    <cellStyle name="Normal 4 4 5 2 2 3" xfId="3115"/>
    <cellStyle name="Normal 4 4 5 2 2 3 2" xfId="12757"/>
    <cellStyle name="Normal 4 4 5 2 2 3 2 2" xfId="42964"/>
    <cellStyle name="Normal 4 4 5 2 2 3 3" xfId="22397"/>
    <cellStyle name="Normal 4 4 5 2 2 3 3 2" xfId="52604"/>
    <cellStyle name="Normal 4 4 5 2 2 3 4" xfId="33324"/>
    <cellStyle name="Normal 4 4 5 2 2 4" xfId="4238"/>
    <cellStyle name="Normal 4 4 5 2 2 4 2" xfId="13880"/>
    <cellStyle name="Normal 4 4 5 2 2 4 2 2" xfId="44087"/>
    <cellStyle name="Normal 4 4 5 2 2 4 3" xfId="23520"/>
    <cellStyle name="Normal 4 4 5 2 2 4 3 2" xfId="53727"/>
    <cellStyle name="Normal 4 4 5 2 2 4 4" xfId="34447"/>
    <cellStyle name="Normal 4 4 5 2 2 5" xfId="5527"/>
    <cellStyle name="Normal 4 4 5 2 2 5 2" xfId="15167"/>
    <cellStyle name="Normal 4 4 5 2 2 5 2 2" xfId="45374"/>
    <cellStyle name="Normal 4 4 5 2 2 5 3" xfId="24807"/>
    <cellStyle name="Normal 4 4 5 2 2 5 3 2" xfId="55014"/>
    <cellStyle name="Normal 4 4 5 2 2 5 4" xfId="35734"/>
    <cellStyle name="Normal 4 4 5 2 2 6" xfId="6814"/>
    <cellStyle name="Normal 4 4 5 2 2 6 2" xfId="16454"/>
    <cellStyle name="Normal 4 4 5 2 2 6 2 2" xfId="46661"/>
    <cellStyle name="Normal 4 4 5 2 2 6 3" xfId="26094"/>
    <cellStyle name="Normal 4 4 5 2 2 6 3 2" xfId="56301"/>
    <cellStyle name="Normal 4 4 5 2 2 6 4" xfId="37021"/>
    <cellStyle name="Normal 4 4 5 2 2 7" xfId="8101"/>
    <cellStyle name="Normal 4 4 5 2 2 7 2" xfId="17741"/>
    <cellStyle name="Normal 4 4 5 2 2 7 2 2" xfId="47948"/>
    <cellStyle name="Normal 4 4 5 2 2 7 3" xfId="27381"/>
    <cellStyle name="Normal 4 4 5 2 2 7 3 2" xfId="57588"/>
    <cellStyle name="Normal 4 4 5 2 2 7 4" xfId="38308"/>
    <cellStyle name="Normal 4 4 5 2 2 8" xfId="9388"/>
    <cellStyle name="Normal 4 4 5 2 2 8 2" xfId="19028"/>
    <cellStyle name="Normal 4 4 5 2 2 8 2 2" xfId="49235"/>
    <cellStyle name="Normal 4 4 5 2 2 8 3" xfId="28668"/>
    <cellStyle name="Normal 4 4 5 2 2 8 3 2" xfId="58875"/>
    <cellStyle name="Normal 4 4 5 2 2 8 4" xfId="39595"/>
    <cellStyle name="Normal 4 4 5 2 2 9" xfId="10511"/>
    <cellStyle name="Normal 4 4 5 2 2 9 2" xfId="40718"/>
    <cellStyle name="Normal 4 4 5 2 3" xfId="1518"/>
    <cellStyle name="Normal 4 4 5 2 3 2" xfId="11165"/>
    <cellStyle name="Normal 4 4 5 2 3 2 2" xfId="41372"/>
    <cellStyle name="Normal 4 4 5 2 3 3" xfId="20805"/>
    <cellStyle name="Normal 4 4 5 2 3 3 2" xfId="51012"/>
    <cellStyle name="Normal 4 4 5 2 3 4" xfId="31732"/>
    <cellStyle name="Normal 4 4 5 2 4" xfId="2646"/>
    <cellStyle name="Normal 4 4 5 2 4 2" xfId="12288"/>
    <cellStyle name="Normal 4 4 5 2 4 2 2" xfId="42495"/>
    <cellStyle name="Normal 4 4 5 2 4 3" xfId="21928"/>
    <cellStyle name="Normal 4 4 5 2 4 3 2" xfId="52135"/>
    <cellStyle name="Normal 4 4 5 2 4 4" xfId="32855"/>
    <cellStyle name="Normal 4 4 5 2 5" xfId="3769"/>
    <cellStyle name="Normal 4 4 5 2 5 2" xfId="13411"/>
    <cellStyle name="Normal 4 4 5 2 5 2 2" xfId="43618"/>
    <cellStyle name="Normal 4 4 5 2 5 3" xfId="23051"/>
    <cellStyle name="Normal 4 4 5 2 5 3 2" xfId="53258"/>
    <cellStyle name="Normal 4 4 5 2 5 4" xfId="33978"/>
    <cellStyle name="Normal 4 4 5 2 6" xfId="5058"/>
    <cellStyle name="Normal 4 4 5 2 6 2" xfId="14698"/>
    <cellStyle name="Normal 4 4 5 2 6 2 2" xfId="44905"/>
    <cellStyle name="Normal 4 4 5 2 6 3" xfId="24338"/>
    <cellStyle name="Normal 4 4 5 2 6 3 2" xfId="54545"/>
    <cellStyle name="Normal 4 4 5 2 6 4" xfId="35265"/>
    <cellStyle name="Normal 4 4 5 2 7" xfId="6345"/>
    <cellStyle name="Normal 4 4 5 2 7 2" xfId="15985"/>
    <cellStyle name="Normal 4 4 5 2 7 2 2" xfId="46192"/>
    <cellStyle name="Normal 4 4 5 2 7 3" xfId="25625"/>
    <cellStyle name="Normal 4 4 5 2 7 3 2" xfId="55832"/>
    <cellStyle name="Normal 4 4 5 2 7 4" xfId="36552"/>
    <cellStyle name="Normal 4 4 5 2 8" xfId="7632"/>
    <cellStyle name="Normal 4 4 5 2 8 2" xfId="17272"/>
    <cellStyle name="Normal 4 4 5 2 8 2 2" xfId="47479"/>
    <cellStyle name="Normal 4 4 5 2 8 3" xfId="26912"/>
    <cellStyle name="Normal 4 4 5 2 8 3 2" xfId="57119"/>
    <cellStyle name="Normal 4 4 5 2 8 4" xfId="37839"/>
    <cellStyle name="Normal 4 4 5 2 9" xfId="8919"/>
    <cellStyle name="Normal 4 4 5 2 9 2" xfId="18559"/>
    <cellStyle name="Normal 4 4 5 2 9 2 2" xfId="48766"/>
    <cellStyle name="Normal 4 4 5 2 9 3" xfId="28199"/>
    <cellStyle name="Normal 4 4 5 2 9 3 2" xfId="58406"/>
    <cellStyle name="Normal 4 4 5 2 9 4" xfId="39126"/>
    <cellStyle name="Normal 4 4 5 3" xfId="696"/>
    <cellStyle name="Normal 4 4 5 3 10" xfId="19987"/>
    <cellStyle name="Normal 4 4 5 3 10 2" xfId="50194"/>
    <cellStyle name="Normal 4 4 5 3 11" xfId="29791"/>
    <cellStyle name="Normal 4 4 5 3 11 2" xfId="59998"/>
    <cellStyle name="Normal 4 4 5 3 12" xfId="30914"/>
    <cellStyle name="Normal 4 4 5 3 2" xfId="1825"/>
    <cellStyle name="Normal 4 4 5 3 2 2" xfId="11470"/>
    <cellStyle name="Normal 4 4 5 3 2 2 2" xfId="41677"/>
    <cellStyle name="Normal 4 4 5 3 2 3" xfId="21110"/>
    <cellStyle name="Normal 4 4 5 3 2 3 2" xfId="51317"/>
    <cellStyle name="Normal 4 4 5 3 2 4" xfId="32037"/>
    <cellStyle name="Normal 4 4 5 3 3" xfId="2951"/>
    <cellStyle name="Normal 4 4 5 3 3 2" xfId="12593"/>
    <cellStyle name="Normal 4 4 5 3 3 2 2" xfId="42800"/>
    <cellStyle name="Normal 4 4 5 3 3 3" xfId="22233"/>
    <cellStyle name="Normal 4 4 5 3 3 3 2" xfId="52440"/>
    <cellStyle name="Normal 4 4 5 3 3 4" xfId="33160"/>
    <cellStyle name="Normal 4 4 5 3 4" xfId="4074"/>
    <cellStyle name="Normal 4 4 5 3 4 2" xfId="13716"/>
    <cellStyle name="Normal 4 4 5 3 4 2 2" xfId="43923"/>
    <cellStyle name="Normal 4 4 5 3 4 3" xfId="23356"/>
    <cellStyle name="Normal 4 4 5 3 4 3 2" xfId="53563"/>
    <cellStyle name="Normal 4 4 5 3 4 4" xfId="34283"/>
    <cellStyle name="Normal 4 4 5 3 5" xfId="5363"/>
    <cellStyle name="Normal 4 4 5 3 5 2" xfId="15003"/>
    <cellStyle name="Normal 4 4 5 3 5 2 2" xfId="45210"/>
    <cellStyle name="Normal 4 4 5 3 5 3" xfId="24643"/>
    <cellStyle name="Normal 4 4 5 3 5 3 2" xfId="54850"/>
    <cellStyle name="Normal 4 4 5 3 5 4" xfId="35570"/>
    <cellStyle name="Normal 4 4 5 3 6" xfId="6650"/>
    <cellStyle name="Normal 4 4 5 3 6 2" xfId="16290"/>
    <cellStyle name="Normal 4 4 5 3 6 2 2" xfId="46497"/>
    <cellStyle name="Normal 4 4 5 3 6 3" xfId="25930"/>
    <cellStyle name="Normal 4 4 5 3 6 3 2" xfId="56137"/>
    <cellStyle name="Normal 4 4 5 3 6 4" xfId="36857"/>
    <cellStyle name="Normal 4 4 5 3 7" xfId="7937"/>
    <cellStyle name="Normal 4 4 5 3 7 2" xfId="17577"/>
    <cellStyle name="Normal 4 4 5 3 7 2 2" xfId="47784"/>
    <cellStyle name="Normal 4 4 5 3 7 3" xfId="27217"/>
    <cellStyle name="Normal 4 4 5 3 7 3 2" xfId="57424"/>
    <cellStyle name="Normal 4 4 5 3 7 4" xfId="38144"/>
    <cellStyle name="Normal 4 4 5 3 8" xfId="9224"/>
    <cellStyle name="Normal 4 4 5 3 8 2" xfId="18864"/>
    <cellStyle name="Normal 4 4 5 3 8 2 2" xfId="49071"/>
    <cellStyle name="Normal 4 4 5 3 8 3" xfId="28504"/>
    <cellStyle name="Normal 4 4 5 3 8 3 2" xfId="58711"/>
    <cellStyle name="Normal 4 4 5 3 8 4" xfId="39431"/>
    <cellStyle name="Normal 4 4 5 3 9" xfId="10347"/>
    <cellStyle name="Normal 4 4 5 3 9 2" xfId="40554"/>
    <cellStyle name="Normal 4 4 5 4" xfId="1166"/>
    <cellStyle name="Normal 4 4 5 4 10" xfId="20454"/>
    <cellStyle name="Normal 4 4 5 4 10 2" xfId="50661"/>
    <cellStyle name="Normal 4 4 5 4 11" xfId="30258"/>
    <cellStyle name="Normal 4 4 5 4 11 2" xfId="60465"/>
    <cellStyle name="Normal 4 4 5 4 12" xfId="31381"/>
    <cellStyle name="Normal 4 4 5 4 2" xfId="2294"/>
    <cellStyle name="Normal 4 4 5 4 2 2" xfId="11937"/>
    <cellStyle name="Normal 4 4 5 4 2 2 2" xfId="42144"/>
    <cellStyle name="Normal 4 4 5 4 2 3" xfId="21577"/>
    <cellStyle name="Normal 4 4 5 4 2 3 2" xfId="51784"/>
    <cellStyle name="Normal 4 4 5 4 2 4" xfId="32504"/>
    <cellStyle name="Normal 4 4 5 4 3" xfId="3418"/>
    <cellStyle name="Normal 4 4 5 4 3 2" xfId="13060"/>
    <cellStyle name="Normal 4 4 5 4 3 2 2" xfId="43267"/>
    <cellStyle name="Normal 4 4 5 4 3 3" xfId="22700"/>
    <cellStyle name="Normal 4 4 5 4 3 3 2" xfId="52907"/>
    <cellStyle name="Normal 4 4 5 4 3 4" xfId="33627"/>
    <cellStyle name="Normal 4 4 5 4 4" xfId="4541"/>
    <cellStyle name="Normal 4 4 5 4 4 2" xfId="14183"/>
    <cellStyle name="Normal 4 4 5 4 4 2 2" xfId="44390"/>
    <cellStyle name="Normal 4 4 5 4 4 3" xfId="23823"/>
    <cellStyle name="Normal 4 4 5 4 4 3 2" xfId="54030"/>
    <cellStyle name="Normal 4 4 5 4 4 4" xfId="34750"/>
    <cellStyle name="Normal 4 4 5 4 5" xfId="5830"/>
    <cellStyle name="Normal 4 4 5 4 5 2" xfId="15470"/>
    <cellStyle name="Normal 4 4 5 4 5 2 2" xfId="45677"/>
    <cellStyle name="Normal 4 4 5 4 5 3" xfId="25110"/>
    <cellStyle name="Normal 4 4 5 4 5 3 2" xfId="55317"/>
    <cellStyle name="Normal 4 4 5 4 5 4" xfId="36037"/>
    <cellStyle name="Normal 4 4 5 4 6" xfId="7117"/>
    <cellStyle name="Normal 4 4 5 4 6 2" xfId="16757"/>
    <cellStyle name="Normal 4 4 5 4 6 2 2" xfId="46964"/>
    <cellStyle name="Normal 4 4 5 4 6 3" xfId="26397"/>
    <cellStyle name="Normal 4 4 5 4 6 3 2" xfId="56604"/>
    <cellStyle name="Normal 4 4 5 4 6 4" xfId="37324"/>
    <cellStyle name="Normal 4 4 5 4 7" xfId="8404"/>
    <cellStyle name="Normal 4 4 5 4 7 2" xfId="18044"/>
    <cellStyle name="Normal 4 4 5 4 7 2 2" xfId="48251"/>
    <cellStyle name="Normal 4 4 5 4 7 3" xfId="27684"/>
    <cellStyle name="Normal 4 4 5 4 7 3 2" xfId="57891"/>
    <cellStyle name="Normal 4 4 5 4 7 4" xfId="38611"/>
    <cellStyle name="Normal 4 4 5 4 8" xfId="9691"/>
    <cellStyle name="Normal 4 4 5 4 8 2" xfId="19331"/>
    <cellStyle name="Normal 4 4 5 4 8 2 2" xfId="49538"/>
    <cellStyle name="Normal 4 4 5 4 8 3" xfId="28971"/>
    <cellStyle name="Normal 4 4 5 4 8 3 2" xfId="59178"/>
    <cellStyle name="Normal 4 4 5 4 8 4" xfId="39898"/>
    <cellStyle name="Normal 4 4 5 4 9" xfId="10814"/>
    <cellStyle name="Normal 4 4 5 4 9 2" xfId="41021"/>
    <cellStyle name="Normal 4 4 5 5" xfId="1354"/>
    <cellStyle name="Normal 4 4 5 5 2" xfId="4894"/>
    <cellStyle name="Normal 4 4 5 5 2 2" xfId="14534"/>
    <cellStyle name="Normal 4 4 5 5 2 2 2" xfId="44741"/>
    <cellStyle name="Normal 4 4 5 5 2 3" xfId="24174"/>
    <cellStyle name="Normal 4 4 5 5 2 3 2" xfId="54381"/>
    <cellStyle name="Normal 4 4 5 5 2 4" xfId="35101"/>
    <cellStyle name="Normal 4 4 5 5 3" xfId="6181"/>
    <cellStyle name="Normal 4 4 5 5 3 2" xfId="15821"/>
    <cellStyle name="Normal 4 4 5 5 3 2 2" xfId="46028"/>
    <cellStyle name="Normal 4 4 5 5 3 3" xfId="25461"/>
    <cellStyle name="Normal 4 4 5 5 3 3 2" xfId="55668"/>
    <cellStyle name="Normal 4 4 5 5 3 4" xfId="36388"/>
    <cellStyle name="Normal 4 4 5 5 4" xfId="7468"/>
    <cellStyle name="Normal 4 4 5 5 4 2" xfId="17108"/>
    <cellStyle name="Normal 4 4 5 5 4 2 2" xfId="47315"/>
    <cellStyle name="Normal 4 4 5 5 4 3" xfId="26748"/>
    <cellStyle name="Normal 4 4 5 5 4 3 2" xfId="56955"/>
    <cellStyle name="Normal 4 4 5 5 4 4" xfId="37675"/>
    <cellStyle name="Normal 4 4 5 5 5" xfId="8755"/>
    <cellStyle name="Normal 4 4 5 5 5 2" xfId="18395"/>
    <cellStyle name="Normal 4 4 5 5 5 2 2" xfId="48602"/>
    <cellStyle name="Normal 4 4 5 5 5 3" xfId="28035"/>
    <cellStyle name="Normal 4 4 5 5 5 3 2" xfId="58242"/>
    <cellStyle name="Normal 4 4 5 5 5 4" xfId="38962"/>
    <cellStyle name="Normal 4 4 5 5 6" xfId="11001"/>
    <cellStyle name="Normal 4 4 5 5 6 2" xfId="41208"/>
    <cellStyle name="Normal 4 4 5 5 7" xfId="20641"/>
    <cellStyle name="Normal 4 4 5 5 7 2" xfId="50848"/>
    <cellStyle name="Normal 4 4 5 5 8" xfId="29322"/>
    <cellStyle name="Normal 4 4 5 5 8 2" xfId="59529"/>
    <cellStyle name="Normal 4 4 5 5 9" xfId="31568"/>
    <cellStyle name="Normal 4 4 5 6" xfId="2482"/>
    <cellStyle name="Normal 4 4 5 6 2" xfId="12124"/>
    <cellStyle name="Normal 4 4 5 6 2 2" xfId="42331"/>
    <cellStyle name="Normal 4 4 5 6 3" xfId="21764"/>
    <cellStyle name="Normal 4 4 5 6 3 2" xfId="51971"/>
    <cellStyle name="Normal 4 4 5 6 4" xfId="32691"/>
    <cellStyle name="Normal 4 4 5 7" xfId="3605"/>
    <cellStyle name="Normal 4 4 5 7 2" xfId="13247"/>
    <cellStyle name="Normal 4 4 5 7 2 2" xfId="43454"/>
    <cellStyle name="Normal 4 4 5 7 3" xfId="22887"/>
    <cellStyle name="Normal 4 4 5 7 3 2" xfId="53094"/>
    <cellStyle name="Normal 4 4 5 7 4" xfId="33814"/>
    <cellStyle name="Normal 4 4 5 8" xfId="4728"/>
    <cellStyle name="Normal 4 4 5 8 2" xfId="14370"/>
    <cellStyle name="Normal 4 4 5 8 2 2" xfId="44577"/>
    <cellStyle name="Normal 4 4 5 8 3" xfId="24010"/>
    <cellStyle name="Normal 4 4 5 8 3 2" xfId="54217"/>
    <cellStyle name="Normal 4 4 5 8 4" xfId="34937"/>
    <cellStyle name="Normal 4 4 5 9" xfId="6017"/>
    <cellStyle name="Normal 4 4 5 9 2" xfId="15657"/>
    <cellStyle name="Normal 4 4 5 9 2 2" xfId="45864"/>
    <cellStyle name="Normal 4 4 5 9 3" xfId="25297"/>
    <cellStyle name="Normal 4 4 5 9 3 2" xfId="55504"/>
    <cellStyle name="Normal 4 4 5 9 4" xfId="36224"/>
    <cellStyle name="Normal 4 4 6" xfId="244"/>
    <cellStyle name="Normal 4 4 6 10" xfId="7328"/>
    <cellStyle name="Normal 4 4 6 10 2" xfId="16968"/>
    <cellStyle name="Normal 4 4 6 10 2 2" xfId="47175"/>
    <cellStyle name="Normal 4 4 6 10 3" xfId="26608"/>
    <cellStyle name="Normal 4 4 6 10 3 2" xfId="56815"/>
    <cellStyle name="Normal 4 4 6 10 4" xfId="37535"/>
    <cellStyle name="Normal 4 4 6 11" xfId="8615"/>
    <cellStyle name="Normal 4 4 6 11 2" xfId="18255"/>
    <cellStyle name="Normal 4 4 6 11 2 2" xfId="48462"/>
    <cellStyle name="Normal 4 4 6 11 3" xfId="27895"/>
    <cellStyle name="Normal 4 4 6 11 3 2" xfId="58102"/>
    <cellStyle name="Normal 4 4 6 11 4" xfId="38822"/>
    <cellStyle name="Normal 4 4 6 12" xfId="9902"/>
    <cellStyle name="Normal 4 4 6 12 2" xfId="40109"/>
    <cellStyle name="Normal 4 4 6 13" xfId="19542"/>
    <cellStyle name="Normal 4 4 6 13 2" xfId="49749"/>
    <cellStyle name="Normal 4 4 6 14" xfId="29182"/>
    <cellStyle name="Normal 4 4 6 14 2" xfId="59389"/>
    <cellStyle name="Normal 4 4 6 15" xfId="30469"/>
    <cellStyle name="Normal 4 4 6 2" xfId="408"/>
    <cellStyle name="Normal 4 4 6 2 10" xfId="10066"/>
    <cellStyle name="Normal 4 4 6 2 10 2" xfId="40273"/>
    <cellStyle name="Normal 4 4 6 2 11" xfId="19706"/>
    <cellStyle name="Normal 4 4 6 2 11 2" xfId="49913"/>
    <cellStyle name="Normal 4 4 6 2 12" xfId="29510"/>
    <cellStyle name="Normal 4 4 6 2 12 2" xfId="59717"/>
    <cellStyle name="Normal 4 4 6 2 13" xfId="30633"/>
    <cellStyle name="Normal 4 4 6 2 2" xfId="884"/>
    <cellStyle name="Normal 4 4 6 2 2 10" xfId="20175"/>
    <cellStyle name="Normal 4 4 6 2 2 10 2" xfId="50382"/>
    <cellStyle name="Normal 4 4 6 2 2 11" xfId="29979"/>
    <cellStyle name="Normal 4 4 6 2 2 11 2" xfId="60186"/>
    <cellStyle name="Normal 4 4 6 2 2 12" xfId="31102"/>
    <cellStyle name="Normal 4 4 6 2 2 2" xfId="2013"/>
    <cellStyle name="Normal 4 4 6 2 2 2 2" xfId="11658"/>
    <cellStyle name="Normal 4 4 6 2 2 2 2 2" xfId="41865"/>
    <cellStyle name="Normal 4 4 6 2 2 2 3" xfId="21298"/>
    <cellStyle name="Normal 4 4 6 2 2 2 3 2" xfId="51505"/>
    <cellStyle name="Normal 4 4 6 2 2 2 4" xfId="32225"/>
    <cellStyle name="Normal 4 4 6 2 2 3" xfId="3139"/>
    <cellStyle name="Normal 4 4 6 2 2 3 2" xfId="12781"/>
    <cellStyle name="Normal 4 4 6 2 2 3 2 2" xfId="42988"/>
    <cellStyle name="Normal 4 4 6 2 2 3 3" xfId="22421"/>
    <cellStyle name="Normal 4 4 6 2 2 3 3 2" xfId="52628"/>
    <cellStyle name="Normal 4 4 6 2 2 3 4" xfId="33348"/>
    <cellStyle name="Normal 4 4 6 2 2 4" xfId="4262"/>
    <cellStyle name="Normal 4 4 6 2 2 4 2" xfId="13904"/>
    <cellStyle name="Normal 4 4 6 2 2 4 2 2" xfId="44111"/>
    <cellStyle name="Normal 4 4 6 2 2 4 3" xfId="23544"/>
    <cellStyle name="Normal 4 4 6 2 2 4 3 2" xfId="53751"/>
    <cellStyle name="Normal 4 4 6 2 2 4 4" xfId="34471"/>
    <cellStyle name="Normal 4 4 6 2 2 5" xfId="5551"/>
    <cellStyle name="Normal 4 4 6 2 2 5 2" xfId="15191"/>
    <cellStyle name="Normal 4 4 6 2 2 5 2 2" xfId="45398"/>
    <cellStyle name="Normal 4 4 6 2 2 5 3" xfId="24831"/>
    <cellStyle name="Normal 4 4 6 2 2 5 3 2" xfId="55038"/>
    <cellStyle name="Normal 4 4 6 2 2 5 4" xfId="35758"/>
    <cellStyle name="Normal 4 4 6 2 2 6" xfId="6838"/>
    <cellStyle name="Normal 4 4 6 2 2 6 2" xfId="16478"/>
    <cellStyle name="Normal 4 4 6 2 2 6 2 2" xfId="46685"/>
    <cellStyle name="Normal 4 4 6 2 2 6 3" xfId="26118"/>
    <cellStyle name="Normal 4 4 6 2 2 6 3 2" xfId="56325"/>
    <cellStyle name="Normal 4 4 6 2 2 6 4" xfId="37045"/>
    <cellStyle name="Normal 4 4 6 2 2 7" xfId="8125"/>
    <cellStyle name="Normal 4 4 6 2 2 7 2" xfId="17765"/>
    <cellStyle name="Normal 4 4 6 2 2 7 2 2" xfId="47972"/>
    <cellStyle name="Normal 4 4 6 2 2 7 3" xfId="27405"/>
    <cellStyle name="Normal 4 4 6 2 2 7 3 2" xfId="57612"/>
    <cellStyle name="Normal 4 4 6 2 2 7 4" xfId="38332"/>
    <cellStyle name="Normal 4 4 6 2 2 8" xfId="9412"/>
    <cellStyle name="Normal 4 4 6 2 2 8 2" xfId="19052"/>
    <cellStyle name="Normal 4 4 6 2 2 8 2 2" xfId="49259"/>
    <cellStyle name="Normal 4 4 6 2 2 8 3" xfId="28692"/>
    <cellStyle name="Normal 4 4 6 2 2 8 3 2" xfId="58899"/>
    <cellStyle name="Normal 4 4 6 2 2 8 4" xfId="39619"/>
    <cellStyle name="Normal 4 4 6 2 2 9" xfId="10535"/>
    <cellStyle name="Normal 4 4 6 2 2 9 2" xfId="40742"/>
    <cellStyle name="Normal 4 4 6 2 3" xfId="1542"/>
    <cellStyle name="Normal 4 4 6 2 3 2" xfId="11189"/>
    <cellStyle name="Normal 4 4 6 2 3 2 2" xfId="41396"/>
    <cellStyle name="Normal 4 4 6 2 3 3" xfId="20829"/>
    <cellStyle name="Normal 4 4 6 2 3 3 2" xfId="51036"/>
    <cellStyle name="Normal 4 4 6 2 3 4" xfId="31756"/>
    <cellStyle name="Normal 4 4 6 2 4" xfId="2670"/>
    <cellStyle name="Normal 4 4 6 2 4 2" xfId="12312"/>
    <cellStyle name="Normal 4 4 6 2 4 2 2" xfId="42519"/>
    <cellStyle name="Normal 4 4 6 2 4 3" xfId="21952"/>
    <cellStyle name="Normal 4 4 6 2 4 3 2" xfId="52159"/>
    <cellStyle name="Normal 4 4 6 2 4 4" xfId="32879"/>
    <cellStyle name="Normal 4 4 6 2 5" xfId="3793"/>
    <cellStyle name="Normal 4 4 6 2 5 2" xfId="13435"/>
    <cellStyle name="Normal 4 4 6 2 5 2 2" xfId="43642"/>
    <cellStyle name="Normal 4 4 6 2 5 3" xfId="23075"/>
    <cellStyle name="Normal 4 4 6 2 5 3 2" xfId="53282"/>
    <cellStyle name="Normal 4 4 6 2 5 4" xfId="34002"/>
    <cellStyle name="Normal 4 4 6 2 6" xfId="5082"/>
    <cellStyle name="Normal 4 4 6 2 6 2" xfId="14722"/>
    <cellStyle name="Normal 4 4 6 2 6 2 2" xfId="44929"/>
    <cellStyle name="Normal 4 4 6 2 6 3" xfId="24362"/>
    <cellStyle name="Normal 4 4 6 2 6 3 2" xfId="54569"/>
    <cellStyle name="Normal 4 4 6 2 6 4" xfId="35289"/>
    <cellStyle name="Normal 4 4 6 2 7" xfId="6369"/>
    <cellStyle name="Normal 4 4 6 2 7 2" xfId="16009"/>
    <cellStyle name="Normal 4 4 6 2 7 2 2" xfId="46216"/>
    <cellStyle name="Normal 4 4 6 2 7 3" xfId="25649"/>
    <cellStyle name="Normal 4 4 6 2 7 3 2" xfId="55856"/>
    <cellStyle name="Normal 4 4 6 2 7 4" xfId="36576"/>
    <cellStyle name="Normal 4 4 6 2 8" xfId="7656"/>
    <cellStyle name="Normal 4 4 6 2 8 2" xfId="17296"/>
    <cellStyle name="Normal 4 4 6 2 8 2 2" xfId="47503"/>
    <cellStyle name="Normal 4 4 6 2 8 3" xfId="26936"/>
    <cellStyle name="Normal 4 4 6 2 8 3 2" xfId="57143"/>
    <cellStyle name="Normal 4 4 6 2 8 4" xfId="37863"/>
    <cellStyle name="Normal 4 4 6 2 9" xfId="8943"/>
    <cellStyle name="Normal 4 4 6 2 9 2" xfId="18583"/>
    <cellStyle name="Normal 4 4 6 2 9 2 2" xfId="48790"/>
    <cellStyle name="Normal 4 4 6 2 9 3" xfId="28223"/>
    <cellStyle name="Normal 4 4 6 2 9 3 2" xfId="58430"/>
    <cellStyle name="Normal 4 4 6 2 9 4" xfId="39150"/>
    <cellStyle name="Normal 4 4 6 3" xfId="720"/>
    <cellStyle name="Normal 4 4 6 3 10" xfId="20011"/>
    <cellStyle name="Normal 4 4 6 3 10 2" xfId="50218"/>
    <cellStyle name="Normal 4 4 6 3 11" xfId="29815"/>
    <cellStyle name="Normal 4 4 6 3 11 2" xfId="60022"/>
    <cellStyle name="Normal 4 4 6 3 12" xfId="30938"/>
    <cellStyle name="Normal 4 4 6 3 2" xfId="1849"/>
    <cellStyle name="Normal 4 4 6 3 2 2" xfId="11494"/>
    <cellStyle name="Normal 4 4 6 3 2 2 2" xfId="41701"/>
    <cellStyle name="Normal 4 4 6 3 2 3" xfId="21134"/>
    <cellStyle name="Normal 4 4 6 3 2 3 2" xfId="51341"/>
    <cellStyle name="Normal 4 4 6 3 2 4" xfId="32061"/>
    <cellStyle name="Normal 4 4 6 3 3" xfId="2975"/>
    <cellStyle name="Normal 4 4 6 3 3 2" xfId="12617"/>
    <cellStyle name="Normal 4 4 6 3 3 2 2" xfId="42824"/>
    <cellStyle name="Normal 4 4 6 3 3 3" xfId="22257"/>
    <cellStyle name="Normal 4 4 6 3 3 3 2" xfId="52464"/>
    <cellStyle name="Normal 4 4 6 3 3 4" xfId="33184"/>
    <cellStyle name="Normal 4 4 6 3 4" xfId="4098"/>
    <cellStyle name="Normal 4 4 6 3 4 2" xfId="13740"/>
    <cellStyle name="Normal 4 4 6 3 4 2 2" xfId="43947"/>
    <cellStyle name="Normal 4 4 6 3 4 3" xfId="23380"/>
    <cellStyle name="Normal 4 4 6 3 4 3 2" xfId="53587"/>
    <cellStyle name="Normal 4 4 6 3 4 4" xfId="34307"/>
    <cellStyle name="Normal 4 4 6 3 5" xfId="5387"/>
    <cellStyle name="Normal 4 4 6 3 5 2" xfId="15027"/>
    <cellStyle name="Normal 4 4 6 3 5 2 2" xfId="45234"/>
    <cellStyle name="Normal 4 4 6 3 5 3" xfId="24667"/>
    <cellStyle name="Normal 4 4 6 3 5 3 2" xfId="54874"/>
    <cellStyle name="Normal 4 4 6 3 5 4" xfId="35594"/>
    <cellStyle name="Normal 4 4 6 3 6" xfId="6674"/>
    <cellStyle name="Normal 4 4 6 3 6 2" xfId="16314"/>
    <cellStyle name="Normal 4 4 6 3 6 2 2" xfId="46521"/>
    <cellStyle name="Normal 4 4 6 3 6 3" xfId="25954"/>
    <cellStyle name="Normal 4 4 6 3 6 3 2" xfId="56161"/>
    <cellStyle name="Normal 4 4 6 3 6 4" xfId="36881"/>
    <cellStyle name="Normal 4 4 6 3 7" xfId="7961"/>
    <cellStyle name="Normal 4 4 6 3 7 2" xfId="17601"/>
    <cellStyle name="Normal 4 4 6 3 7 2 2" xfId="47808"/>
    <cellStyle name="Normal 4 4 6 3 7 3" xfId="27241"/>
    <cellStyle name="Normal 4 4 6 3 7 3 2" xfId="57448"/>
    <cellStyle name="Normal 4 4 6 3 7 4" xfId="38168"/>
    <cellStyle name="Normal 4 4 6 3 8" xfId="9248"/>
    <cellStyle name="Normal 4 4 6 3 8 2" xfId="18888"/>
    <cellStyle name="Normal 4 4 6 3 8 2 2" xfId="49095"/>
    <cellStyle name="Normal 4 4 6 3 8 3" xfId="28528"/>
    <cellStyle name="Normal 4 4 6 3 8 3 2" xfId="58735"/>
    <cellStyle name="Normal 4 4 6 3 8 4" xfId="39455"/>
    <cellStyle name="Normal 4 4 6 3 9" xfId="10371"/>
    <cellStyle name="Normal 4 4 6 3 9 2" xfId="40578"/>
    <cellStyle name="Normal 4 4 6 4" xfId="1190"/>
    <cellStyle name="Normal 4 4 6 4 10" xfId="20478"/>
    <cellStyle name="Normal 4 4 6 4 10 2" xfId="50685"/>
    <cellStyle name="Normal 4 4 6 4 11" xfId="30282"/>
    <cellStyle name="Normal 4 4 6 4 11 2" xfId="60489"/>
    <cellStyle name="Normal 4 4 6 4 12" xfId="31405"/>
    <cellStyle name="Normal 4 4 6 4 2" xfId="2318"/>
    <cellStyle name="Normal 4 4 6 4 2 2" xfId="11961"/>
    <cellStyle name="Normal 4 4 6 4 2 2 2" xfId="42168"/>
    <cellStyle name="Normal 4 4 6 4 2 3" xfId="21601"/>
    <cellStyle name="Normal 4 4 6 4 2 3 2" xfId="51808"/>
    <cellStyle name="Normal 4 4 6 4 2 4" xfId="32528"/>
    <cellStyle name="Normal 4 4 6 4 3" xfId="3442"/>
    <cellStyle name="Normal 4 4 6 4 3 2" xfId="13084"/>
    <cellStyle name="Normal 4 4 6 4 3 2 2" xfId="43291"/>
    <cellStyle name="Normal 4 4 6 4 3 3" xfId="22724"/>
    <cellStyle name="Normal 4 4 6 4 3 3 2" xfId="52931"/>
    <cellStyle name="Normal 4 4 6 4 3 4" xfId="33651"/>
    <cellStyle name="Normal 4 4 6 4 4" xfId="4565"/>
    <cellStyle name="Normal 4 4 6 4 4 2" xfId="14207"/>
    <cellStyle name="Normal 4 4 6 4 4 2 2" xfId="44414"/>
    <cellStyle name="Normal 4 4 6 4 4 3" xfId="23847"/>
    <cellStyle name="Normal 4 4 6 4 4 3 2" xfId="54054"/>
    <cellStyle name="Normal 4 4 6 4 4 4" xfId="34774"/>
    <cellStyle name="Normal 4 4 6 4 5" xfId="5854"/>
    <cellStyle name="Normal 4 4 6 4 5 2" xfId="15494"/>
    <cellStyle name="Normal 4 4 6 4 5 2 2" xfId="45701"/>
    <cellStyle name="Normal 4 4 6 4 5 3" xfId="25134"/>
    <cellStyle name="Normal 4 4 6 4 5 3 2" xfId="55341"/>
    <cellStyle name="Normal 4 4 6 4 5 4" xfId="36061"/>
    <cellStyle name="Normal 4 4 6 4 6" xfId="7141"/>
    <cellStyle name="Normal 4 4 6 4 6 2" xfId="16781"/>
    <cellStyle name="Normal 4 4 6 4 6 2 2" xfId="46988"/>
    <cellStyle name="Normal 4 4 6 4 6 3" xfId="26421"/>
    <cellStyle name="Normal 4 4 6 4 6 3 2" xfId="56628"/>
    <cellStyle name="Normal 4 4 6 4 6 4" xfId="37348"/>
    <cellStyle name="Normal 4 4 6 4 7" xfId="8428"/>
    <cellStyle name="Normal 4 4 6 4 7 2" xfId="18068"/>
    <cellStyle name="Normal 4 4 6 4 7 2 2" xfId="48275"/>
    <cellStyle name="Normal 4 4 6 4 7 3" xfId="27708"/>
    <cellStyle name="Normal 4 4 6 4 7 3 2" xfId="57915"/>
    <cellStyle name="Normal 4 4 6 4 7 4" xfId="38635"/>
    <cellStyle name="Normal 4 4 6 4 8" xfId="9715"/>
    <cellStyle name="Normal 4 4 6 4 8 2" xfId="19355"/>
    <cellStyle name="Normal 4 4 6 4 8 2 2" xfId="49562"/>
    <cellStyle name="Normal 4 4 6 4 8 3" xfId="28995"/>
    <cellStyle name="Normal 4 4 6 4 8 3 2" xfId="59202"/>
    <cellStyle name="Normal 4 4 6 4 8 4" xfId="39922"/>
    <cellStyle name="Normal 4 4 6 4 9" xfId="10838"/>
    <cellStyle name="Normal 4 4 6 4 9 2" xfId="41045"/>
    <cellStyle name="Normal 4 4 6 5" xfId="1378"/>
    <cellStyle name="Normal 4 4 6 5 2" xfId="4918"/>
    <cellStyle name="Normal 4 4 6 5 2 2" xfId="14558"/>
    <cellStyle name="Normal 4 4 6 5 2 2 2" xfId="44765"/>
    <cellStyle name="Normal 4 4 6 5 2 3" xfId="24198"/>
    <cellStyle name="Normal 4 4 6 5 2 3 2" xfId="54405"/>
    <cellStyle name="Normal 4 4 6 5 2 4" xfId="35125"/>
    <cellStyle name="Normal 4 4 6 5 3" xfId="6205"/>
    <cellStyle name="Normal 4 4 6 5 3 2" xfId="15845"/>
    <cellStyle name="Normal 4 4 6 5 3 2 2" xfId="46052"/>
    <cellStyle name="Normal 4 4 6 5 3 3" xfId="25485"/>
    <cellStyle name="Normal 4 4 6 5 3 3 2" xfId="55692"/>
    <cellStyle name="Normal 4 4 6 5 3 4" xfId="36412"/>
    <cellStyle name="Normal 4 4 6 5 4" xfId="7492"/>
    <cellStyle name="Normal 4 4 6 5 4 2" xfId="17132"/>
    <cellStyle name="Normal 4 4 6 5 4 2 2" xfId="47339"/>
    <cellStyle name="Normal 4 4 6 5 4 3" xfId="26772"/>
    <cellStyle name="Normal 4 4 6 5 4 3 2" xfId="56979"/>
    <cellStyle name="Normal 4 4 6 5 4 4" xfId="37699"/>
    <cellStyle name="Normal 4 4 6 5 5" xfId="8779"/>
    <cellStyle name="Normal 4 4 6 5 5 2" xfId="18419"/>
    <cellStyle name="Normal 4 4 6 5 5 2 2" xfId="48626"/>
    <cellStyle name="Normal 4 4 6 5 5 3" xfId="28059"/>
    <cellStyle name="Normal 4 4 6 5 5 3 2" xfId="58266"/>
    <cellStyle name="Normal 4 4 6 5 5 4" xfId="38986"/>
    <cellStyle name="Normal 4 4 6 5 6" xfId="11025"/>
    <cellStyle name="Normal 4 4 6 5 6 2" xfId="41232"/>
    <cellStyle name="Normal 4 4 6 5 7" xfId="20665"/>
    <cellStyle name="Normal 4 4 6 5 7 2" xfId="50872"/>
    <cellStyle name="Normal 4 4 6 5 8" xfId="29346"/>
    <cellStyle name="Normal 4 4 6 5 8 2" xfId="59553"/>
    <cellStyle name="Normal 4 4 6 5 9" xfId="31592"/>
    <cellStyle name="Normal 4 4 6 6" xfId="2506"/>
    <cellStyle name="Normal 4 4 6 6 2" xfId="12148"/>
    <cellStyle name="Normal 4 4 6 6 2 2" xfId="42355"/>
    <cellStyle name="Normal 4 4 6 6 3" xfId="21788"/>
    <cellStyle name="Normal 4 4 6 6 3 2" xfId="51995"/>
    <cellStyle name="Normal 4 4 6 6 4" xfId="32715"/>
    <cellStyle name="Normal 4 4 6 7" xfId="3629"/>
    <cellStyle name="Normal 4 4 6 7 2" xfId="13271"/>
    <cellStyle name="Normal 4 4 6 7 2 2" xfId="43478"/>
    <cellStyle name="Normal 4 4 6 7 3" xfId="22911"/>
    <cellStyle name="Normal 4 4 6 7 3 2" xfId="53118"/>
    <cellStyle name="Normal 4 4 6 7 4" xfId="33838"/>
    <cellStyle name="Normal 4 4 6 8" xfId="4752"/>
    <cellStyle name="Normal 4 4 6 8 2" xfId="14394"/>
    <cellStyle name="Normal 4 4 6 8 2 2" xfId="44601"/>
    <cellStyle name="Normal 4 4 6 8 3" xfId="24034"/>
    <cellStyle name="Normal 4 4 6 8 3 2" xfId="54241"/>
    <cellStyle name="Normal 4 4 6 8 4" xfId="34961"/>
    <cellStyle name="Normal 4 4 6 9" xfId="6041"/>
    <cellStyle name="Normal 4 4 6 9 2" xfId="15681"/>
    <cellStyle name="Normal 4 4 6 9 2 2" xfId="45888"/>
    <cellStyle name="Normal 4 4 6 9 3" xfId="25321"/>
    <cellStyle name="Normal 4 4 6 9 3 2" xfId="55528"/>
    <cellStyle name="Normal 4 4 6 9 4" xfId="36248"/>
    <cellStyle name="Normal 4 4 7" xfId="267"/>
    <cellStyle name="Normal 4 4 7 10" xfId="7351"/>
    <cellStyle name="Normal 4 4 7 10 2" xfId="16991"/>
    <cellStyle name="Normal 4 4 7 10 2 2" xfId="47198"/>
    <cellStyle name="Normal 4 4 7 10 3" xfId="26631"/>
    <cellStyle name="Normal 4 4 7 10 3 2" xfId="56838"/>
    <cellStyle name="Normal 4 4 7 10 4" xfId="37558"/>
    <cellStyle name="Normal 4 4 7 11" xfId="8638"/>
    <cellStyle name="Normal 4 4 7 11 2" xfId="18278"/>
    <cellStyle name="Normal 4 4 7 11 2 2" xfId="48485"/>
    <cellStyle name="Normal 4 4 7 11 3" xfId="27918"/>
    <cellStyle name="Normal 4 4 7 11 3 2" xfId="58125"/>
    <cellStyle name="Normal 4 4 7 11 4" xfId="38845"/>
    <cellStyle name="Normal 4 4 7 12" xfId="9925"/>
    <cellStyle name="Normal 4 4 7 12 2" xfId="40132"/>
    <cellStyle name="Normal 4 4 7 13" xfId="19565"/>
    <cellStyle name="Normal 4 4 7 13 2" xfId="49772"/>
    <cellStyle name="Normal 4 4 7 14" xfId="29205"/>
    <cellStyle name="Normal 4 4 7 14 2" xfId="59412"/>
    <cellStyle name="Normal 4 4 7 15" xfId="30492"/>
    <cellStyle name="Normal 4 4 7 2" xfId="431"/>
    <cellStyle name="Normal 4 4 7 2 10" xfId="10089"/>
    <cellStyle name="Normal 4 4 7 2 10 2" xfId="40296"/>
    <cellStyle name="Normal 4 4 7 2 11" xfId="19729"/>
    <cellStyle name="Normal 4 4 7 2 11 2" xfId="49936"/>
    <cellStyle name="Normal 4 4 7 2 12" xfId="29533"/>
    <cellStyle name="Normal 4 4 7 2 12 2" xfId="59740"/>
    <cellStyle name="Normal 4 4 7 2 13" xfId="30656"/>
    <cellStyle name="Normal 4 4 7 2 2" xfId="907"/>
    <cellStyle name="Normal 4 4 7 2 2 10" xfId="20198"/>
    <cellStyle name="Normal 4 4 7 2 2 10 2" xfId="50405"/>
    <cellStyle name="Normal 4 4 7 2 2 11" xfId="30002"/>
    <cellStyle name="Normal 4 4 7 2 2 11 2" xfId="60209"/>
    <cellStyle name="Normal 4 4 7 2 2 12" xfId="31125"/>
    <cellStyle name="Normal 4 4 7 2 2 2" xfId="2036"/>
    <cellStyle name="Normal 4 4 7 2 2 2 2" xfId="11681"/>
    <cellStyle name="Normal 4 4 7 2 2 2 2 2" xfId="41888"/>
    <cellStyle name="Normal 4 4 7 2 2 2 3" xfId="21321"/>
    <cellStyle name="Normal 4 4 7 2 2 2 3 2" xfId="51528"/>
    <cellStyle name="Normal 4 4 7 2 2 2 4" xfId="32248"/>
    <cellStyle name="Normal 4 4 7 2 2 3" xfId="3162"/>
    <cellStyle name="Normal 4 4 7 2 2 3 2" xfId="12804"/>
    <cellStyle name="Normal 4 4 7 2 2 3 2 2" xfId="43011"/>
    <cellStyle name="Normal 4 4 7 2 2 3 3" xfId="22444"/>
    <cellStyle name="Normal 4 4 7 2 2 3 3 2" xfId="52651"/>
    <cellStyle name="Normal 4 4 7 2 2 3 4" xfId="33371"/>
    <cellStyle name="Normal 4 4 7 2 2 4" xfId="4285"/>
    <cellStyle name="Normal 4 4 7 2 2 4 2" xfId="13927"/>
    <cellStyle name="Normal 4 4 7 2 2 4 2 2" xfId="44134"/>
    <cellStyle name="Normal 4 4 7 2 2 4 3" xfId="23567"/>
    <cellStyle name="Normal 4 4 7 2 2 4 3 2" xfId="53774"/>
    <cellStyle name="Normal 4 4 7 2 2 4 4" xfId="34494"/>
    <cellStyle name="Normal 4 4 7 2 2 5" xfId="5574"/>
    <cellStyle name="Normal 4 4 7 2 2 5 2" xfId="15214"/>
    <cellStyle name="Normal 4 4 7 2 2 5 2 2" xfId="45421"/>
    <cellStyle name="Normal 4 4 7 2 2 5 3" xfId="24854"/>
    <cellStyle name="Normal 4 4 7 2 2 5 3 2" xfId="55061"/>
    <cellStyle name="Normal 4 4 7 2 2 5 4" xfId="35781"/>
    <cellStyle name="Normal 4 4 7 2 2 6" xfId="6861"/>
    <cellStyle name="Normal 4 4 7 2 2 6 2" xfId="16501"/>
    <cellStyle name="Normal 4 4 7 2 2 6 2 2" xfId="46708"/>
    <cellStyle name="Normal 4 4 7 2 2 6 3" xfId="26141"/>
    <cellStyle name="Normal 4 4 7 2 2 6 3 2" xfId="56348"/>
    <cellStyle name="Normal 4 4 7 2 2 6 4" xfId="37068"/>
    <cellStyle name="Normal 4 4 7 2 2 7" xfId="8148"/>
    <cellStyle name="Normal 4 4 7 2 2 7 2" xfId="17788"/>
    <cellStyle name="Normal 4 4 7 2 2 7 2 2" xfId="47995"/>
    <cellStyle name="Normal 4 4 7 2 2 7 3" xfId="27428"/>
    <cellStyle name="Normal 4 4 7 2 2 7 3 2" xfId="57635"/>
    <cellStyle name="Normal 4 4 7 2 2 7 4" xfId="38355"/>
    <cellStyle name="Normal 4 4 7 2 2 8" xfId="9435"/>
    <cellStyle name="Normal 4 4 7 2 2 8 2" xfId="19075"/>
    <cellStyle name="Normal 4 4 7 2 2 8 2 2" xfId="49282"/>
    <cellStyle name="Normal 4 4 7 2 2 8 3" xfId="28715"/>
    <cellStyle name="Normal 4 4 7 2 2 8 3 2" xfId="58922"/>
    <cellStyle name="Normal 4 4 7 2 2 8 4" xfId="39642"/>
    <cellStyle name="Normal 4 4 7 2 2 9" xfId="10558"/>
    <cellStyle name="Normal 4 4 7 2 2 9 2" xfId="40765"/>
    <cellStyle name="Normal 4 4 7 2 3" xfId="1565"/>
    <cellStyle name="Normal 4 4 7 2 3 2" xfId="11212"/>
    <cellStyle name="Normal 4 4 7 2 3 2 2" xfId="41419"/>
    <cellStyle name="Normal 4 4 7 2 3 3" xfId="20852"/>
    <cellStyle name="Normal 4 4 7 2 3 3 2" xfId="51059"/>
    <cellStyle name="Normal 4 4 7 2 3 4" xfId="31779"/>
    <cellStyle name="Normal 4 4 7 2 4" xfId="2693"/>
    <cellStyle name="Normal 4 4 7 2 4 2" xfId="12335"/>
    <cellStyle name="Normal 4 4 7 2 4 2 2" xfId="42542"/>
    <cellStyle name="Normal 4 4 7 2 4 3" xfId="21975"/>
    <cellStyle name="Normal 4 4 7 2 4 3 2" xfId="52182"/>
    <cellStyle name="Normal 4 4 7 2 4 4" xfId="32902"/>
    <cellStyle name="Normal 4 4 7 2 5" xfId="3816"/>
    <cellStyle name="Normal 4 4 7 2 5 2" xfId="13458"/>
    <cellStyle name="Normal 4 4 7 2 5 2 2" xfId="43665"/>
    <cellStyle name="Normal 4 4 7 2 5 3" xfId="23098"/>
    <cellStyle name="Normal 4 4 7 2 5 3 2" xfId="53305"/>
    <cellStyle name="Normal 4 4 7 2 5 4" xfId="34025"/>
    <cellStyle name="Normal 4 4 7 2 6" xfId="5105"/>
    <cellStyle name="Normal 4 4 7 2 6 2" xfId="14745"/>
    <cellStyle name="Normal 4 4 7 2 6 2 2" xfId="44952"/>
    <cellStyle name="Normal 4 4 7 2 6 3" xfId="24385"/>
    <cellStyle name="Normal 4 4 7 2 6 3 2" xfId="54592"/>
    <cellStyle name="Normal 4 4 7 2 6 4" xfId="35312"/>
    <cellStyle name="Normal 4 4 7 2 7" xfId="6392"/>
    <cellStyle name="Normal 4 4 7 2 7 2" xfId="16032"/>
    <cellStyle name="Normal 4 4 7 2 7 2 2" xfId="46239"/>
    <cellStyle name="Normal 4 4 7 2 7 3" xfId="25672"/>
    <cellStyle name="Normal 4 4 7 2 7 3 2" xfId="55879"/>
    <cellStyle name="Normal 4 4 7 2 7 4" xfId="36599"/>
    <cellStyle name="Normal 4 4 7 2 8" xfId="7679"/>
    <cellStyle name="Normal 4 4 7 2 8 2" xfId="17319"/>
    <cellStyle name="Normal 4 4 7 2 8 2 2" xfId="47526"/>
    <cellStyle name="Normal 4 4 7 2 8 3" xfId="26959"/>
    <cellStyle name="Normal 4 4 7 2 8 3 2" xfId="57166"/>
    <cellStyle name="Normal 4 4 7 2 8 4" xfId="37886"/>
    <cellStyle name="Normal 4 4 7 2 9" xfId="8966"/>
    <cellStyle name="Normal 4 4 7 2 9 2" xfId="18606"/>
    <cellStyle name="Normal 4 4 7 2 9 2 2" xfId="48813"/>
    <cellStyle name="Normal 4 4 7 2 9 3" xfId="28246"/>
    <cellStyle name="Normal 4 4 7 2 9 3 2" xfId="58453"/>
    <cellStyle name="Normal 4 4 7 2 9 4" xfId="39173"/>
    <cellStyle name="Normal 4 4 7 3" xfId="743"/>
    <cellStyle name="Normal 4 4 7 3 10" xfId="20034"/>
    <cellStyle name="Normal 4 4 7 3 10 2" xfId="50241"/>
    <cellStyle name="Normal 4 4 7 3 11" xfId="29838"/>
    <cellStyle name="Normal 4 4 7 3 11 2" xfId="60045"/>
    <cellStyle name="Normal 4 4 7 3 12" xfId="30961"/>
    <cellStyle name="Normal 4 4 7 3 2" xfId="1872"/>
    <cellStyle name="Normal 4 4 7 3 2 2" xfId="11517"/>
    <cellStyle name="Normal 4 4 7 3 2 2 2" xfId="41724"/>
    <cellStyle name="Normal 4 4 7 3 2 3" xfId="21157"/>
    <cellStyle name="Normal 4 4 7 3 2 3 2" xfId="51364"/>
    <cellStyle name="Normal 4 4 7 3 2 4" xfId="32084"/>
    <cellStyle name="Normal 4 4 7 3 3" xfId="2998"/>
    <cellStyle name="Normal 4 4 7 3 3 2" xfId="12640"/>
    <cellStyle name="Normal 4 4 7 3 3 2 2" xfId="42847"/>
    <cellStyle name="Normal 4 4 7 3 3 3" xfId="22280"/>
    <cellStyle name="Normal 4 4 7 3 3 3 2" xfId="52487"/>
    <cellStyle name="Normal 4 4 7 3 3 4" xfId="33207"/>
    <cellStyle name="Normal 4 4 7 3 4" xfId="4121"/>
    <cellStyle name="Normal 4 4 7 3 4 2" xfId="13763"/>
    <cellStyle name="Normal 4 4 7 3 4 2 2" xfId="43970"/>
    <cellStyle name="Normal 4 4 7 3 4 3" xfId="23403"/>
    <cellStyle name="Normal 4 4 7 3 4 3 2" xfId="53610"/>
    <cellStyle name="Normal 4 4 7 3 4 4" xfId="34330"/>
    <cellStyle name="Normal 4 4 7 3 5" xfId="5410"/>
    <cellStyle name="Normal 4 4 7 3 5 2" xfId="15050"/>
    <cellStyle name="Normal 4 4 7 3 5 2 2" xfId="45257"/>
    <cellStyle name="Normal 4 4 7 3 5 3" xfId="24690"/>
    <cellStyle name="Normal 4 4 7 3 5 3 2" xfId="54897"/>
    <cellStyle name="Normal 4 4 7 3 5 4" xfId="35617"/>
    <cellStyle name="Normal 4 4 7 3 6" xfId="6697"/>
    <cellStyle name="Normal 4 4 7 3 6 2" xfId="16337"/>
    <cellStyle name="Normal 4 4 7 3 6 2 2" xfId="46544"/>
    <cellStyle name="Normal 4 4 7 3 6 3" xfId="25977"/>
    <cellStyle name="Normal 4 4 7 3 6 3 2" xfId="56184"/>
    <cellStyle name="Normal 4 4 7 3 6 4" xfId="36904"/>
    <cellStyle name="Normal 4 4 7 3 7" xfId="7984"/>
    <cellStyle name="Normal 4 4 7 3 7 2" xfId="17624"/>
    <cellStyle name="Normal 4 4 7 3 7 2 2" xfId="47831"/>
    <cellStyle name="Normal 4 4 7 3 7 3" xfId="27264"/>
    <cellStyle name="Normal 4 4 7 3 7 3 2" xfId="57471"/>
    <cellStyle name="Normal 4 4 7 3 7 4" xfId="38191"/>
    <cellStyle name="Normal 4 4 7 3 8" xfId="9271"/>
    <cellStyle name="Normal 4 4 7 3 8 2" xfId="18911"/>
    <cellStyle name="Normal 4 4 7 3 8 2 2" xfId="49118"/>
    <cellStyle name="Normal 4 4 7 3 8 3" xfId="28551"/>
    <cellStyle name="Normal 4 4 7 3 8 3 2" xfId="58758"/>
    <cellStyle name="Normal 4 4 7 3 8 4" xfId="39478"/>
    <cellStyle name="Normal 4 4 7 3 9" xfId="10394"/>
    <cellStyle name="Normal 4 4 7 3 9 2" xfId="40601"/>
    <cellStyle name="Normal 4 4 7 4" xfId="1213"/>
    <cellStyle name="Normal 4 4 7 4 10" xfId="20501"/>
    <cellStyle name="Normal 4 4 7 4 10 2" xfId="50708"/>
    <cellStyle name="Normal 4 4 7 4 11" xfId="30305"/>
    <cellStyle name="Normal 4 4 7 4 11 2" xfId="60512"/>
    <cellStyle name="Normal 4 4 7 4 12" xfId="31428"/>
    <cellStyle name="Normal 4 4 7 4 2" xfId="2341"/>
    <cellStyle name="Normal 4 4 7 4 2 2" xfId="11984"/>
    <cellStyle name="Normal 4 4 7 4 2 2 2" xfId="42191"/>
    <cellStyle name="Normal 4 4 7 4 2 3" xfId="21624"/>
    <cellStyle name="Normal 4 4 7 4 2 3 2" xfId="51831"/>
    <cellStyle name="Normal 4 4 7 4 2 4" xfId="32551"/>
    <cellStyle name="Normal 4 4 7 4 3" xfId="3465"/>
    <cellStyle name="Normal 4 4 7 4 3 2" xfId="13107"/>
    <cellStyle name="Normal 4 4 7 4 3 2 2" xfId="43314"/>
    <cellStyle name="Normal 4 4 7 4 3 3" xfId="22747"/>
    <cellStyle name="Normal 4 4 7 4 3 3 2" xfId="52954"/>
    <cellStyle name="Normal 4 4 7 4 3 4" xfId="33674"/>
    <cellStyle name="Normal 4 4 7 4 4" xfId="4588"/>
    <cellStyle name="Normal 4 4 7 4 4 2" xfId="14230"/>
    <cellStyle name="Normal 4 4 7 4 4 2 2" xfId="44437"/>
    <cellStyle name="Normal 4 4 7 4 4 3" xfId="23870"/>
    <cellStyle name="Normal 4 4 7 4 4 3 2" xfId="54077"/>
    <cellStyle name="Normal 4 4 7 4 4 4" xfId="34797"/>
    <cellStyle name="Normal 4 4 7 4 5" xfId="5877"/>
    <cellStyle name="Normal 4 4 7 4 5 2" xfId="15517"/>
    <cellStyle name="Normal 4 4 7 4 5 2 2" xfId="45724"/>
    <cellStyle name="Normal 4 4 7 4 5 3" xfId="25157"/>
    <cellStyle name="Normal 4 4 7 4 5 3 2" xfId="55364"/>
    <cellStyle name="Normal 4 4 7 4 5 4" xfId="36084"/>
    <cellStyle name="Normal 4 4 7 4 6" xfId="7164"/>
    <cellStyle name="Normal 4 4 7 4 6 2" xfId="16804"/>
    <cellStyle name="Normal 4 4 7 4 6 2 2" xfId="47011"/>
    <cellStyle name="Normal 4 4 7 4 6 3" xfId="26444"/>
    <cellStyle name="Normal 4 4 7 4 6 3 2" xfId="56651"/>
    <cellStyle name="Normal 4 4 7 4 6 4" xfId="37371"/>
    <cellStyle name="Normal 4 4 7 4 7" xfId="8451"/>
    <cellStyle name="Normal 4 4 7 4 7 2" xfId="18091"/>
    <cellStyle name="Normal 4 4 7 4 7 2 2" xfId="48298"/>
    <cellStyle name="Normal 4 4 7 4 7 3" xfId="27731"/>
    <cellStyle name="Normal 4 4 7 4 7 3 2" xfId="57938"/>
    <cellStyle name="Normal 4 4 7 4 7 4" xfId="38658"/>
    <cellStyle name="Normal 4 4 7 4 8" xfId="9738"/>
    <cellStyle name="Normal 4 4 7 4 8 2" xfId="19378"/>
    <cellStyle name="Normal 4 4 7 4 8 2 2" xfId="49585"/>
    <cellStyle name="Normal 4 4 7 4 8 3" xfId="29018"/>
    <cellStyle name="Normal 4 4 7 4 8 3 2" xfId="59225"/>
    <cellStyle name="Normal 4 4 7 4 8 4" xfId="39945"/>
    <cellStyle name="Normal 4 4 7 4 9" xfId="10861"/>
    <cellStyle name="Normal 4 4 7 4 9 2" xfId="41068"/>
    <cellStyle name="Normal 4 4 7 5" xfId="1401"/>
    <cellStyle name="Normal 4 4 7 5 2" xfId="4941"/>
    <cellStyle name="Normal 4 4 7 5 2 2" xfId="14581"/>
    <cellStyle name="Normal 4 4 7 5 2 2 2" xfId="44788"/>
    <cellStyle name="Normal 4 4 7 5 2 3" xfId="24221"/>
    <cellStyle name="Normal 4 4 7 5 2 3 2" xfId="54428"/>
    <cellStyle name="Normal 4 4 7 5 2 4" xfId="35148"/>
    <cellStyle name="Normal 4 4 7 5 3" xfId="6228"/>
    <cellStyle name="Normal 4 4 7 5 3 2" xfId="15868"/>
    <cellStyle name="Normal 4 4 7 5 3 2 2" xfId="46075"/>
    <cellStyle name="Normal 4 4 7 5 3 3" xfId="25508"/>
    <cellStyle name="Normal 4 4 7 5 3 3 2" xfId="55715"/>
    <cellStyle name="Normal 4 4 7 5 3 4" xfId="36435"/>
    <cellStyle name="Normal 4 4 7 5 4" xfId="7515"/>
    <cellStyle name="Normal 4 4 7 5 4 2" xfId="17155"/>
    <cellStyle name="Normal 4 4 7 5 4 2 2" xfId="47362"/>
    <cellStyle name="Normal 4 4 7 5 4 3" xfId="26795"/>
    <cellStyle name="Normal 4 4 7 5 4 3 2" xfId="57002"/>
    <cellStyle name="Normal 4 4 7 5 4 4" xfId="37722"/>
    <cellStyle name="Normal 4 4 7 5 5" xfId="8802"/>
    <cellStyle name="Normal 4 4 7 5 5 2" xfId="18442"/>
    <cellStyle name="Normal 4 4 7 5 5 2 2" xfId="48649"/>
    <cellStyle name="Normal 4 4 7 5 5 3" xfId="28082"/>
    <cellStyle name="Normal 4 4 7 5 5 3 2" xfId="58289"/>
    <cellStyle name="Normal 4 4 7 5 5 4" xfId="39009"/>
    <cellStyle name="Normal 4 4 7 5 6" xfId="11048"/>
    <cellStyle name="Normal 4 4 7 5 6 2" xfId="41255"/>
    <cellStyle name="Normal 4 4 7 5 7" xfId="20688"/>
    <cellStyle name="Normal 4 4 7 5 7 2" xfId="50895"/>
    <cellStyle name="Normal 4 4 7 5 8" xfId="29369"/>
    <cellStyle name="Normal 4 4 7 5 8 2" xfId="59576"/>
    <cellStyle name="Normal 4 4 7 5 9" xfId="31615"/>
    <cellStyle name="Normal 4 4 7 6" xfId="2529"/>
    <cellStyle name="Normal 4 4 7 6 2" xfId="12171"/>
    <cellStyle name="Normal 4 4 7 6 2 2" xfId="42378"/>
    <cellStyle name="Normal 4 4 7 6 3" xfId="21811"/>
    <cellStyle name="Normal 4 4 7 6 3 2" xfId="52018"/>
    <cellStyle name="Normal 4 4 7 6 4" xfId="32738"/>
    <cellStyle name="Normal 4 4 7 7" xfId="3652"/>
    <cellStyle name="Normal 4 4 7 7 2" xfId="13294"/>
    <cellStyle name="Normal 4 4 7 7 2 2" xfId="43501"/>
    <cellStyle name="Normal 4 4 7 7 3" xfId="22934"/>
    <cellStyle name="Normal 4 4 7 7 3 2" xfId="53141"/>
    <cellStyle name="Normal 4 4 7 7 4" xfId="33861"/>
    <cellStyle name="Normal 4 4 7 8" xfId="4775"/>
    <cellStyle name="Normal 4 4 7 8 2" xfId="14417"/>
    <cellStyle name="Normal 4 4 7 8 2 2" xfId="44624"/>
    <cellStyle name="Normal 4 4 7 8 3" xfId="24057"/>
    <cellStyle name="Normal 4 4 7 8 3 2" xfId="54264"/>
    <cellStyle name="Normal 4 4 7 8 4" xfId="34984"/>
    <cellStyle name="Normal 4 4 7 9" xfId="6064"/>
    <cellStyle name="Normal 4 4 7 9 2" xfId="15704"/>
    <cellStyle name="Normal 4 4 7 9 2 2" xfId="45911"/>
    <cellStyle name="Normal 4 4 7 9 3" xfId="25344"/>
    <cellStyle name="Normal 4 4 7 9 3 2" xfId="55551"/>
    <cellStyle name="Normal 4 4 7 9 4" xfId="36271"/>
    <cellStyle name="Normal 4 4 8" xfId="292"/>
    <cellStyle name="Normal 4 4 8 10" xfId="9950"/>
    <cellStyle name="Normal 4 4 8 10 2" xfId="40157"/>
    <cellStyle name="Normal 4 4 8 11" xfId="19590"/>
    <cellStyle name="Normal 4 4 8 11 2" xfId="49797"/>
    <cellStyle name="Normal 4 4 8 12" xfId="29394"/>
    <cellStyle name="Normal 4 4 8 12 2" xfId="59601"/>
    <cellStyle name="Normal 4 4 8 13" xfId="30517"/>
    <cellStyle name="Normal 4 4 8 2" xfId="768"/>
    <cellStyle name="Normal 4 4 8 2 10" xfId="20059"/>
    <cellStyle name="Normal 4 4 8 2 10 2" xfId="50266"/>
    <cellStyle name="Normal 4 4 8 2 11" xfId="29863"/>
    <cellStyle name="Normal 4 4 8 2 11 2" xfId="60070"/>
    <cellStyle name="Normal 4 4 8 2 12" xfId="30986"/>
    <cellStyle name="Normal 4 4 8 2 2" xfId="1897"/>
    <cellStyle name="Normal 4 4 8 2 2 2" xfId="11542"/>
    <cellStyle name="Normal 4 4 8 2 2 2 2" xfId="41749"/>
    <cellStyle name="Normal 4 4 8 2 2 3" xfId="21182"/>
    <cellStyle name="Normal 4 4 8 2 2 3 2" xfId="51389"/>
    <cellStyle name="Normal 4 4 8 2 2 4" xfId="32109"/>
    <cellStyle name="Normal 4 4 8 2 3" xfId="3023"/>
    <cellStyle name="Normal 4 4 8 2 3 2" xfId="12665"/>
    <cellStyle name="Normal 4 4 8 2 3 2 2" xfId="42872"/>
    <cellStyle name="Normal 4 4 8 2 3 3" xfId="22305"/>
    <cellStyle name="Normal 4 4 8 2 3 3 2" xfId="52512"/>
    <cellStyle name="Normal 4 4 8 2 3 4" xfId="33232"/>
    <cellStyle name="Normal 4 4 8 2 4" xfId="4146"/>
    <cellStyle name="Normal 4 4 8 2 4 2" xfId="13788"/>
    <cellStyle name="Normal 4 4 8 2 4 2 2" xfId="43995"/>
    <cellStyle name="Normal 4 4 8 2 4 3" xfId="23428"/>
    <cellStyle name="Normal 4 4 8 2 4 3 2" xfId="53635"/>
    <cellStyle name="Normal 4 4 8 2 4 4" xfId="34355"/>
    <cellStyle name="Normal 4 4 8 2 5" xfId="5435"/>
    <cellStyle name="Normal 4 4 8 2 5 2" xfId="15075"/>
    <cellStyle name="Normal 4 4 8 2 5 2 2" xfId="45282"/>
    <cellStyle name="Normal 4 4 8 2 5 3" xfId="24715"/>
    <cellStyle name="Normal 4 4 8 2 5 3 2" xfId="54922"/>
    <cellStyle name="Normal 4 4 8 2 5 4" xfId="35642"/>
    <cellStyle name="Normal 4 4 8 2 6" xfId="6722"/>
    <cellStyle name="Normal 4 4 8 2 6 2" xfId="16362"/>
    <cellStyle name="Normal 4 4 8 2 6 2 2" xfId="46569"/>
    <cellStyle name="Normal 4 4 8 2 6 3" xfId="26002"/>
    <cellStyle name="Normal 4 4 8 2 6 3 2" xfId="56209"/>
    <cellStyle name="Normal 4 4 8 2 6 4" xfId="36929"/>
    <cellStyle name="Normal 4 4 8 2 7" xfId="8009"/>
    <cellStyle name="Normal 4 4 8 2 7 2" xfId="17649"/>
    <cellStyle name="Normal 4 4 8 2 7 2 2" xfId="47856"/>
    <cellStyle name="Normal 4 4 8 2 7 3" xfId="27289"/>
    <cellStyle name="Normal 4 4 8 2 7 3 2" xfId="57496"/>
    <cellStyle name="Normal 4 4 8 2 7 4" xfId="38216"/>
    <cellStyle name="Normal 4 4 8 2 8" xfId="9296"/>
    <cellStyle name="Normal 4 4 8 2 8 2" xfId="18936"/>
    <cellStyle name="Normal 4 4 8 2 8 2 2" xfId="49143"/>
    <cellStyle name="Normal 4 4 8 2 8 3" xfId="28576"/>
    <cellStyle name="Normal 4 4 8 2 8 3 2" xfId="58783"/>
    <cellStyle name="Normal 4 4 8 2 8 4" xfId="39503"/>
    <cellStyle name="Normal 4 4 8 2 9" xfId="10419"/>
    <cellStyle name="Normal 4 4 8 2 9 2" xfId="40626"/>
    <cellStyle name="Normal 4 4 8 3" xfId="1426"/>
    <cellStyle name="Normal 4 4 8 3 2" xfId="11073"/>
    <cellStyle name="Normal 4 4 8 3 2 2" xfId="41280"/>
    <cellStyle name="Normal 4 4 8 3 3" xfId="20713"/>
    <cellStyle name="Normal 4 4 8 3 3 2" xfId="50920"/>
    <cellStyle name="Normal 4 4 8 3 4" xfId="31640"/>
    <cellStyle name="Normal 4 4 8 4" xfId="2554"/>
    <cellStyle name="Normal 4 4 8 4 2" xfId="12196"/>
    <cellStyle name="Normal 4 4 8 4 2 2" xfId="42403"/>
    <cellStyle name="Normal 4 4 8 4 3" xfId="21836"/>
    <cellStyle name="Normal 4 4 8 4 3 2" xfId="52043"/>
    <cellStyle name="Normal 4 4 8 4 4" xfId="32763"/>
    <cellStyle name="Normal 4 4 8 5" xfId="3677"/>
    <cellStyle name="Normal 4 4 8 5 2" xfId="13319"/>
    <cellStyle name="Normal 4 4 8 5 2 2" xfId="43526"/>
    <cellStyle name="Normal 4 4 8 5 3" xfId="22959"/>
    <cellStyle name="Normal 4 4 8 5 3 2" xfId="53166"/>
    <cellStyle name="Normal 4 4 8 5 4" xfId="33886"/>
    <cellStyle name="Normal 4 4 8 6" xfId="4966"/>
    <cellStyle name="Normal 4 4 8 6 2" xfId="14606"/>
    <cellStyle name="Normal 4 4 8 6 2 2" xfId="44813"/>
    <cellStyle name="Normal 4 4 8 6 3" xfId="24246"/>
    <cellStyle name="Normal 4 4 8 6 3 2" xfId="54453"/>
    <cellStyle name="Normal 4 4 8 6 4" xfId="35173"/>
    <cellStyle name="Normal 4 4 8 7" xfId="6253"/>
    <cellStyle name="Normal 4 4 8 7 2" xfId="15893"/>
    <cellStyle name="Normal 4 4 8 7 2 2" xfId="46100"/>
    <cellStyle name="Normal 4 4 8 7 3" xfId="25533"/>
    <cellStyle name="Normal 4 4 8 7 3 2" xfId="55740"/>
    <cellStyle name="Normal 4 4 8 7 4" xfId="36460"/>
    <cellStyle name="Normal 4 4 8 8" xfId="7540"/>
    <cellStyle name="Normal 4 4 8 8 2" xfId="17180"/>
    <cellStyle name="Normal 4 4 8 8 2 2" xfId="47387"/>
    <cellStyle name="Normal 4 4 8 8 3" xfId="26820"/>
    <cellStyle name="Normal 4 4 8 8 3 2" xfId="57027"/>
    <cellStyle name="Normal 4 4 8 8 4" xfId="37747"/>
    <cellStyle name="Normal 4 4 8 9" xfId="8827"/>
    <cellStyle name="Normal 4 4 8 9 2" xfId="18467"/>
    <cellStyle name="Normal 4 4 8 9 2 2" xfId="48674"/>
    <cellStyle name="Normal 4 4 8 9 3" xfId="28107"/>
    <cellStyle name="Normal 4 4 8 9 3 2" xfId="58314"/>
    <cellStyle name="Normal 4 4 8 9 4" xfId="39034"/>
    <cellStyle name="Normal 4 4 9" xfId="454"/>
    <cellStyle name="Normal 4 4 9 10" xfId="10112"/>
    <cellStyle name="Normal 4 4 9 10 2" xfId="40319"/>
    <cellStyle name="Normal 4 4 9 11" xfId="19752"/>
    <cellStyle name="Normal 4 4 9 11 2" xfId="49959"/>
    <cellStyle name="Normal 4 4 9 12" xfId="29556"/>
    <cellStyle name="Normal 4 4 9 12 2" xfId="59763"/>
    <cellStyle name="Normal 4 4 9 13" xfId="30679"/>
    <cellStyle name="Normal 4 4 9 2" xfId="930"/>
    <cellStyle name="Normal 4 4 9 2 10" xfId="20221"/>
    <cellStyle name="Normal 4 4 9 2 10 2" xfId="50428"/>
    <cellStyle name="Normal 4 4 9 2 11" xfId="30025"/>
    <cellStyle name="Normal 4 4 9 2 11 2" xfId="60232"/>
    <cellStyle name="Normal 4 4 9 2 12" xfId="31148"/>
    <cellStyle name="Normal 4 4 9 2 2" xfId="2059"/>
    <cellStyle name="Normal 4 4 9 2 2 2" xfId="11704"/>
    <cellStyle name="Normal 4 4 9 2 2 2 2" xfId="41911"/>
    <cellStyle name="Normal 4 4 9 2 2 3" xfId="21344"/>
    <cellStyle name="Normal 4 4 9 2 2 3 2" xfId="51551"/>
    <cellStyle name="Normal 4 4 9 2 2 4" xfId="32271"/>
    <cellStyle name="Normal 4 4 9 2 3" xfId="3185"/>
    <cellStyle name="Normal 4 4 9 2 3 2" xfId="12827"/>
    <cellStyle name="Normal 4 4 9 2 3 2 2" xfId="43034"/>
    <cellStyle name="Normal 4 4 9 2 3 3" xfId="22467"/>
    <cellStyle name="Normal 4 4 9 2 3 3 2" xfId="52674"/>
    <cellStyle name="Normal 4 4 9 2 3 4" xfId="33394"/>
    <cellStyle name="Normal 4 4 9 2 4" xfId="4308"/>
    <cellStyle name="Normal 4 4 9 2 4 2" xfId="13950"/>
    <cellStyle name="Normal 4 4 9 2 4 2 2" xfId="44157"/>
    <cellStyle name="Normal 4 4 9 2 4 3" xfId="23590"/>
    <cellStyle name="Normal 4 4 9 2 4 3 2" xfId="53797"/>
    <cellStyle name="Normal 4 4 9 2 4 4" xfId="34517"/>
    <cellStyle name="Normal 4 4 9 2 5" xfId="5597"/>
    <cellStyle name="Normal 4 4 9 2 5 2" xfId="15237"/>
    <cellStyle name="Normal 4 4 9 2 5 2 2" xfId="45444"/>
    <cellStyle name="Normal 4 4 9 2 5 3" xfId="24877"/>
    <cellStyle name="Normal 4 4 9 2 5 3 2" xfId="55084"/>
    <cellStyle name="Normal 4 4 9 2 5 4" xfId="35804"/>
    <cellStyle name="Normal 4 4 9 2 6" xfId="6884"/>
    <cellStyle name="Normal 4 4 9 2 6 2" xfId="16524"/>
    <cellStyle name="Normal 4 4 9 2 6 2 2" xfId="46731"/>
    <cellStyle name="Normal 4 4 9 2 6 3" xfId="26164"/>
    <cellStyle name="Normal 4 4 9 2 6 3 2" xfId="56371"/>
    <cellStyle name="Normal 4 4 9 2 6 4" xfId="37091"/>
    <cellStyle name="Normal 4 4 9 2 7" xfId="8171"/>
    <cellStyle name="Normal 4 4 9 2 7 2" xfId="17811"/>
    <cellStyle name="Normal 4 4 9 2 7 2 2" xfId="48018"/>
    <cellStyle name="Normal 4 4 9 2 7 3" xfId="27451"/>
    <cellStyle name="Normal 4 4 9 2 7 3 2" xfId="57658"/>
    <cellStyle name="Normal 4 4 9 2 7 4" xfId="38378"/>
    <cellStyle name="Normal 4 4 9 2 8" xfId="9458"/>
    <cellStyle name="Normal 4 4 9 2 8 2" xfId="19098"/>
    <cellStyle name="Normal 4 4 9 2 8 2 2" xfId="49305"/>
    <cellStyle name="Normal 4 4 9 2 8 3" xfId="28738"/>
    <cellStyle name="Normal 4 4 9 2 8 3 2" xfId="58945"/>
    <cellStyle name="Normal 4 4 9 2 8 4" xfId="39665"/>
    <cellStyle name="Normal 4 4 9 2 9" xfId="10581"/>
    <cellStyle name="Normal 4 4 9 2 9 2" xfId="40788"/>
    <cellStyle name="Normal 4 4 9 3" xfId="1588"/>
    <cellStyle name="Normal 4 4 9 3 2" xfId="11235"/>
    <cellStyle name="Normal 4 4 9 3 2 2" xfId="41442"/>
    <cellStyle name="Normal 4 4 9 3 3" xfId="20875"/>
    <cellStyle name="Normal 4 4 9 3 3 2" xfId="51082"/>
    <cellStyle name="Normal 4 4 9 3 4" xfId="31802"/>
    <cellStyle name="Normal 4 4 9 4" xfId="2716"/>
    <cellStyle name="Normal 4 4 9 4 2" xfId="12358"/>
    <cellStyle name="Normal 4 4 9 4 2 2" xfId="42565"/>
    <cellStyle name="Normal 4 4 9 4 3" xfId="21998"/>
    <cellStyle name="Normal 4 4 9 4 3 2" xfId="52205"/>
    <cellStyle name="Normal 4 4 9 4 4" xfId="32925"/>
    <cellStyle name="Normal 4 4 9 5" xfId="3839"/>
    <cellStyle name="Normal 4 4 9 5 2" xfId="13481"/>
    <cellStyle name="Normal 4 4 9 5 2 2" xfId="43688"/>
    <cellStyle name="Normal 4 4 9 5 3" xfId="23121"/>
    <cellStyle name="Normal 4 4 9 5 3 2" xfId="53328"/>
    <cellStyle name="Normal 4 4 9 5 4" xfId="34048"/>
    <cellStyle name="Normal 4 4 9 6" xfId="5128"/>
    <cellStyle name="Normal 4 4 9 6 2" xfId="14768"/>
    <cellStyle name="Normal 4 4 9 6 2 2" xfId="44975"/>
    <cellStyle name="Normal 4 4 9 6 3" xfId="24408"/>
    <cellStyle name="Normal 4 4 9 6 3 2" xfId="54615"/>
    <cellStyle name="Normal 4 4 9 6 4" xfId="35335"/>
    <cellStyle name="Normal 4 4 9 7" xfId="6415"/>
    <cellStyle name="Normal 4 4 9 7 2" xfId="16055"/>
    <cellStyle name="Normal 4 4 9 7 2 2" xfId="46262"/>
    <cellStyle name="Normal 4 4 9 7 3" xfId="25695"/>
    <cellStyle name="Normal 4 4 9 7 3 2" xfId="55902"/>
    <cellStyle name="Normal 4 4 9 7 4" xfId="36622"/>
    <cellStyle name="Normal 4 4 9 8" xfId="7702"/>
    <cellStyle name="Normal 4 4 9 8 2" xfId="17342"/>
    <cellStyle name="Normal 4 4 9 8 2 2" xfId="47549"/>
    <cellStyle name="Normal 4 4 9 8 3" xfId="26982"/>
    <cellStyle name="Normal 4 4 9 8 3 2" xfId="57189"/>
    <cellStyle name="Normal 4 4 9 8 4" xfId="37909"/>
    <cellStyle name="Normal 4 4 9 9" xfId="8989"/>
    <cellStyle name="Normal 4 4 9 9 2" xfId="18629"/>
    <cellStyle name="Normal 4 4 9 9 2 2" xfId="48836"/>
    <cellStyle name="Normal 4 4 9 9 3" xfId="28269"/>
    <cellStyle name="Normal 4 4 9 9 3 2" xfId="58476"/>
    <cellStyle name="Normal 4 4 9 9 4" xfId="39196"/>
    <cellStyle name="Normal 4 5" xfId="111"/>
    <cellStyle name="Normal 4 5 10" xfId="478"/>
    <cellStyle name="Normal 4 5 10 10" xfId="10136"/>
    <cellStyle name="Normal 4 5 10 10 2" xfId="40343"/>
    <cellStyle name="Normal 4 5 10 11" xfId="19776"/>
    <cellStyle name="Normal 4 5 10 11 2" xfId="49983"/>
    <cellStyle name="Normal 4 5 10 12" xfId="29580"/>
    <cellStyle name="Normal 4 5 10 12 2" xfId="59787"/>
    <cellStyle name="Normal 4 5 10 13" xfId="30703"/>
    <cellStyle name="Normal 4 5 10 2" xfId="954"/>
    <cellStyle name="Normal 4 5 10 2 10" xfId="20245"/>
    <cellStyle name="Normal 4 5 10 2 10 2" xfId="50452"/>
    <cellStyle name="Normal 4 5 10 2 11" xfId="30049"/>
    <cellStyle name="Normal 4 5 10 2 11 2" xfId="60256"/>
    <cellStyle name="Normal 4 5 10 2 12" xfId="31172"/>
    <cellStyle name="Normal 4 5 10 2 2" xfId="2083"/>
    <cellStyle name="Normal 4 5 10 2 2 2" xfId="11728"/>
    <cellStyle name="Normal 4 5 10 2 2 2 2" xfId="41935"/>
    <cellStyle name="Normal 4 5 10 2 2 3" xfId="21368"/>
    <cellStyle name="Normal 4 5 10 2 2 3 2" xfId="51575"/>
    <cellStyle name="Normal 4 5 10 2 2 4" xfId="32295"/>
    <cellStyle name="Normal 4 5 10 2 3" xfId="3209"/>
    <cellStyle name="Normal 4 5 10 2 3 2" xfId="12851"/>
    <cellStyle name="Normal 4 5 10 2 3 2 2" xfId="43058"/>
    <cellStyle name="Normal 4 5 10 2 3 3" xfId="22491"/>
    <cellStyle name="Normal 4 5 10 2 3 3 2" xfId="52698"/>
    <cellStyle name="Normal 4 5 10 2 3 4" xfId="33418"/>
    <cellStyle name="Normal 4 5 10 2 4" xfId="4332"/>
    <cellStyle name="Normal 4 5 10 2 4 2" xfId="13974"/>
    <cellStyle name="Normal 4 5 10 2 4 2 2" xfId="44181"/>
    <cellStyle name="Normal 4 5 10 2 4 3" xfId="23614"/>
    <cellStyle name="Normal 4 5 10 2 4 3 2" xfId="53821"/>
    <cellStyle name="Normal 4 5 10 2 4 4" xfId="34541"/>
    <cellStyle name="Normal 4 5 10 2 5" xfId="5621"/>
    <cellStyle name="Normal 4 5 10 2 5 2" xfId="15261"/>
    <cellStyle name="Normal 4 5 10 2 5 2 2" xfId="45468"/>
    <cellStyle name="Normal 4 5 10 2 5 3" xfId="24901"/>
    <cellStyle name="Normal 4 5 10 2 5 3 2" xfId="55108"/>
    <cellStyle name="Normal 4 5 10 2 5 4" xfId="35828"/>
    <cellStyle name="Normal 4 5 10 2 6" xfId="6908"/>
    <cellStyle name="Normal 4 5 10 2 6 2" xfId="16548"/>
    <cellStyle name="Normal 4 5 10 2 6 2 2" xfId="46755"/>
    <cellStyle name="Normal 4 5 10 2 6 3" xfId="26188"/>
    <cellStyle name="Normal 4 5 10 2 6 3 2" xfId="56395"/>
    <cellStyle name="Normal 4 5 10 2 6 4" xfId="37115"/>
    <cellStyle name="Normal 4 5 10 2 7" xfId="8195"/>
    <cellStyle name="Normal 4 5 10 2 7 2" xfId="17835"/>
    <cellStyle name="Normal 4 5 10 2 7 2 2" xfId="48042"/>
    <cellStyle name="Normal 4 5 10 2 7 3" xfId="27475"/>
    <cellStyle name="Normal 4 5 10 2 7 3 2" xfId="57682"/>
    <cellStyle name="Normal 4 5 10 2 7 4" xfId="38402"/>
    <cellStyle name="Normal 4 5 10 2 8" xfId="9482"/>
    <cellStyle name="Normal 4 5 10 2 8 2" xfId="19122"/>
    <cellStyle name="Normal 4 5 10 2 8 2 2" xfId="49329"/>
    <cellStyle name="Normal 4 5 10 2 8 3" xfId="28762"/>
    <cellStyle name="Normal 4 5 10 2 8 3 2" xfId="58969"/>
    <cellStyle name="Normal 4 5 10 2 8 4" xfId="39689"/>
    <cellStyle name="Normal 4 5 10 2 9" xfId="10605"/>
    <cellStyle name="Normal 4 5 10 2 9 2" xfId="40812"/>
    <cellStyle name="Normal 4 5 10 3" xfId="1612"/>
    <cellStyle name="Normal 4 5 10 3 2" xfId="11259"/>
    <cellStyle name="Normal 4 5 10 3 2 2" xfId="41466"/>
    <cellStyle name="Normal 4 5 10 3 3" xfId="20899"/>
    <cellStyle name="Normal 4 5 10 3 3 2" xfId="51106"/>
    <cellStyle name="Normal 4 5 10 3 4" xfId="31826"/>
    <cellStyle name="Normal 4 5 10 4" xfId="2740"/>
    <cellStyle name="Normal 4 5 10 4 2" xfId="12382"/>
    <cellStyle name="Normal 4 5 10 4 2 2" xfId="42589"/>
    <cellStyle name="Normal 4 5 10 4 3" xfId="22022"/>
    <cellStyle name="Normal 4 5 10 4 3 2" xfId="52229"/>
    <cellStyle name="Normal 4 5 10 4 4" xfId="32949"/>
    <cellStyle name="Normal 4 5 10 5" xfId="3863"/>
    <cellStyle name="Normal 4 5 10 5 2" xfId="13505"/>
    <cellStyle name="Normal 4 5 10 5 2 2" xfId="43712"/>
    <cellStyle name="Normal 4 5 10 5 3" xfId="23145"/>
    <cellStyle name="Normal 4 5 10 5 3 2" xfId="53352"/>
    <cellStyle name="Normal 4 5 10 5 4" xfId="34072"/>
    <cellStyle name="Normal 4 5 10 6" xfId="5152"/>
    <cellStyle name="Normal 4 5 10 6 2" xfId="14792"/>
    <cellStyle name="Normal 4 5 10 6 2 2" xfId="44999"/>
    <cellStyle name="Normal 4 5 10 6 3" xfId="24432"/>
    <cellStyle name="Normal 4 5 10 6 3 2" xfId="54639"/>
    <cellStyle name="Normal 4 5 10 6 4" xfId="35359"/>
    <cellStyle name="Normal 4 5 10 7" xfId="6439"/>
    <cellStyle name="Normal 4 5 10 7 2" xfId="16079"/>
    <cellStyle name="Normal 4 5 10 7 2 2" xfId="46286"/>
    <cellStyle name="Normal 4 5 10 7 3" xfId="25719"/>
    <cellStyle name="Normal 4 5 10 7 3 2" xfId="55926"/>
    <cellStyle name="Normal 4 5 10 7 4" xfId="36646"/>
    <cellStyle name="Normal 4 5 10 8" xfId="7726"/>
    <cellStyle name="Normal 4 5 10 8 2" xfId="17366"/>
    <cellStyle name="Normal 4 5 10 8 2 2" xfId="47573"/>
    <cellStyle name="Normal 4 5 10 8 3" xfId="27006"/>
    <cellStyle name="Normal 4 5 10 8 3 2" xfId="57213"/>
    <cellStyle name="Normal 4 5 10 8 4" xfId="37933"/>
    <cellStyle name="Normal 4 5 10 9" xfId="9013"/>
    <cellStyle name="Normal 4 5 10 9 2" xfId="18653"/>
    <cellStyle name="Normal 4 5 10 9 2 2" xfId="48860"/>
    <cellStyle name="Normal 4 5 10 9 3" xfId="28293"/>
    <cellStyle name="Normal 4 5 10 9 3 2" xfId="58500"/>
    <cellStyle name="Normal 4 5 10 9 4" xfId="39220"/>
    <cellStyle name="Normal 4 5 11" xfId="501"/>
    <cellStyle name="Normal 4 5 11 10" xfId="10159"/>
    <cellStyle name="Normal 4 5 11 10 2" xfId="40366"/>
    <cellStyle name="Normal 4 5 11 11" xfId="19799"/>
    <cellStyle name="Normal 4 5 11 11 2" xfId="50006"/>
    <cellStyle name="Normal 4 5 11 12" xfId="29603"/>
    <cellStyle name="Normal 4 5 11 12 2" xfId="59810"/>
    <cellStyle name="Normal 4 5 11 13" xfId="30726"/>
    <cellStyle name="Normal 4 5 11 2" xfId="977"/>
    <cellStyle name="Normal 4 5 11 2 10" xfId="20268"/>
    <cellStyle name="Normal 4 5 11 2 10 2" xfId="50475"/>
    <cellStyle name="Normal 4 5 11 2 11" xfId="30072"/>
    <cellStyle name="Normal 4 5 11 2 11 2" xfId="60279"/>
    <cellStyle name="Normal 4 5 11 2 12" xfId="31195"/>
    <cellStyle name="Normal 4 5 11 2 2" xfId="2106"/>
    <cellStyle name="Normal 4 5 11 2 2 2" xfId="11751"/>
    <cellStyle name="Normal 4 5 11 2 2 2 2" xfId="41958"/>
    <cellStyle name="Normal 4 5 11 2 2 3" xfId="21391"/>
    <cellStyle name="Normal 4 5 11 2 2 3 2" xfId="51598"/>
    <cellStyle name="Normal 4 5 11 2 2 4" xfId="32318"/>
    <cellStyle name="Normal 4 5 11 2 3" xfId="3232"/>
    <cellStyle name="Normal 4 5 11 2 3 2" xfId="12874"/>
    <cellStyle name="Normal 4 5 11 2 3 2 2" xfId="43081"/>
    <cellStyle name="Normal 4 5 11 2 3 3" xfId="22514"/>
    <cellStyle name="Normal 4 5 11 2 3 3 2" xfId="52721"/>
    <cellStyle name="Normal 4 5 11 2 3 4" xfId="33441"/>
    <cellStyle name="Normal 4 5 11 2 4" xfId="4355"/>
    <cellStyle name="Normal 4 5 11 2 4 2" xfId="13997"/>
    <cellStyle name="Normal 4 5 11 2 4 2 2" xfId="44204"/>
    <cellStyle name="Normal 4 5 11 2 4 3" xfId="23637"/>
    <cellStyle name="Normal 4 5 11 2 4 3 2" xfId="53844"/>
    <cellStyle name="Normal 4 5 11 2 4 4" xfId="34564"/>
    <cellStyle name="Normal 4 5 11 2 5" xfId="5644"/>
    <cellStyle name="Normal 4 5 11 2 5 2" xfId="15284"/>
    <cellStyle name="Normal 4 5 11 2 5 2 2" xfId="45491"/>
    <cellStyle name="Normal 4 5 11 2 5 3" xfId="24924"/>
    <cellStyle name="Normal 4 5 11 2 5 3 2" xfId="55131"/>
    <cellStyle name="Normal 4 5 11 2 5 4" xfId="35851"/>
    <cellStyle name="Normal 4 5 11 2 6" xfId="6931"/>
    <cellStyle name="Normal 4 5 11 2 6 2" xfId="16571"/>
    <cellStyle name="Normal 4 5 11 2 6 2 2" xfId="46778"/>
    <cellStyle name="Normal 4 5 11 2 6 3" xfId="26211"/>
    <cellStyle name="Normal 4 5 11 2 6 3 2" xfId="56418"/>
    <cellStyle name="Normal 4 5 11 2 6 4" xfId="37138"/>
    <cellStyle name="Normal 4 5 11 2 7" xfId="8218"/>
    <cellStyle name="Normal 4 5 11 2 7 2" xfId="17858"/>
    <cellStyle name="Normal 4 5 11 2 7 2 2" xfId="48065"/>
    <cellStyle name="Normal 4 5 11 2 7 3" xfId="27498"/>
    <cellStyle name="Normal 4 5 11 2 7 3 2" xfId="57705"/>
    <cellStyle name="Normal 4 5 11 2 7 4" xfId="38425"/>
    <cellStyle name="Normal 4 5 11 2 8" xfId="9505"/>
    <cellStyle name="Normal 4 5 11 2 8 2" xfId="19145"/>
    <cellStyle name="Normal 4 5 11 2 8 2 2" xfId="49352"/>
    <cellStyle name="Normal 4 5 11 2 8 3" xfId="28785"/>
    <cellStyle name="Normal 4 5 11 2 8 3 2" xfId="58992"/>
    <cellStyle name="Normal 4 5 11 2 8 4" xfId="39712"/>
    <cellStyle name="Normal 4 5 11 2 9" xfId="10628"/>
    <cellStyle name="Normal 4 5 11 2 9 2" xfId="40835"/>
    <cellStyle name="Normal 4 5 11 3" xfId="1635"/>
    <cellStyle name="Normal 4 5 11 3 2" xfId="11282"/>
    <cellStyle name="Normal 4 5 11 3 2 2" xfId="41489"/>
    <cellStyle name="Normal 4 5 11 3 3" xfId="20922"/>
    <cellStyle name="Normal 4 5 11 3 3 2" xfId="51129"/>
    <cellStyle name="Normal 4 5 11 3 4" xfId="31849"/>
    <cellStyle name="Normal 4 5 11 4" xfId="2763"/>
    <cellStyle name="Normal 4 5 11 4 2" xfId="12405"/>
    <cellStyle name="Normal 4 5 11 4 2 2" xfId="42612"/>
    <cellStyle name="Normal 4 5 11 4 3" xfId="22045"/>
    <cellStyle name="Normal 4 5 11 4 3 2" xfId="52252"/>
    <cellStyle name="Normal 4 5 11 4 4" xfId="32972"/>
    <cellStyle name="Normal 4 5 11 5" xfId="3886"/>
    <cellStyle name="Normal 4 5 11 5 2" xfId="13528"/>
    <cellStyle name="Normal 4 5 11 5 2 2" xfId="43735"/>
    <cellStyle name="Normal 4 5 11 5 3" xfId="23168"/>
    <cellStyle name="Normal 4 5 11 5 3 2" xfId="53375"/>
    <cellStyle name="Normal 4 5 11 5 4" xfId="34095"/>
    <cellStyle name="Normal 4 5 11 6" xfId="5175"/>
    <cellStyle name="Normal 4 5 11 6 2" xfId="14815"/>
    <cellStyle name="Normal 4 5 11 6 2 2" xfId="45022"/>
    <cellStyle name="Normal 4 5 11 6 3" xfId="24455"/>
    <cellStyle name="Normal 4 5 11 6 3 2" xfId="54662"/>
    <cellStyle name="Normal 4 5 11 6 4" xfId="35382"/>
    <cellStyle name="Normal 4 5 11 7" xfId="6462"/>
    <cellStyle name="Normal 4 5 11 7 2" xfId="16102"/>
    <cellStyle name="Normal 4 5 11 7 2 2" xfId="46309"/>
    <cellStyle name="Normal 4 5 11 7 3" xfId="25742"/>
    <cellStyle name="Normal 4 5 11 7 3 2" xfId="55949"/>
    <cellStyle name="Normal 4 5 11 7 4" xfId="36669"/>
    <cellStyle name="Normal 4 5 11 8" xfId="7749"/>
    <cellStyle name="Normal 4 5 11 8 2" xfId="17389"/>
    <cellStyle name="Normal 4 5 11 8 2 2" xfId="47596"/>
    <cellStyle name="Normal 4 5 11 8 3" xfId="27029"/>
    <cellStyle name="Normal 4 5 11 8 3 2" xfId="57236"/>
    <cellStyle name="Normal 4 5 11 8 4" xfId="37956"/>
    <cellStyle name="Normal 4 5 11 9" xfId="9036"/>
    <cellStyle name="Normal 4 5 11 9 2" xfId="18676"/>
    <cellStyle name="Normal 4 5 11 9 2 2" xfId="48883"/>
    <cellStyle name="Normal 4 5 11 9 3" xfId="28316"/>
    <cellStyle name="Normal 4 5 11 9 3 2" xfId="58523"/>
    <cellStyle name="Normal 4 5 11 9 4" xfId="39243"/>
    <cellStyle name="Normal 4 5 12" xfId="524"/>
    <cellStyle name="Normal 4 5 12 10" xfId="10182"/>
    <cellStyle name="Normal 4 5 12 10 2" xfId="40389"/>
    <cellStyle name="Normal 4 5 12 11" xfId="19822"/>
    <cellStyle name="Normal 4 5 12 11 2" xfId="50029"/>
    <cellStyle name="Normal 4 5 12 12" xfId="29626"/>
    <cellStyle name="Normal 4 5 12 12 2" xfId="59833"/>
    <cellStyle name="Normal 4 5 12 13" xfId="30749"/>
    <cellStyle name="Normal 4 5 12 2" xfId="1000"/>
    <cellStyle name="Normal 4 5 12 2 10" xfId="20291"/>
    <cellStyle name="Normal 4 5 12 2 10 2" xfId="50498"/>
    <cellStyle name="Normal 4 5 12 2 11" xfId="30095"/>
    <cellStyle name="Normal 4 5 12 2 11 2" xfId="60302"/>
    <cellStyle name="Normal 4 5 12 2 12" xfId="31218"/>
    <cellStyle name="Normal 4 5 12 2 2" xfId="2129"/>
    <cellStyle name="Normal 4 5 12 2 2 2" xfId="11774"/>
    <cellStyle name="Normal 4 5 12 2 2 2 2" xfId="41981"/>
    <cellStyle name="Normal 4 5 12 2 2 3" xfId="21414"/>
    <cellStyle name="Normal 4 5 12 2 2 3 2" xfId="51621"/>
    <cellStyle name="Normal 4 5 12 2 2 4" xfId="32341"/>
    <cellStyle name="Normal 4 5 12 2 3" xfId="3255"/>
    <cellStyle name="Normal 4 5 12 2 3 2" xfId="12897"/>
    <cellStyle name="Normal 4 5 12 2 3 2 2" xfId="43104"/>
    <cellStyle name="Normal 4 5 12 2 3 3" xfId="22537"/>
    <cellStyle name="Normal 4 5 12 2 3 3 2" xfId="52744"/>
    <cellStyle name="Normal 4 5 12 2 3 4" xfId="33464"/>
    <cellStyle name="Normal 4 5 12 2 4" xfId="4378"/>
    <cellStyle name="Normal 4 5 12 2 4 2" xfId="14020"/>
    <cellStyle name="Normal 4 5 12 2 4 2 2" xfId="44227"/>
    <cellStyle name="Normal 4 5 12 2 4 3" xfId="23660"/>
    <cellStyle name="Normal 4 5 12 2 4 3 2" xfId="53867"/>
    <cellStyle name="Normal 4 5 12 2 4 4" xfId="34587"/>
    <cellStyle name="Normal 4 5 12 2 5" xfId="5667"/>
    <cellStyle name="Normal 4 5 12 2 5 2" xfId="15307"/>
    <cellStyle name="Normal 4 5 12 2 5 2 2" xfId="45514"/>
    <cellStyle name="Normal 4 5 12 2 5 3" xfId="24947"/>
    <cellStyle name="Normal 4 5 12 2 5 3 2" xfId="55154"/>
    <cellStyle name="Normal 4 5 12 2 5 4" xfId="35874"/>
    <cellStyle name="Normal 4 5 12 2 6" xfId="6954"/>
    <cellStyle name="Normal 4 5 12 2 6 2" xfId="16594"/>
    <cellStyle name="Normal 4 5 12 2 6 2 2" xfId="46801"/>
    <cellStyle name="Normal 4 5 12 2 6 3" xfId="26234"/>
    <cellStyle name="Normal 4 5 12 2 6 3 2" xfId="56441"/>
    <cellStyle name="Normal 4 5 12 2 6 4" xfId="37161"/>
    <cellStyle name="Normal 4 5 12 2 7" xfId="8241"/>
    <cellStyle name="Normal 4 5 12 2 7 2" xfId="17881"/>
    <cellStyle name="Normal 4 5 12 2 7 2 2" xfId="48088"/>
    <cellStyle name="Normal 4 5 12 2 7 3" xfId="27521"/>
    <cellStyle name="Normal 4 5 12 2 7 3 2" xfId="57728"/>
    <cellStyle name="Normal 4 5 12 2 7 4" xfId="38448"/>
    <cellStyle name="Normal 4 5 12 2 8" xfId="9528"/>
    <cellStyle name="Normal 4 5 12 2 8 2" xfId="19168"/>
    <cellStyle name="Normal 4 5 12 2 8 2 2" xfId="49375"/>
    <cellStyle name="Normal 4 5 12 2 8 3" xfId="28808"/>
    <cellStyle name="Normal 4 5 12 2 8 3 2" xfId="59015"/>
    <cellStyle name="Normal 4 5 12 2 8 4" xfId="39735"/>
    <cellStyle name="Normal 4 5 12 2 9" xfId="10651"/>
    <cellStyle name="Normal 4 5 12 2 9 2" xfId="40858"/>
    <cellStyle name="Normal 4 5 12 3" xfId="1658"/>
    <cellStyle name="Normal 4 5 12 3 2" xfId="11305"/>
    <cellStyle name="Normal 4 5 12 3 2 2" xfId="41512"/>
    <cellStyle name="Normal 4 5 12 3 3" xfId="20945"/>
    <cellStyle name="Normal 4 5 12 3 3 2" xfId="51152"/>
    <cellStyle name="Normal 4 5 12 3 4" xfId="31872"/>
    <cellStyle name="Normal 4 5 12 4" xfId="2786"/>
    <cellStyle name="Normal 4 5 12 4 2" xfId="12428"/>
    <cellStyle name="Normal 4 5 12 4 2 2" xfId="42635"/>
    <cellStyle name="Normal 4 5 12 4 3" xfId="22068"/>
    <cellStyle name="Normal 4 5 12 4 3 2" xfId="52275"/>
    <cellStyle name="Normal 4 5 12 4 4" xfId="32995"/>
    <cellStyle name="Normal 4 5 12 5" xfId="3909"/>
    <cellStyle name="Normal 4 5 12 5 2" xfId="13551"/>
    <cellStyle name="Normal 4 5 12 5 2 2" xfId="43758"/>
    <cellStyle name="Normal 4 5 12 5 3" xfId="23191"/>
    <cellStyle name="Normal 4 5 12 5 3 2" xfId="53398"/>
    <cellStyle name="Normal 4 5 12 5 4" xfId="34118"/>
    <cellStyle name="Normal 4 5 12 6" xfId="5198"/>
    <cellStyle name="Normal 4 5 12 6 2" xfId="14838"/>
    <cellStyle name="Normal 4 5 12 6 2 2" xfId="45045"/>
    <cellStyle name="Normal 4 5 12 6 3" xfId="24478"/>
    <cellStyle name="Normal 4 5 12 6 3 2" xfId="54685"/>
    <cellStyle name="Normal 4 5 12 6 4" xfId="35405"/>
    <cellStyle name="Normal 4 5 12 7" xfId="6485"/>
    <cellStyle name="Normal 4 5 12 7 2" xfId="16125"/>
    <cellStyle name="Normal 4 5 12 7 2 2" xfId="46332"/>
    <cellStyle name="Normal 4 5 12 7 3" xfId="25765"/>
    <cellStyle name="Normal 4 5 12 7 3 2" xfId="55972"/>
    <cellStyle name="Normal 4 5 12 7 4" xfId="36692"/>
    <cellStyle name="Normal 4 5 12 8" xfId="7772"/>
    <cellStyle name="Normal 4 5 12 8 2" xfId="17412"/>
    <cellStyle name="Normal 4 5 12 8 2 2" xfId="47619"/>
    <cellStyle name="Normal 4 5 12 8 3" xfId="27052"/>
    <cellStyle name="Normal 4 5 12 8 3 2" xfId="57259"/>
    <cellStyle name="Normal 4 5 12 8 4" xfId="37979"/>
    <cellStyle name="Normal 4 5 12 9" xfId="9059"/>
    <cellStyle name="Normal 4 5 12 9 2" xfId="18699"/>
    <cellStyle name="Normal 4 5 12 9 2 2" xfId="48906"/>
    <cellStyle name="Normal 4 5 12 9 3" xfId="28339"/>
    <cellStyle name="Normal 4 5 12 9 3 2" xfId="58546"/>
    <cellStyle name="Normal 4 5 12 9 4" xfId="39266"/>
    <cellStyle name="Normal 4 5 13" xfId="549"/>
    <cellStyle name="Normal 4 5 13 10" xfId="10206"/>
    <cellStyle name="Normal 4 5 13 10 2" xfId="40413"/>
    <cellStyle name="Normal 4 5 13 11" xfId="19846"/>
    <cellStyle name="Normal 4 5 13 11 2" xfId="50053"/>
    <cellStyle name="Normal 4 5 13 12" xfId="29650"/>
    <cellStyle name="Normal 4 5 13 12 2" xfId="59857"/>
    <cellStyle name="Normal 4 5 13 13" xfId="30773"/>
    <cellStyle name="Normal 4 5 13 2" xfId="1025"/>
    <cellStyle name="Normal 4 5 13 2 10" xfId="20315"/>
    <cellStyle name="Normal 4 5 13 2 10 2" xfId="50522"/>
    <cellStyle name="Normal 4 5 13 2 11" xfId="30119"/>
    <cellStyle name="Normal 4 5 13 2 11 2" xfId="60326"/>
    <cellStyle name="Normal 4 5 13 2 12" xfId="31242"/>
    <cellStyle name="Normal 4 5 13 2 2" xfId="2153"/>
    <cellStyle name="Normal 4 5 13 2 2 2" xfId="11798"/>
    <cellStyle name="Normal 4 5 13 2 2 2 2" xfId="42005"/>
    <cellStyle name="Normal 4 5 13 2 2 3" xfId="21438"/>
    <cellStyle name="Normal 4 5 13 2 2 3 2" xfId="51645"/>
    <cellStyle name="Normal 4 5 13 2 2 4" xfId="32365"/>
    <cellStyle name="Normal 4 5 13 2 3" xfId="3279"/>
    <cellStyle name="Normal 4 5 13 2 3 2" xfId="12921"/>
    <cellStyle name="Normal 4 5 13 2 3 2 2" xfId="43128"/>
    <cellStyle name="Normal 4 5 13 2 3 3" xfId="22561"/>
    <cellStyle name="Normal 4 5 13 2 3 3 2" xfId="52768"/>
    <cellStyle name="Normal 4 5 13 2 3 4" xfId="33488"/>
    <cellStyle name="Normal 4 5 13 2 4" xfId="4402"/>
    <cellStyle name="Normal 4 5 13 2 4 2" xfId="14044"/>
    <cellStyle name="Normal 4 5 13 2 4 2 2" xfId="44251"/>
    <cellStyle name="Normal 4 5 13 2 4 3" xfId="23684"/>
    <cellStyle name="Normal 4 5 13 2 4 3 2" xfId="53891"/>
    <cellStyle name="Normal 4 5 13 2 4 4" xfId="34611"/>
    <cellStyle name="Normal 4 5 13 2 5" xfId="5691"/>
    <cellStyle name="Normal 4 5 13 2 5 2" xfId="15331"/>
    <cellStyle name="Normal 4 5 13 2 5 2 2" xfId="45538"/>
    <cellStyle name="Normal 4 5 13 2 5 3" xfId="24971"/>
    <cellStyle name="Normal 4 5 13 2 5 3 2" xfId="55178"/>
    <cellStyle name="Normal 4 5 13 2 5 4" xfId="35898"/>
    <cellStyle name="Normal 4 5 13 2 6" xfId="6978"/>
    <cellStyle name="Normal 4 5 13 2 6 2" xfId="16618"/>
    <cellStyle name="Normal 4 5 13 2 6 2 2" xfId="46825"/>
    <cellStyle name="Normal 4 5 13 2 6 3" xfId="26258"/>
    <cellStyle name="Normal 4 5 13 2 6 3 2" xfId="56465"/>
    <cellStyle name="Normal 4 5 13 2 6 4" xfId="37185"/>
    <cellStyle name="Normal 4 5 13 2 7" xfId="8265"/>
    <cellStyle name="Normal 4 5 13 2 7 2" xfId="17905"/>
    <cellStyle name="Normal 4 5 13 2 7 2 2" xfId="48112"/>
    <cellStyle name="Normal 4 5 13 2 7 3" xfId="27545"/>
    <cellStyle name="Normal 4 5 13 2 7 3 2" xfId="57752"/>
    <cellStyle name="Normal 4 5 13 2 7 4" xfId="38472"/>
    <cellStyle name="Normal 4 5 13 2 8" xfId="9552"/>
    <cellStyle name="Normal 4 5 13 2 8 2" xfId="19192"/>
    <cellStyle name="Normal 4 5 13 2 8 2 2" xfId="49399"/>
    <cellStyle name="Normal 4 5 13 2 8 3" xfId="28832"/>
    <cellStyle name="Normal 4 5 13 2 8 3 2" xfId="59039"/>
    <cellStyle name="Normal 4 5 13 2 8 4" xfId="39759"/>
    <cellStyle name="Normal 4 5 13 2 9" xfId="10675"/>
    <cellStyle name="Normal 4 5 13 2 9 2" xfId="40882"/>
    <cellStyle name="Normal 4 5 13 3" xfId="1682"/>
    <cellStyle name="Normal 4 5 13 3 2" xfId="11329"/>
    <cellStyle name="Normal 4 5 13 3 2 2" xfId="41536"/>
    <cellStyle name="Normal 4 5 13 3 3" xfId="20969"/>
    <cellStyle name="Normal 4 5 13 3 3 2" xfId="51176"/>
    <cellStyle name="Normal 4 5 13 3 4" xfId="31896"/>
    <cellStyle name="Normal 4 5 13 4" xfId="2810"/>
    <cellStyle name="Normal 4 5 13 4 2" xfId="12452"/>
    <cellStyle name="Normal 4 5 13 4 2 2" xfId="42659"/>
    <cellStyle name="Normal 4 5 13 4 3" xfId="22092"/>
    <cellStyle name="Normal 4 5 13 4 3 2" xfId="52299"/>
    <cellStyle name="Normal 4 5 13 4 4" xfId="33019"/>
    <cellStyle name="Normal 4 5 13 5" xfId="3933"/>
    <cellStyle name="Normal 4 5 13 5 2" xfId="13575"/>
    <cellStyle name="Normal 4 5 13 5 2 2" xfId="43782"/>
    <cellStyle name="Normal 4 5 13 5 3" xfId="23215"/>
    <cellStyle name="Normal 4 5 13 5 3 2" xfId="53422"/>
    <cellStyle name="Normal 4 5 13 5 4" xfId="34142"/>
    <cellStyle name="Normal 4 5 13 6" xfId="5222"/>
    <cellStyle name="Normal 4 5 13 6 2" xfId="14862"/>
    <cellStyle name="Normal 4 5 13 6 2 2" xfId="45069"/>
    <cellStyle name="Normal 4 5 13 6 3" xfId="24502"/>
    <cellStyle name="Normal 4 5 13 6 3 2" xfId="54709"/>
    <cellStyle name="Normal 4 5 13 6 4" xfId="35429"/>
    <cellStyle name="Normal 4 5 13 7" xfId="6509"/>
    <cellStyle name="Normal 4 5 13 7 2" xfId="16149"/>
    <cellStyle name="Normal 4 5 13 7 2 2" xfId="46356"/>
    <cellStyle name="Normal 4 5 13 7 3" xfId="25789"/>
    <cellStyle name="Normal 4 5 13 7 3 2" xfId="55996"/>
    <cellStyle name="Normal 4 5 13 7 4" xfId="36716"/>
    <cellStyle name="Normal 4 5 13 8" xfId="7796"/>
    <cellStyle name="Normal 4 5 13 8 2" xfId="17436"/>
    <cellStyle name="Normal 4 5 13 8 2 2" xfId="47643"/>
    <cellStyle name="Normal 4 5 13 8 3" xfId="27076"/>
    <cellStyle name="Normal 4 5 13 8 3 2" xfId="57283"/>
    <cellStyle name="Normal 4 5 13 8 4" xfId="38003"/>
    <cellStyle name="Normal 4 5 13 9" xfId="9083"/>
    <cellStyle name="Normal 4 5 13 9 2" xfId="18723"/>
    <cellStyle name="Normal 4 5 13 9 2 2" xfId="48930"/>
    <cellStyle name="Normal 4 5 13 9 3" xfId="28363"/>
    <cellStyle name="Normal 4 5 13 9 3 2" xfId="58570"/>
    <cellStyle name="Normal 4 5 13 9 4" xfId="39290"/>
    <cellStyle name="Normal 4 5 14" xfId="573"/>
    <cellStyle name="Normal 4 5 14 10" xfId="10229"/>
    <cellStyle name="Normal 4 5 14 10 2" xfId="40436"/>
    <cellStyle name="Normal 4 5 14 11" xfId="19869"/>
    <cellStyle name="Normal 4 5 14 11 2" xfId="50076"/>
    <cellStyle name="Normal 4 5 14 12" xfId="29673"/>
    <cellStyle name="Normal 4 5 14 12 2" xfId="59880"/>
    <cellStyle name="Normal 4 5 14 13" xfId="30796"/>
    <cellStyle name="Normal 4 5 14 2" xfId="1048"/>
    <cellStyle name="Normal 4 5 14 2 10" xfId="20338"/>
    <cellStyle name="Normal 4 5 14 2 10 2" xfId="50545"/>
    <cellStyle name="Normal 4 5 14 2 11" xfId="30142"/>
    <cellStyle name="Normal 4 5 14 2 11 2" xfId="60349"/>
    <cellStyle name="Normal 4 5 14 2 12" xfId="31265"/>
    <cellStyle name="Normal 4 5 14 2 2" xfId="2176"/>
    <cellStyle name="Normal 4 5 14 2 2 2" xfId="11821"/>
    <cellStyle name="Normal 4 5 14 2 2 2 2" xfId="42028"/>
    <cellStyle name="Normal 4 5 14 2 2 3" xfId="21461"/>
    <cellStyle name="Normal 4 5 14 2 2 3 2" xfId="51668"/>
    <cellStyle name="Normal 4 5 14 2 2 4" xfId="32388"/>
    <cellStyle name="Normal 4 5 14 2 3" xfId="3302"/>
    <cellStyle name="Normal 4 5 14 2 3 2" xfId="12944"/>
    <cellStyle name="Normal 4 5 14 2 3 2 2" xfId="43151"/>
    <cellStyle name="Normal 4 5 14 2 3 3" xfId="22584"/>
    <cellStyle name="Normal 4 5 14 2 3 3 2" xfId="52791"/>
    <cellStyle name="Normal 4 5 14 2 3 4" xfId="33511"/>
    <cellStyle name="Normal 4 5 14 2 4" xfId="4425"/>
    <cellStyle name="Normal 4 5 14 2 4 2" xfId="14067"/>
    <cellStyle name="Normal 4 5 14 2 4 2 2" xfId="44274"/>
    <cellStyle name="Normal 4 5 14 2 4 3" xfId="23707"/>
    <cellStyle name="Normal 4 5 14 2 4 3 2" xfId="53914"/>
    <cellStyle name="Normal 4 5 14 2 4 4" xfId="34634"/>
    <cellStyle name="Normal 4 5 14 2 5" xfId="5714"/>
    <cellStyle name="Normal 4 5 14 2 5 2" xfId="15354"/>
    <cellStyle name="Normal 4 5 14 2 5 2 2" xfId="45561"/>
    <cellStyle name="Normal 4 5 14 2 5 3" xfId="24994"/>
    <cellStyle name="Normal 4 5 14 2 5 3 2" xfId="55201"/>
    <cellStyle name="Normal 4 5 14 2 5 4" xfId="35921"/>
    <cellStyle name="Normal 4 5 14 2 6" xfId="7001"/>
    <cellStyle name="Normal 4 5 14 2 6 2" xfId="16641"/>
    <cellStyle name="Normal 4 5 14 2 6 2 2" xfId="46848"/>
    <cellStyle name="Normal 4 5 14 2 6 3" xfId="26281"/>
    <cellStyle name="Normal 4 5 14 2 6 3 2" xfId="56488"/>
    <cellStyle name="Normal 4 5 14 2 6 4" xfId="37208"/>
    <cellStyle name="Normal 4 5 14 2 7" xfId="8288"/>
    <cellStyle name="Normal 4 5 14 2 7 2" xfId="17928"/>
    <cellStyle name="Normal 4 5 14 2 7 2 2" xfId="48135"/>
    <cellStyle name="Normal 4 5 14 2 7 3" xfId="27568"/>
    <cellStyle name="Normal 4 5 14 2 7 3 2" xfId="57775"/>
    <cellStyle name="Normal 4 5 14 2 7 4" xfId="38495"/>
    <cellStyle name="Normal 4 5 14 2 8" xfId="9575"/>
    <cellStyle name="Normal 4 5 14 2 8 2" xfId="19215"/>
    <cellStyle name="Normal 4 5 14 2 8 2 2" xfId="49422"/>
    <cellStyle name="Normal 4 5 14 2 8 3" xfId="28855"/>
    <cellStyle name="Normal 4 5 14 2 8 3 2" xfId="59062"/>
    <cellStyle name="Normal 4 5 14 2 8 4" xfId="39782"/>
    <cellStyle name="Normal 4 5 14 2 9" xfId="10698"/>
    <cellStyle name="Normal 4 5 14 2 9 2" xfId="40905"/>
    <cellStyle name="Normal 4 5 14 3" xfId="1706"/>
    <cellStyle name="Normal 4 5 14 3 2" xfId="11352"/>
    <cellStyle name="Normal 4 5 14 3 2 2" xfId="41559"/>
    <cellStyle name="Normal 4 5 14 3 3" xfId="20992"/>
    <cellStyle name="Normal 4 5 14 3 3 2" xfId="51199"/>
    <cellStyle name="Normal 4 5 14 3 4" xfId="31919"/>
    <cellStyle name="Normal 4 5 14 4" xfId="2833"/>
    <cellStyle name="Normal 4 5 14 4 2" xfId="12475"/>
    <cellStyle name="Normal 4 5 14 4 2 2" xfId="42682"/>
    <cellStyle name="Normal 4 5 14 4 3" xfId="22115"/>
    <cellStyle name="Normal 4 5 14 4 3 2" xfId="52322"/>
    <cellStyle name="Normal 4 5 14 4 4" xfId="33042"/>
    <cellStyle name="Normal 4 5 14 5" xfId="3956"/>
    <cellStyle name="Normal 4 5 14 5 2" xfId="13598"/>
    <cellStyle name="Normal 4 5 14 5 2 2" xfId="43805"/>
    <cellStyle name="Normal 4 5 14 5 3" xfId="23238"/>
    <cellStyle name="Normal 4 5 14 5 3 2" xfId="53445"/>
    <cellStyle name="Normal 4 5 14 5 4" xfId="34165"/>
    <cellStyle name="Normal 4 5 14 6" xfId="5245"/>
    <cellStyle name="Normal 4 5 14 6 2" xfId="14885"/>
    <cellStyle name="Normal 4 5 14 6 2 2" xfId="45092"/>
    <cellStyle name="Normal 4 5 14 6 3" xfId="24525"/>
    <cellStyle name="Normal 4 5 14 6 3 2" xfId="54732"/>
    <cellStyle name="Normal 4 5 14 6 4" xfId="35452"/>
    <cellStyle name="Normal 4 5 14 7" xfId="6532"/>
    <cellStyle name="Normal 4 5 14 7 2" xfId="16172"/>
    <cellStyle name="Normal 4 5 14 7 2 2" xfId="46379"/>
    <cellStyle name="Normal 4 5 14 7 3" xfId="25812"/>
    <cellStyle name="Normal 4 5 14 7 3 2" xfId="56019"/>
    <cellStyle name="Normal 4 5 14 7 4" xfId="36739"/>
    <cellStyle name="Normal 4 5 14 8" xfId="7819"/>
    <cellStyle name="Normal 4 5 14 8 2" xfId="17459"/>
    <cellStyle name="Normal 4 5 14 8 2 2" xfId="47666"/>
    <cellStyle name="Normal 4 5 14 8 3" xfId="27099"/>
    <cellStyle name="Normal 4 5 14 8 3 2" xfId="57306"/>
    <cellStyle name="Normal 4 5 14 8 4" xfId="38026"/>
    <cellStyle name="Normal 4 5 14 9" xfId="9106"/>
    <cellStyle name="Normal 4 5 14 9 2" xfId="18746"/>
    <cellStyle name="Normal 4 5 14 9 2 2" xfId="48953"/>
    <cellStyle name="Normal 4 5 14 9 3" xfId="28386"/>
    <cellStyle name="Normal 4 5 14 9 3 2" xfId="58593"/>
    <cellStyle name="Normal 4 5 14 9 4" xfId="39313"/>
    <cellStyle name="Normal 4 5 15" xfId="603"/>
    <cellStyle name="Normal 4 5 15 10" xfId="19896"/>
    <cellStyle name="Normal 4 5 15 10 2" xfId="50103"/>
    <cellStyle name="Normal 4 5 15 11" xfId="29700"/>
    <cellStyle name="Normal 4 5 15 11 2" xfId="59907"/>
    <cellStyle name="Normal 4 5 15 12" xfId="30823"/>
    <cellStyle name="Normal 4 5 15 2" xfId="1734"/>
    <cellStyle name="Normal 4 5 15 2 2" xfId="11379"/>
    <cellStyle name="Normal 4 5 15 2 2 2" xfId="41586"/>
    <cellStyle name="Normal 4 5 15 2 3" xfId="21019"/>
    <cellStyle name="Normal 4 5 15 2 3 2" xfId="51226"/>
    <cellStyle name="Normal 4 5 15 2 4" xfId="31946"/>
    <cellStyle name="Normal 4 5 15 3" xfId="2860"/>
    <cellStyle name="Normal 4 5 15 3 2" xfId="12502"/>
    <cellStyle name="Normal 4 5 15 3 2 2" xfId="42709"/>
    <cellStyle name="Normal 4 5 15 3 3" xfId="22142"/>
    <cellStyle name="Normal 4 5 15 3 3 2" xfId="52349"/>
    <cellStyle name="Normal 4 5 15 3 4" xfId="33069"/>
    <cellStyle name="Normal 4 5 15 4" xfId="3983"/>
    <cellStyle name="Normal 4 5 15 4 2" xfId="13625"/>
    <cellStyle name="Normal 4 5 15 4 2 2" xfId="43832"/>
    <cellStyle name="Normal 4 5 15 4 3" xfId="23265"/>
    <cellStyle name="Normal 4 5 15 4 3 2" xfId="53472"/>
    <cellStyle name="Normal 4 5 15 4 4" xfId="34192"/>
    <cellStyle name="Normal 4 5 15 5" xfId="5272"/>
    <cellStyle name="Normal 4 5 15 5 2" xfId="14912"/>
    <cellStyle name="Normal 4 5 15 5 2 2" xfId="45119"/>
    <cellStyle name="Normal 4 5 15 5 3" xfId="24552"/>
    <cellStyle name="Normal 4 5 15 5 3 2" xfId="54759"/>
    <cellStyle name="Normal 4 5 15 5 4" xfId="35479"/>
    <cellStyle name="Normal 4 5 15 6" xfId="6559"/>
    <cellStyle name="Normal 4 5 15 6 2" xfId="16199"/>
    <cellStyle name="Normal 4 5 15 6 2 2" xfId="46406"/>
    <cellStyle name="Normal 4 5 15 6 3" xfId="25839"/>
    <cellStyle name="Normal 4 5 15 6 3 2" xfId="56046"/>
    <cellStyle name="Normal 4 5 15 6 4" xfId="36766"/>
    <cellStyle name="Normal 4 5 15 7" xfId="7846"/>
    <cellStyle name="Normal 4 5 15 7 2" xfId="17486"/>
    <cellStyle name="Normal 4 5 15 7 2 2" xfId="47693"/>
    <cellStyle name="Normal 4 5 15 7 3" xfId="27126"/>
    <cellStyle name="Normal 4 5 15 7 3 2" xfId="57333"/>
    <cellStyle name="Normal 4 5 15 7 4" xfId="38053"/>
    <cellStyle name="Normal 4 5 15 8" xfId="9133"/>
    <cellStyle name="Normal 4 5 15 8 2" xfId="18773"/>
    <cellStyle name="Normal 4 5 15 8 2 2" xfId="48980"/>
    <cellStyle name="Normal 4 5 15 8 3" xfId="28413"/>
    <cellStyle name="Normal 4 5 15 8 3 2" xfId="58620"/>
    <cellStyle name="Normal 4 5 15 8 4" xfId="39340"/>
    <cellStyle name="Normal 4 5 15 9" xfId="10256"/>
    <cellStyle name="Normal 4 5 15 9 2" xfId="40463"/>
    <cellStyle name="Normal 4 5 16" xfId="1073"/>
    <cellStyle name="Normal 4 5 16 10" xfId="20363"/>
    <cellStyle name="Normal 4 5 16 10 2" xfId="50570"/>
    <cellStyle name="Normal 4 5 16 11" xfId="30167"/>
    <cellStyle name="Normal 4 5 16 11 2" xfId="60374"/>
    <cellStyle name="Normal 4 5 16 12" xfId="31290"/>
    <cellStyle name="Normal 4 5 16 2" xfId="2201"/>
    <cellStyle name="Normal 4 5 16 2 2" xfId="11846"/>
    <cellStyle name="Normal 4 5 16 2 2 2" xfId="42053"/>
    <cellStyle name="Normal 4 5 16 2 3" xfId="21486"/>
    <cellStyle name="Normal 4 5 16 2 3 2" xfId="51693"/>
    <cellStyle name="Normal 4 5 16 2 4" xfId="32413"/>
    <cellStyle name="Normal 4 5 16 3" xfId="3327"/>
    <cellStyle name="Normal 4 5 16 3 2" xfId="12969"/>
    <cellStyle name="Normal 4 5 16 3 2 2" xfId="43176"/>
    <cellStyle name="Normal 4 5 16 3 3" xfId="22609"/>
    <cellStyle name="Normal 4 5 16 3 3 2" xfId="52816"/>
    <cellStyle name="Normal 4 5 16 3 4" xfId="33536"/>
    <cellStyle name="Normal 4 5 16 4" xfId="4450"/>
    <cellStyle name="Normal 4 5 16 4 2" xfId="14092"/>
    <cellStyle name="Normal 4 5 16 4 2 2" xfId="44299"/>
    <cellStyle name="Normal 4 5 16 4 3" xfId="23732"/>
    <cellStyle name="Normal 4 5 16 4 3 2" xfId="53939"/>
    <cellStyle name="Normal 4 5 16 4 4" xfId="34659"/>
    <cellStyle name="Normal 4 5 16 5" xfId="5739"/>
    <cellStyle name="Normal 4 5 16 5 2" xfId="15379"/>
    <cellStyle name="Normal 4 5 16 5 2 2" xfId="45586"/>
    <cellStyle name="Normal 4 5 16 5 3" xfId="25019"/>
    <cellStyle name="Normal 4 5 16 5 3 2" xfId="55226"/>
    <cellStyle name="Normal 4 5 16 5 4" xfId="35946"/>
    <cellStyle name="Normal 4 5 16 6" xfId="7026"/>
    <cellStyle name="Normal 4 5 16 6 2" xfId="16666"/>
    <cellStyle name="Normal 4 5 16 6 2 2" xfId="46873"/>
    <cellStyle name="Normal 4 5 16 6 3" xfId="26306"/>
    <cellStyle name="Normal 4 5 16 6 3 2" xfId="56513"/>
    <cellStyle name="Normal 4 5 16 6 4" xfId="37233"/>
    <cellStyle name="Normal 4 5 16 7" xfId="8313"/>
    <cellStyle name="Normal 4 5 16 7 2" xfId="17953"/>
    <cellStyle name="Normal 4 5 16 7 2 2" xfId="48160"/>
    <cellStyle name="Normal 4 5 16 7 3" xfId="27593"/>
    <cellStyle name="Normal 4 5 16 7 3 2" xfId="57800"/>
    <cellStyle name="Normal 4 5 16 7 4" xfId="38520"/>
    <cellStyle name="Normal 4 5 16 8" xfId="9600"/>
    <cellStyle name="Normal 4 5 16 8 2" xfId="19240"/>
    <cellStyle name="Normal 4 5 16 8 2 2" xfId="49447"/>
    <cellStyle name="Normal 4 5 16 8 3" xfId="28880"/>
    <cellStyle name="Normal 4 5 16 8 3 2" xfId="59087"/>
    <cellStyle name="Normal 4 5 16 8 4" xfId="39807"/>
    <cellStyle name="Normal 4 5 16 9" xfId="10723"/>
    <cellStyle name="Normal 4 5 16 9 2" xfId="40930"/>
    <cellStyle name="Normal 4 5 17" xfId="1237"/>
    <cellStyle name="Normal 4 5 17 10" xfId="20525"/>
    <cellStyle name="Normal 4 5 17 10 2" xfId="50732"/>
    <cellStyle name="Normal 4 5 17 11" xfId="30329"/>
    <cellStyle name="Normal 4 5 17 11 2" xfId="60536"/>
    <cellStyle name="Normal 4 5 17 12" xfId="31452"/>
    <cellStyle name="Normal 4 5 17 2" xfId="2365"/>
    <cellStyle name="Normal 4 5 17 2 2" xfId="12008"/>
    <cellStyle name="Normal 4 5 17 2 2 2" xfId="42215"/>
    <cellStyle name="Normal 4 5 17 2 3" xfId="21648"/>
    <cellStyle name="Normal 4 5 17 2 3 2" xfId="51855"/>
    <cellStyle name="Normal 4 5 17 2 4" xfId="32575"/>
    <cellStyle name="Normal 4 5 17 3" xfId="3489"/>
    <cellStyle name="Normal 4 5 17 3 2" xfId="13131"/>
    <cellStyle name="Normal 4 5 17 3 2 2" xfId="43338"/>
    <cellStyle name="Normal 4 5 17 3 3" xfId="22771"/>
    <cellStyle name="Normal 4 5 17 3 3 2" xfId="52978"/>
    <cellStyle name="Normal 4 5 17 3 4" xfId="33698"/>
    <cellStyle name="Normal 4 5 17 4" xfId="4612"/>
    <cellStyle name="Normal 4 5 17 4 2" xfId="14254"/>
    <cellStyle name="Normal 4 5 17 4 2 2" xfId="44461"/>
    <cellStyle name="Normal 4 5 17 4 3" xfId="23894"/>
    <cellStyle name="Normal 4 5 17 4 3 2" xfId="54101"/>
    <cellStyle name="Normal 4 5 17 4 4" xfId="34821"/>
    <cellStyle name="Normal 4 5 17 5" xfId="5901"/>
    <cellStyle name="Normal 4 5 17 5 2" xfId="15541"/>
    <cellStyle name="Normal 4 5 17 5 2 2" xfId="45748"/>
    <cellStyle name="Normal 4 5 17 5 3" xfId="25181"/>
    <cellStyle name="Normal 4 5 17 5 3 2" xfId="55388"/>
    <cellStyle name="Normal 4 5 17 5 4" xfId="36108"/>
    <cellStyle name="Normal 4 5 17 6" xfId="7188"/>
    <cellStyle name="Normal 4 5 17 6 2" xfId="16828"/>
    <cellStyle name="Normal 4 5 17 6 2 2" xfId="47035"/>
    <cellStyle name="Normal 4 5 17 6 3" xfId="26468"/>
    <cellStyle name="Normal 4 5 17 6 3 2" xfId="56675"/>
    <cellStyle name="Normal 4 5 17 6 4" xfId="37395"/>
    <cellStyle name="Normal 4 5 17 7" xfId="8475"/>
    <cellStyle name="Normal 4 5 17 7 2" xfId="18115"/>
    <cellStyle name="Normal 4 5 17 7 2 2" xfId="48322"/>
    <cellStyle name="Normal 4 5 17 7 3" xfId="27755"/>
    <cellStyle name="Normal 4 5 17 7 3 2" xfId="57962"/>
    <cellStyle name="Normal 4 5 17 7 4" xfId="38682"/>
    <cellStyle name="Normal 4 5 17 8" xfId="9762"/>
    <cellStyle name="Normal 4 5 17 8 2" xfId="19402"/>
    <cellStyle name="Normal 4 5 17 8 2 2" xfId="49609"/>
    <cellStyle name="Normal 4 5 17 8 3" xfId="29042"/>
    <cellStyle name="Normal 4 5 17 8 3 2" xfId="59249"/>
    <cellStyle name="Normal 4 5 17 8 4" xfId="39969"/>
    <cellStyle name="Normal 4 5 17 9" xfId="10885"/>
    <cellStyle name="Normal 4 5 17 9 2" xfId="41092"/>
    <cellStyle name="Normal 4 5 18" xfId="1263"/>
    <cellStyle name="Normal 4 5 18 2" xfId="4801"/>
    <cellStyle name="Normal 4 5 18 2 2" xfId="14443"/>
    <cellStyle name="Normal 4 5 18 2 2 2" xfId="44650"/>
    <cellStyle name="Normal 4 5 18 2 3" xfId="24083"/>
    <cellStyle name="Normal 4 5 18 2 3 2" xfId="54290"/>
    <cellStyle name="Normal 4 5 18 2 4" xfId="35010"/>
    <cellStyle name="Normal 4 5 18 3" xfId="6090"/>
    <cellStyle name="Normal 4 5 18 3 2" xfId="15730"/>
    <cellStyle name="Normal 4 5 18 3 2 2" xfId="45937"/>
    <cellStyle name="Normal 4 5 18 3 3" xfId="25370"/>
    <cellStyle name="Normal 4 5 18 3 3 2" xfId="55577"/>
    <cellStyle name="Normal 4 5 18 3 4" xfId="36297"/>
    <cellStyle name="Normal 4 5 18 4" xfId="7377"/>
    <cellStyle name="Normal 4 5 18 4 2" xfId="17017"/>
    <cellStyle name="Normal 4 5 18 4 2 2" xfId="47224"/>
    <cellStyle name="Normal 4 5 18 4 3" xfId="26657"/>
    <cellStyle name="Normal 4 5 18 4 3 2" xfId="56864"/>
    <cellStyle name="Normal 4 5 18 4 4" xfId="37584"/>
    <cellStyle name="Normal 4 5 18 5" xfId="8664"/>
    <cellStyle name="Normal 4 5 18 5 2" xfId="18304"/>
    <cellStyle name="Normal 4 5 18 5 2 2" xfId="48511"/>
    <cellStyle name="Normal 4 5 18 5 3" xfId="27944"/>
    <cellStyle name="Normal 4 5 18 5 3 2" xfId="58151"/>
    <cellStyle name="Normal 4 5 18 5 4" xfId="38871"/>
    <cellStyle name="Normal 4 5 18 6" xfId="10910"/>
    <cellStyle name="Normal 4 5 18 6 2" xfId="41117"/>
    <cellStyle name="Normal 4 5 18 7" xfId="20550"/>
    <cellStyle name="Normal 4 5 18 7 2" xfId="50757"/>
    <cellStyle name="Normal 4 5 18 8" xfId="29231"/>
    <cellStyle name="Normal 4 5 18 8 2" xfId="59438"/>
    <cellStyle name="Normal 4 5 18 9" xfId="31477"/>
    <cellStyle name="Normal 4 5 19" xfId="2391"/>
    <cellStyle name="Normal 4 5 19 2" xfId="12033"/>
    <cellStyle name="Normal 4 5 19 2 2" xfId="42240"/>
    <cellStyle name="Normal 4 5 19 3" xfId="21673"/>
    <cellStyle name="Normal 4 5 19 3 2" xfId="51880"/>
    <cellStyle name="Normal 4 5 19 4" xfId="32600"/>
    <cellStyle name="Normal 4 5 2" xfId="151"/>
    <cellStyle name="Normal 4 5 2 10" xfId="7236"/>
    <cellStyle name="Normal 4 5 2 10 2" xfId="16876"/>
    <cellStyle name="Normal 4 5 2 10 2 2" xfId="47083"/>
    <cellStyle name="Normal 4 5 2 10 3" xfId="26516"/>
    <cellStyle name="Normal 4 5 2 10 3 2" xfId="56723"/>
    <cellStyle name="Normal 4 5 2 10 4" xfId="37443"/>
    <cellStyle name="Normal 4 5 2 11" xfId="8523"/>
    <cellStyle name="Normal 4 5 2 11 2" xfId="18163"/>
    <cellStyle name="Normal 4 5 2 11 2 2" xfId="48370"/>
    <cellStyle name="Normal 4 5 2 11 3" xfId="27803"/>
    <cellStyle name="Normal 4 5 2 11 3 2" xfId="58010"/>
    <cellStyle name="Normal 4 5 2 11 4" xfId="38730"/>
    <cellStyle name="Normal 4 5 2 12" xfId="9810"/>
    <cellStyle name="Normal 4 5 2 12 2" xfId="40017"/>
    <cellStyle name="Normal 4 5 2 13" xfId="19450"/>
    <cellStyle name="Normal 4 5 2 13 2" xfId="49657"/>
    <cellStyle name="Normal 4 5 2 14" xfId="29090"/>
    <cellStyle name="Normal 4 5 2 14 2" xfId="59297"/>
    <cellStyle name="Normal 4 5 2 15" xfId="30377"/>
    <cellStyle name="Normal 4 5 2 2" xfId="316"/>
    <cellStyle name="Normal 4 5 2 2 10" xfId="9974"/>
    <cellStyle name="Normal 4 5 2 2 10 2" xfId="40181"/>
    <cellStyle name="Normal 4 5 2 2 11" xfId="19614"/>
    <cellStyle name="Normal 4 5 2 2 11 2" xfId="49821"/>
    <cellStyle name="Normal 4 5 2 2 12" xfId="29418"/>
    <cellStyle name="Normal 4 5 2 2 12 2" xfId="59625"/>
    <cellStyle name="Normal 4 5 2 2 13" xfId="30541"/>
    <cellStyle name="Normal 4 5 2 2 2" xfId="792"/>
    <cellStyle name="Normal 4 5 2 2 2 10" xfId="20083"/>
    <cellStyle name="Normal 4 5 2 2 2 10 2" xfId="50290"/>
    <cellStyle name="Normal 4 5 2 2 2 11" xfId="29887"/>
    <cellStyle name="Normal 4 5 2 2 2 11 2" xfId="60094"/>
    <cellStyle name="Normal 4 5 2 2 2 12" xfId="31010"/>
    <cellStyle name="Normal 4 5 2 2 2 2" xfId="1921"/>
    <cellStyle name="Normal 4 5 2 2 2 2 2" xfId="11566"/>
    <cellStyle name="Normal 4 5 2 2 2 2 2 2" xfId="41773"/>
    <cellStyle name="Normal 4 5 2 2 2 2 3" xfId="21206"/>
    <cellStyle name="Normal 4 5 2 2 2 2 3 2" xfId="51413"/>
    <cellStyle name="Normal 4 5 2 2 2 2 4" xfId="32133"/>
    <cellStyle name="Normal 4 5 2 2 2 3" xfId="3047"/>
    <cellStyle name="Normal 4 5 2 2 2 3 2" xfId="12689"/>
    <cellStyle name="Normal 4 5 2 2 2 3 2 2" xfId="42896"/>
    <cellStyle name="Normal 4 5 2 2 2 3 3" xfId="22329"/>
    <cellStyle name="Normal 4 5 2 2 2 3 3 2" xfId="52536"/>
    <cellStyle name="Normal 4 5 2 2 2 3 4" xfId="33256"/>
    <cellStyle name="Normal 4 5 2 2 2 4" xfId="4170"/>
    <cellStyle name="Normal 4 5 2 2 2 4 2" xfId="13812"/>
    <cellStyle name="Normal 4 5 2 2 2 4 2 2" xfId="44019"/>
    <cellStyle name="Normal 4 5 2 2 2 4 3" xfId="23452"/>
    <cellStyle name="Normal 4 5 2 2 2 4 3 2" xfId="53659"/>
    <cellStyle name="Normal 4 5 2 2 2 4 4" xfId="34379"/>
    <cellStyle name="Normal 4 5 2 2 2 5" xfId="5459"/>
    <cellStyle name="Normal 4 5 2 2 2 5 2" xfId="15099"/>
    <cellStyle name="Normal 4 5 2 2 2 5 2 2" xfId="45306"/>
    <cellStyle name="Normal 4 5 2 2 2 5 3" xfId="24739"/>
    <cellStyle name="Normal 4 5 2 2 2 5 3 2" xfId="54946"/>
    <cellStyle name="Normal 4 5 2 2 2 5 4" xfId="35666"/>
    <cellStyle name="Normal 4 5 2 2 2 6" xfId="6746"/>
    <cellStyle name="Normal 4 5 2 2 2 6 2" xfId="16386"/>
    <cellStyle name="Normal 4 5 2 2 2 6 2 2" xfId="46593"/>
    <cellStyle name="Normal 4 5 2 2 2 6 3" xfId="26026"/>
    <cellStyle name="Normal 4 5 2 2 2 6 3 2" xfId="56233"/>
    <cellStyle name="Normal 4 5 2 2 2 6 4" xfId="36953"/>
    <cellStyle name="Normal 4 5 2 2 2 7" xfId="8033"/>
    <cellStyle name="Normal 4 5 2 2 2 7 2" xfId="17673"/>
    <cellStyle name="Normal 4 5 2 2 2 7 2 2" xfId="47880"/>
    <cellStyle name="Normal 4 5 2 2 2 7 3" xfId="27313"/>
    <cellStyle name="Normal 4 5 2 2 2 7 3 2" xfId="57520"/>
    <cellStyle name="Normal 4 5 2 2 2 7 4" xfId="38240"/>
    <cellStyle name="Normal 4 5 2 2 2 8" xfId="9320"/>
    <cellStyle name="Normal 4 5 2 2 2 8 2" xfId="18960"/>
    <cellStyle name="Normal 4 5 2 2 2 8 2 2" xfId="49167"/>
    <cellStyle name="Normal 4 5 2 2 2 8 3" xfId="28600"/>
    <cellStyle name="Normal 4 5 2 2 2 8 3 2" xfId="58807"/>
    <cellStyle name="Normal 4 5 2 2 2 8 4" xfId="39527"/>
    <cellStyle name="Normal 4 5 2 2 2 9" xfId="10443"/>
    <cellStyle name="Normal 4 5 2 2 2 9 2" xfId="40650"/>
    <cellStyle name="Normal 4 5 2 2 3" xfId="1450"/>
    <cellStyle name="Normal 4 5 2 2 3 2" xfId="11097"/>
    <cellStyle name="Normal 4 5 2 2 3 2 2" xfId="41304"/>
    <cellStyle name="Normal 4 5 2 2 3 3" xfId="20737"/>
    <cellStyle name="Normal 4 5 2 2 3 3 2" xfId="50944"/>
    <cellStyle name="Normal 4 5 2 2 3 4" xfId="31664"/>
    <cellStyle name="Normal 4 5 2 2 4" xfId="2578"/>
    <cellStyle name="Normal 4 5 2 2 4 2" xfId="12220"/>
    <cellStyle name="Normal 4 5 2 2 4 2 2" xfId="42427"/>
    <cellStyle name="Normal 4 5 2 2 4 3" xfId="21860"/>
    <cellStyle name="Normal 4 5 2 2 4 3 2" xfId="52067"/>
    <cellStyle name="Normal 4 5 2 2 4 4" xfId="32787"/>
    <cellStyle name="Normal 4 5 2 2 5" xfId="3701"/>
    <cellStyle name="Normal 4 5 2 2 5 2" xfId="13343"/>
    <cellStyle name="Normal 4 5 2 2 5 2 2" xfId="43550"/>
    <cellStyle name="Normal 4 5 2 2 5 3" xfId="22983"/>
    <cellStyle name="Normal 4 5 2 2 5 3 2" xfId="53190"/>
    <cellStyle name="Normal 4 5 2 2 5 4" xfId="33910"/>
    <cellStyle name="Normal 4 5 2 2 6" xfId="4990"/>
    <cellStyle name="Normal 4 5 2 2 6 2" xfId="14630"/>
    <cellStyle name="Normal 4 5 2 2 6 2 2" xfId="44837"/>
    <cellStyle name="Normal 4 5 2 2 6 3" xfId="24270"/>
    <cellStyle name="Normal 4 5 2 2 6 3 2" xfId="54477"/>
    <cellStyle name="Normal 4 5 2 2 6 4" xfId="35197"/>
    <cellStyle name="Normal 4 5 2 2 7" xfId="6277"/>
    <cellStyle name="Normal 4 5 2 2 7 2" xfId="15917"/>
    <cellStyle name="Normal 4 5 2 2 7 2 2" xfId="46124"/>
    <cellStyle name="Normal 4 5 2 2 7 3" xfId="25557"/>
    <cellStyle name="Normal 4 5 2 2 7 3 2" xfId="55764"/>
    <cellStyle name="Normal 4 5 2 2 7 4" xfId="36484"/>
    <cellStyle name="Normal 4 5 2 2 8" xfId="7564"/>
    <cellStyle name="Normal 4 5 2 2 8 2" xfId="17204"/>
    <cellStyle name="Normal 4 5 2 2 8 2 2" xfId="47411"/>
    <cellStyle name="Normal 4 5 2 2 8 3" xfId="26844"/>
    <cellStyle name="Normal 4 5 2 2 8 3 2" xfId="57051"/>
    <cellStyle name="Normal 4 5 2 2 8 4" xfId="37771"/>
    <cellStyle name="Normal 4 5 2 2 9" xfId="8851"/>
    <cellStyle name="Normal 4 5 2 2 9 2" xfId="18491"/>
    <cellStyle name="Normal 4 5 2 2 9 2 2" xfId="48698"/>
    <cellStyle name="Normal 4 5 2 2 9 3" xfId="28131"/>
    <cellStyle name="Normal 4 5 2 2 9 3 2" xfId="58338"/>
    <cellStyle name="Normal 4 5 2 2 9 4" xfId="39058"/>
    <cellStyle name="Normal 4 5 2 3" xfId="627"/>
    <cellStyle name="Normal 4 5 2 3 10" xfId="19919"/>
    <cellStyle name="Normal 4 5 2 3 10 2" xfId="50126"/>
    <cellStyle name="Normal 4 5 2 3 11" xfId="29723"/>
    <cellStyle name="Normal 4 5 2 3 11 2" xfId="59930"/>
    <cellStyle name="Normal 4 5 2 3 12" xfId="30846"/>
    <cellStyle name="Normal 4 5 2 3 2" xfId="1757"/>
    <cellStyle name="Normal 4 5 2 3 2 2" xfId="11402"/>
    <cellStyle name="Normal 4 5 2 3 2 2 2" xfId="41609"/>
    <cellStyle name="Normal 4 5 2 3 2 3" xfId="21042"/>
    <cellStyle name="Normal 4 5 2 3 2 3 2" xfId="51249"/>
    <cellStyle name="Normal 4 5 2 3 2 4" xfId="31969"/>
    <cellStyle name="Normal 4 5 2 3 3" xfId="2883"/>
    <cellStyle name="Normal 4 5 2 3 3 2" xfId="12525"/>
    <cellStyle name="Normal 4 5 2 3 3 2 2" xfId="42732"/>
    <cellStyle name="Normal 4 5 2 3 3 3" xfId="22165"/>
    <cellStyle name="Normal 4 5 2 3 3 3 2" xfId="52372"/>
    <cellStyle name="Normal 4 5 2 3 3 4" xfId="33092"/>
    <cellStyle name="Normal 4 5 2 3 4" xfId="4006"/>
    <cellStyle name="Normal 4 5 2 3 4 2" xfId="13648"/>
    <cellStyle name="Normal 4 5 2 3 4 2 2" xfId="43855"/>
    <cellStyle name="Normal 4 5 2 3 4 3" xfId="23288"/>
    <cellStyle name="Normal 4 5 2 3 4 3 2" xfId="53495"/>
    <cellStyle name="Normal 4 5 2 3 4 4" xfId="34215"/>
    <cellStyle name="Normal 4 5 2 3 5" xfId="5295"/>
    <cellStyle name="Normal 4 5 2 3 5 2" xfId="14935"/>
    <cellStyle name="Normal 4 5 2 3 5 2 2" xfId="45142"/>
    <cellStyle name="Normal 4 5 2 3 5 3" xfId="24575"/>
    <cellStyle name="Normal 4 5 2 3 5 3 2" xfId="54782"/>
    <cellStyle name="Normal 4 5 2 3 5 4" xfId="35502"/>
    <cellStyle name="Normal 4 5 2 3 6" xfId="6582"/>
    <cellStyle name="Normal 4 5 2 3 6 2" xfId="16222"/>
    <cellStyle name="Normal 4 5 2 3 6 2 2" xfId="46429"/>
    <cellStyle name="Normal 4 5 2 3 6 3" xfId="25862"/>
    <cellStyle name="Normal 4 5 2 3 6 3 2" xfId="56069"/>
    <cellStyle name="Normal 4 5 2 3 6 4" xfId="36789"/>
    <cellStyle name="Normal 4 5 2 3 7" xfId="7869"/>
    <cellStyle name="Normal 4 5 2 3 7 2" xfId="17509"/>
    <cellStyle name="Normal 4 5 2 3 7 2 2" xfId="47716"/>
    <cellStyle name="Normal 4 5 2 3 7 3" xfId="27149"/>
    <cellStyle name="Normal 4 5 2 3 7 3 2" xfId="57356"/>
    <cellStyle name="Normal 4 5 2 3 7 4" xfId="38076"/>
    <cellStyle name="Normal 4 5 2 3 8" xfId="9156"/>
    <cellStyle name="Normal 4 5 2 3 8 2" xfId="18796"/>
    <cellStyle name="Normal 4 5 2 3 8 2 2" xfId="49003"/>
    <cellStyle name="Normal 4 5 2 3 8 3" xfId="28436"/>
    <cellStyle name="Normal 4 5 2 3 8 3 2" xfId="58643"/>
    <cellStyle name="Normal 4 5 2 3 8 4" xfId="39363"/>
    <cellStyle name="Normal 4 5 2 3 9" xfId="10279"/>
    <cellStyle name="Normal 4 5 2 3 9 2" xfId="40486"/>
    <cellStyle name="Normal 4 5 2 4" xfId="1097"/>
    <cellStyle name="Normal 4 5 2 4 10" xfId="20386"/>
    <cellStyle name="Normal 4 5 2 4 10 2" xfId="50593"/>
    <cellStyle name="Normal 4 5 2 4 11" xfId="30190"/>
    <cellStyle name="Normal 4 5 2 4 11 2" xfId="60397"/>
    <cellStyle name="Normal 4 5 2 4 12" xfId="31313"/>
    <cellStyle name="Normal 4 5 2 4 2" xfId="2225"/>
    <cellStyle name="Normal 4 5 2 4 2 2" xfId="11869"/>
    <cellStyle name="Normal 4 5 2 4 2 2 2" xfId="42076"/>
    <cellStyle name="Normal 4 5 2 4 2 3" xfId="21509"/>
    <cellStyle name="Normal 4 5 2 4 2 3 2" xfId="51716"/>
    <cellStyle name="Normal 4 5 2 4 2 4" xfId="32436"/>
    <cellStyle name="Normal 4 5 2 4 3" xfId="3350"/>
    <cellStyle name="Normal 4 5 2 4 3 2" xfId="12992"/>
    <cellStyle name="Normal 4 5 2 4 3 2 2" xfId="43199"/>
    <cellStyle name="Normal 4 5 2 4 3 3" xfId="22632"/>
    <cellStyle name="Normal 4 5 2 4 3 3 2" xfId="52839"/>
    <cellStyle name="Normal 4 5 2 4 3 4" xfId="33559"/>
    <cellStyle name="Normal 4 5 2 4 4" xfId="4473"/>
    <cellStyle name="Normal 4 5 2 4 4 2" xfId="14115"/>
    <cellStyle name="Normal 4 5 2 4 4 2 2" xfId="44322"/>
    <cellStyle name="Normal 4 5 2 4 4 3" xfId="23755"/>
    <cellStyle name="Normal 4 5 2 4 4 3 2" xfId="53962"/>
    <cellStyle name="Normal 4 5 2 4 4 4" xfId="34682"/>
    <cellStyle name="Normal 4 5 2 4 5" xfId="5762"/>
    <cellStyle name="Normal 4 5 2 4 5 2" xfId="15402"/>
    <cellStyle name="Normal 4 5 2 4 5 2 2" xfId="45609"/>
    <cellStyle name="Normal 4 5 2 4 5 3" xfId="25042"/>
    <cellStyle name="Normal 4 5 2 4 5 3 2" xfId="55249"/>
    <cellStyle name="Normal 4 5 2 4 5 4" xfId="35969"/>
    <cellStyle name="Normal 4 5 2 4 6" xfId="7049"/>
    <cellStyle name="Normal 4 5 2 4 6 2" xfId="16689"/>
    <cellStyle name="Normal 4 5 2 4 6 2 2" xfId="46896"/>
    <cellStyle name="Normal 4 5 2 4 6 3" xfId="26329"/>
    <cellStyle name="Normal 4 5 2 4 6 3 2" xfId="56536"/>
    <cellStyle name="Normal 4 5 2 4 6 4" xfId="37256"/>
    <cellStyle name="Normal 4 5 2 4 7" xfId="8336"/>
    <cellStyle name="Normal 4 5 2 4 7 2" xfId="17976"/>
    <cellStyle name="Normal 4 5 2 4 7 2 2" xfId="48183"/>
    <cellStyle name="Normal 4 5 2 4 7 3" xfId="27616"/>
    <cellStyle name="Normal 4 5 2 4 7 3 2" xfId="57823"/>
    <cellStyle name="Normal 4 5 2 4 7 4" xfId="38543"/>
    <cellStyle name="Normal 4 5 2 4 8" xfId="9623"/>
    <cellStyle name="Normal 4 5 2 4 8 2" xfId="19263"/>
    <cellStyle name="Normal 4 5 2 4 8 2 2" xfId="49470"/>
    <cellStyle name="Normal 4 5 2 4 8 3" xfId="28903"/>
    <cellStyle name="Normal 4 5 2 4 8 3 2" xfId="59110"/>
    <cellStyle name="Normal 4 5 2 4 8 4" xfId="39830"/>
    <cellStyle name="Normal 4 5 2 4 9" xfId="10746"/>
    <cellStyle name="Normal 4 5 2 4 9 2" xfId="40953"/>
    <cellStyle name="Normal 4 5 2 5" xfId="1286"/>
    <cellStyle name="Normal 4 5 2 5 2" xfId="4825"/>
    <cellStyle name="Normal 4 5 2 5 2 2" xfId="14466"/>
    <cellStyle name="Normal 4 5 2 5 2 2 2" xfId="44673"/>
    <cellStyle name="Normal 4 5 2 5 2 3" xfId="24106"/>
    <cellStyle name="Normal 4 5 2 5 2 3 2" xfId="54313"/>
    <cellStyle name="Normal 4 5 2 5 2 4" xfId="35033"/>
    <cellStyle name="Normal 4 5 2 5 3" xfId="6113"/>
    <cellStyle name="Normal 4 5 2 5 3 2" xfId="15753"/>
    <cellStyle name="Normal 4 5 2 5 3 2 2" xfId="45960"/>
    <cellStyle name="Normal 4 5 2 5 3 3" xfId="25393"/>
    <cellStyle name="Normal 4 5 2 5 3 3 2" xfId="55600"/>
    <cellStyle name="Normal 4 5 2 5 3 4" xfId="36320"/>
    <cellStyle name="Normal 4 5 2 5 4" xfId="7400"/>
    <cellStyle name="Normal 4 5 2 5 4 2" xfId="17040"/>
    <cellStyle name="Normal 4 5 2 5 4 2 2" xfId="47247"/>
    <cellStyle name="Normal 4 5 2 5 4 3" xfId="26680"/>
    <cellStyle name="Normal 4 5 2 5 4 3 2" xfId="56887"/>
    <cellStyle name="Normal 4 5 2 5 4 4" xfId="37607"/>
    <cellStyle name="Normal 4 5 2 5 5" xfId="8687"/>
    <cellStyle name="Normal 4 5 2 5 5 2" xfId="18327"/>
    <cellStyle name="Normal 4 5 2 5 5 2 2" xfId="48534"/>
    <cellStyle name="Normal 4 5 2 5 5 3" xfId="27967"/>
    <cellStyle name="Normal 4 5 2 5 5 3 2" xfId="58174"/>
    <cellStyle name="Normal 4 5 2 5 5 4" xfId="38894"/>
    <cellStyle name="Normal 4 5 2 5 6" xfId="10933"/>
    <cellStyle name="Normal 4 5 2 5 6 2" xfId="41140"/>
    <cellStyle name="Normal 4 5 2 5 7" xfId="20573"/>
    <cellStyle name="Normal 4 5 2 5 7 2" xfId="50780"/>
    <cellStyle name="Normal 4 5 2 5 8" xfId="29254"/>
    <cellStyle name="Normal 4 5 2 5 8 2" xfId="59461"/>
    <cellStyle name="Normal 4 5 2 5 9" xfId="31500"/>
    <cellStyle name="Normal 4 5 2 6" xfId="2414"/>
    <cellStyle name="Normal 4 5 2 6 2" xfId="12056"/>
    <cellStyle name="Normal 4 5 2 6 2 2" xfId="42263"/>
    <cellStyle name="Normal 4 5 2 6 3" xfId="21696"/>
    <cellStyle name="Normal 4 5 2 6 3 2" xfId="51903"/>
    <cellStyle name="Normal 4 5 2 6 4" xfId="32623"/>
    <cellStyle name="Normal 4 5 2 7" xfId="3537"/>
    <cellStyle name="Normal 4 5 2 7 2" xfId="13179"/>
    <cellStyle name="Normal 4 5 2 7 2 2" xfId="43386"/>
    <cellStyle name="Normal 4 5 2 7 3" xfId="22819"/>
    <cellStyle name="Normal 4 5 2 7 3 2" xfId="53026"/>
    <cellStyle name="Normal 4 5 2 7 4" xfId="33746"/>
    <cellStyle name="Normal 4 5 2 8" xfId="4660"/>
    <cellStyle name="Normal 4 5 2 8 2" xfId="14302"/>
    <cellStyle name="Normal 4 5 2 8 2 2" xfId="44509"/>
    <cellStyle name="Normal 4 5 2 8 3" xfId="23942"/>
    <cellStyle name="Normal 4 5 2 8 3 2" xfId="54149"/>
    <cellStyle name="Normal 4 5 2 8 4" xfId="34869"/>
    <cellStyle name="Normal 4 5 2 9" xfId="5949"/>
    <cellStyle name="Normal 4 5 2 9 2" xfId="15589"/>
    <cellStyle name="Normal 4 5 2 9 2 2" xfId="45796"/>
    <cellStyle name="Normal 4 5 2 9 3" xfId="25229"/>
    <cellStyle name="Normal 4 5 2 9 3 2" xfId="55436"/>
    <cellStyle name="Normal 4 5 2 9 4" xfId="36156"/>
    <cellStyle name="Normal 4 5 20" xfId="3514"/>
    <cellStyle name="Normal 4 5 20 2" xfId="13156"/>
    <cellStyle name="Normal 4 5 20 2 2" xfId="43363"/>
    <cellStyle name="Normal 4 5 20 3" xfId="22796"/>
    <cellStyle name="Normal 4 5 20 3 2" xfId="53003"/>
    <cellStyle name="Normal 4 5 20 4" xfId="33723"/>
    <cellStyle name="Normal 4 5 21" xfId="4637"/>
    <cellStyle name="Normal 4 5 21 2" xfId="14279"/>
    <cellStyle name="Normal 4 5 21 2 2" xfId="44486"/>
    <cellStyle name="Normal 4 5 21 3" xfId="23919"/>
    <cellStyle name="Normal 4 5 21 3 2" xfId="54126"/>
    <cellStyle name="Normal 4 5 21 4" xfId="34846"/>
    <cellStyle name="Normal 4 5 22" xfId="5926"/>
    <cellStyle name="Normal 4 5 22 2" xfId="15566"/>
    <cellStyle name="Normal 4 5 22 2 2" xfId="45773"/>
    <cellStyle name="Normal 4 5 22 3" xfId="25206"/>
    <cellStyle name="Normal 4 5 22 3 2" xfId="55413"/>
    <cellStyle name="Normal 4 5 22 4" xfId="36133"/>
    <cellStyle name="Normal 4 5 23" xfId="7213"/>
    <cellStyle name="Normal 4 5 23 2" xfId="16853"/>
    <cellStyle name="Normal 4 5 23 2 2" xfId="47060"/>
    <cellStyle name="Normal 4 5 23 3" xfId="26493"/>
    <cellStyle name="Normal 4 5 23 3 2" xfId="56700"/>
    <cellStyle name="Normal 4 5 23 4" xfId="37420"/>
    <cellStyle name="Normal 4 5 24" xfId="8500"/>
    <cellStyle name="Normal 4 5 24 2" xfId="18140"/>
    <cellStyle name="Normal 4 5 24 2 2" xfId="48347"/>
    <cellStyle name="Normal 4 5 24 3" xfId="27780"/>
    <cellStyle name="Normal 4 5 24 3 2" xfId="57987"/>
    <cellStyle name="Normal 4 5 24 4" xfId="38707"/>
    <cellStyle name="Normal 4 5 25" xfId="9787"/>
    <cellStyle name="Normal 4 5 25 2" xfId="39994"/>
    <cellStyle name="Normal 4 5 26" xfId="19427"/>
    <cellStyle name="Normal 4 5 26 2" xfId="49634"/>
    <cellStyle name="Normal 4 5 27" xfId="29067"/>
    <cellStyle name="Normal 4 5 27 2" xfId="59274"/>
    <cellStyle name="Normal 4 5 28" xfId="30354"/>
    <cellStyle name="Normal 4 5 3" xfId="175"/>
    <cellStyle name="Normal 4 5 3 10" xfId="7259"/>
    <cellStyle name="Normal 4 5 3 10 2" xfId="16899"/>
    <cellStyle name="Normal 4 5 3 10 2 2" xfId="47106"/>
    <cellStyle name="Normal 4 5 3 10 3" xfId="26539"/>
    <cellStyle name="Normal 4 5 3 10 3 2" xfId="56746"/>
    <cellStyle name="Normal 4 5 3 10 4" xfId="37466"/>
    <cellStyle name="Normal 4 5 3 11" xfId="8546"/>
    <cellStyle name="Normal 4 5 3 11 2" xfId="18186"/>
    <cellStyle name="Normal 4 5 3 11 2 2" xfId="48393"/>
    <cellStyle name="Normal 4 5 3 11 3" xfId="27826"/>
    <cellStyle name="Normal 4 5 3 11 3 2" xfId="58033"/>
    <cellStyle name="Normal 4 5 3 11 4" xfId="38753"/>
    <cellStyle name="Normal 4 5 3 12" xfId="9833"/>
    <cellStyle name="Normal 4 5 3 12 2" xfId="40040"/>
    <cellStyle name="Normal 4 5 3 13" xfId="19473"/>
    <cellStyle name="Normal 4 5 3 13 2" xfId="49680"/>
    <cellStyle name="Normal 4 5 3 14" xfId="29113"/>
    <cellStyle name="Normal 4 5 3 14 2" xfId="59320"/>
    <cellStyle name="Normal 4 5 3 15" xfId="30400"/>
    <cellStyle name="Normal 4 5 3 2" xfId="339"/>
    <cellStyle name="Normal 4 5 3 2 10" xfId="9997"/>
    <cellStyle name="Normal 4 5 3 2 10 2" xfId="40204"/>
    <cellStyle name="Normal 4 5 3 2 11" xfId="19637"/>
    <cellStyle name="Normal 4 5 3 2 11 2" xfId="49844"/>
    <cellStyle name="Normal 4 5 3 2 12" xfId="29441"/>
    <cellStyle name="Normal 4 5 3 2 12 2" xfId="59648"/>
    <cellStyle name="Normal 4 5 3 2 13" xfId="30564"/>
    <cellStyle name="Normal 4 5 3 2 2" xfId="815"/>
    <cellStyle name="Normal 4 5 3 2 2 10" xfId="20106"/>
    <cellStyle name="Normal 4 5 3 2 2 10 2" xfId="50313"/>
    <cellStyle name="Normal 4 5 3 2 2 11" xfId="29910"/>
    <cellStyle name="Normal 4 5 3 2 2 11 2" xfId="60117"/>
    <cellStyle name="Normal 4 5 3 2 2 12" xfId="31033"/>
    <cellStyle name="Normal 4 5 3 2 2 2" xfId="1944"/>
    <cellStyle name="Normal 4 5 3 2 2 2 2" xfId="11589"/>
    <cellStyle name="Normal 4 5 3 2 2 2 2 2" xfId="41796"/>
    <cellStyle name="Normal 4 5 3 2 2 2 3" xfId="21229"/>
    <cellStyle name="Normal 4 5 3 2 2 2 3 2" xfId="51436"/>
    <cellStyle name="Normal 4 5 3 2 2 2 4" xfId="32156"/>
    <cellStyle name="Normal 4 5 3 2 2 3" xfId="3070"/>
    <cellStyle name="Normal 4 5 3 2 2 3 2" xfId="12712"/>
    <cellStyle name="Normal 4 5 3 2 2 3 2 2" xfId="42919"/>
    <cellStyle name="Normal 4 5 3 2 2 3 3" xfId="22352"/>
    <cellStyle name="Normal 4 5 3 2 2 3 3 2" xfId="52559"/>
    <cellStyle name="Normal 4 5 3 2 2 3 4" xfId="33279"/>
    <cellStyle name="Normal 4 5 3 2 2 4" xfId="4193"/>
    <cellStyle name="Normal 4 5 3 2 2 4 2" xfId="13835"/>
    <cellStyle name="Normal 4 5 3 2 2 4 2 2" xfId="44042"/>
    <cellStyle name="Normal 4 5 3 2 2 4 3" xfId="23475"/>
    <cellStyle name="Normal 4 5 3 2 2 4 3 2" xfId="53682"/>
    <cellStyle name="Normal 4 5 3 2 2 4 4" xfId="34402"/>
    <cellStyle name="Normal 4 5 3 2 2 5" xfId="5482"/>
    <cellStyle name="Normal 4 5 3 2 2 5 2" xfId="15122"/>
    <cellStyle name="Normal 4 5 3 2 2 5 2 2" xfId="45329"/>
    <cellStyle name="Normal 4 5 3 2 2 5 3" xfId="24762"/>
    <cellStyle name="Normal 4 5 3 2 2 5 3 2" xfId="54969"/>
    <cellStyle name="Normal 4 5 3 2 2 5 4" xfId="35689"/>
    <cellStyle name="Normal 4 5 3 2 2 6" xfId="6769"/>
    <cellStyle name="Normal 4 5 3 2 2 6 2" xfId="16409"/>
    <cellStyle name="Normal 4 5 3 2 2 6 2 2" xfId="46616"/>
    <cellStyle name="Normal 4 5 3 2 2 6 3" xfId="26049"/>
    <cellStyle name="Normal 4 5 3 2 2 6 3 2" xfId="56256"/>
    <cellStyle name="Normal 4 5 3 2 2 6 4" xfId="36976"/>
    <cellStyle name="Normal 4 5 3 2 2 7" xfId="8056"/>
    <cellStyle name="Normal 4 5 3 2 2 7 2" xfId="17696"/>
    <cellStyle name="Normal 4 5 3 2 2 7 2 2" xfId="47903"/>
    <cellStyle name="Normal 4 5 3 2 2 7 3" xfId="27336"/>
    <cellStyle name="Normal 4 5 3 2 2 7 3 2" xfId="57543"/>
    <cellStyle name="Normal 4 5 3 2 2 7 4" xfId="38263"/>
    <cellStyle name="Normal 4 5 3 2 2 8" xfId="9343"/>
    <cellStyle name="Normal 4 5 3 2 2 8 2" xfId="18983"/>
    <cellStyle name="Normal 4 5 3 2 2 8 2 2" xfId="49190"/>
    <cellStyle name="Normal 4 5 3 2 2 8 3" xfId="28623"/>
    <cellStyle name="Normal 4 5 3 2 2 8 3 2" xfId="58830"/>
    <cellStyle name="Normal 4 5 3 2 2 8 4" xfId="39550"/>
    <cellStyle name="Normal 4 5 3 2 2 9" xfId="10466"/>
    <cellStyle name="Normal 4 5 3 2 2 9 2" xfId="40673"/>
    <cellStyle name="Normal 4 5 3 2 3" xfId="1473"/>
    <cellStyle name="Normal 4 5 3 2 3 2" xfId="11120"/>
    <cellStyle name="Normal 4 5 3 2 3 2 2" xfId="41327"/>
    <cellStyle name="Normal 4 5 3 2 3 3" xfId="20760"/>
    <cellStyle name="Normal 4 5 3 2 3 3 2" xfId="50967"/>
    <cellStyle name="Normal 4 5 3 2 3 4" xfId="31687"/>
    <cellStyle name="Normal 4 5 3 2 4" xfId="2601"/>
    <cellStyle name="Normal 4 5 3 2 4 2" xfId="12243"/>
    <cellStyle name="Normal 4 5 3 2 4 2 2" xfId="42450"/>
    <cellStyle name="Normal 4 5 3 2 4 3" xfId="21883"/>
    <cellStyle name="Normal 4 5 3 2 4 3 2" xfId="52090"/>
    <cellStyle name="Normal 4 5 3 2 4 4" xfId="32810"/>
    <cellStyle name="Normal 4 5 3 2 5" xfId="3724"/>
    <cellStyle name="Normal 4 5 3 2 5 2" xfId="13366"/>
    <cellStyle name="Normal 4 5 3 2 5 2 2" xfId="43573"/>
    <cellStyle name="Normal 4 5 3 2 5 3" xfId="23006"/>
    <cellStyle name="Normal 4 5 3 2 5 3 2" xfId="53213"/>
    <cellStyle name="Normal 4 5 3 2 5 4" xfId="33933"/>
    <cellStyle name="Normal 4 5 3 2 6" xfId="5013"/>
    <cellStyle name="Normal 4 5 3 2 6 2" xfId="14653"/>
    <cellStyle name="Normal 4 5 3 2 6 2 2" xfId="44860"/>
    <cellStyle name="Normal 4 5 3 2 6 3" xfId="24293"/>
    <cellStyle name="Normal 4 5 3 2 6 3 2" xfId="54500"/>
    <cellStyle name="Normal 4 5 3 2 6 4" xfId="35220"/>
    <cellStyle name="Normal 4 5 3 2 7" xfId="6300"/>
    <cellStyle name="Normal 4 5 3 2 7 2" xfId="15940"/>
    <cellStyle name="Normal 4 5 3 2 7 2 2" xfId="46147"/>
    <cellStyle name="Normal 4 5 3 2 7 3" xfId="25580"/>
    <cellStyle name="Normal 4 5 3 2 7 3 2" xfId="55787"/>
    <cellStyle name="Normal 4 5 3 2 7 4" xfId="36507"/>
    <cellStyle name="Normal 4 5 3 2 8" xfId="7587"/>
    <cellStyle name="Normal 4 5 3 2 8 2" xfId="17227"/>
    <cellStyle name="Normal 4 5 3 2 8 2 2" xfId="47434"/>
    <cellStyle name="Normal 4 5 3 2 8 3" xfId="26867"/>
    <cellStyle name="Normal 4 5 3 2 8 3 2" xfId="57074"/>
    <cellStyle name="Normal 4 5 3 2 8 4" xfId="37794"/>
    <cellStyle name="Normal 4 5 3 2 9" xfId="8874"/>
    <cellStyle name="Normal 4 5 3 2 9 2" xfId="18514"/>
    <cellStyle name="Normal 4 5 3 2 9 2 2" xfId="48721"/>
    <cellStyle name="Normal 4 5 3 2 9 3" xfId="28154"/>
    <cellStyle name="Normal 4 5 3 2 9 3 2" xfId="58361"/>
    <cellStyle name="Normal 4 5 3 2 9 4" xfId="39081"/>
    <cellStyle name="Normal 4 5 3 3" xfId="651"/>
    <cellStyle name="Normal 4 5 3 3 10" xfId="19942"/>
    <cellStyle name="Normal 4 5 3 3 10 2" xfId="50149"/>
    <cellStyle name="Normal 4 5 3 3 11" xfId="29746"/>
    <cellStyle name="Normal 4 5 3 3 11 2" xfId="59953"/>
    <cellStyle name="Normal 4 5 3 3 12" xfId="30869"/>
    <cellStyle name="Normal 4 5 3 3 2" xfId="1780"/>
    <cellStyle name="Normal 4 5 3 3 2 2" xfId="11425"/>
    <cellStyle name="Normal 4 5 3 3 2 2 2" xfId="41632"/>
    <cellStyle name="Normal 4 5 3 3 2 3" xfId="21065"/>
    <cellStyle name="Normal 4 5 3 3 2 3 2" xfId="51272"/>
    <cellStyle name="Normal 4 5 3 3 2 4" xfId="31992"/>
    <cellStyle name="Normal 4 5 3 3 3" xfId="2906"/>
    <cellStyle name="Normal 4 5 3 3 3 2" xfId="12548"/>
    <cellStyle name="Normal 4 5 3 3 3 2 2" xfId="42755"/>
    <cellStyle name="Normal 4 5 3 3 3 3" xfId="22188"/>
    <cellStyle name="Normal 4 5 3 3 3 3 2" xfId="52395"/>
    <cellStyle name="Normal 4 5 3 3 3 4" xfId="33115"/>
    <cellStyle name="Normal 4 5 3 3 4" xfId="4029"/>
    <cellStyle name="Normal 4 5 3 3 4 2" xfId="13671"/>
    <cellStyle name="Normal 4 5 3 3 4 2 2" xfId="43878"/>
    <cellStyle name="Normal 4 5 3 3 4 3" xfId="23311"/>
    <cellStyle name="Normal 4 5 3 3 4 3 2" xfId="53518"/>
    <cellStyle name="Normal 4 5 3 3 4 4" xfId="34238"/>
    <cellStyle name="Normal 4 5 3 3 5" xfId="5318"/>
    <cellStyle name="Normal 4 5 3 3 5 2" xfId="14958"/>
    <cellStyle name="Normal 4 5 3 3 5 2 2" xfId="45165"/>
    <cellStyle name="Normal 4 5 3 3 5 3" xfId="24598"/>
    <cellStyle name="Normal 4 5 3 3 5 3 2" xfId="54805"/>
    <cellStyle name="Normal 4 5 3 3 5 4" xfId="35525"/>
    <cellStyle name="Normal 4 5 3 3 6" xfId="6605"/>
    <cellStyle name="Normal 4 5 3 3 6 2" xfId="16245"/>
    <cellStyle name="Normal 4 5 3 3 6 2 2" xfId="46452"/>
    <cellStyle name="Normal 4 5 3 3 6 3" xfId="25885"/>
    <cellStyle name="Normal 4 5 3 3 6 3 2" xfId="56092"/>
    <cellStyle name="Normal 4 5 3 3 6 4" xfId="36812"/>
    <cellStyle name="Normal 4 5 3 3 7" xfId="7892"/>
    <cellStyle name="Normal 4 5 3 3 7 2" xfId="17532"/>
    <cellStyle name="Normal 4 5 3 3 7 2 2" xfId="47739"/>
    <cellStyle name="Normal 4 5 3 3 7 3" xfId="27172"/>
    <cellStyle name="Normal 4 5 3 3 7 3 2" xfId="57379"/>
    <cellStyle name="Normal 4 5 3 3 7 4" xfId="38099"/>
    <cellStyle name="Normal 4 5 3 3 8" xfId="9179"/>
    <cellStyle name="Normal 4 5 3 3 8 2" xfId="18819"/>
    <cellStyle name="Normal 4 5 3 3 8 2 2" xfId="49026"/>
    <cellStyle name="Normal 4 5 3 3 8 3" xfId="28459"/>
    <cellStyle name="Normal 4 5 3 3 8 3 2" xfId="58666"/>
    <cellStyle name="Normal 4 5 3 3 8 4" xfId="39386"/>
    <cellStyle name="Normal 4 5 3 3 9" xfId="10302"/>
    <cellStyle name="Normal 4 5 3 3 9 2" xfId="40509"/>
    <cellStyle name="Normal 4 5 3 4" xfId="1121"/>
    <cellStyle name="Normal 4 5 3 4 10" xfId="20409"/>
    <cellStyle name="Normal 4 5 3 4 10 2" xfId="50616"/>
    <cellStyle name="Normal 4 5 3 4 11" xfId="30213"/>
    <cellStyle name="Normal 4 5 3 4 11 2" xfId="60420"/>
    <cellStyle name="Normal 4 5 3 4 12" xfId="31336"/>
    <cellStyle name="Normal 4 5 3 4 2" xfId="2249"/>
    <cellStyle name="Normal 4 5 3 4 2 2" xfId="11892"/>
    <cellStyle name="Normal 4 5 3 4 2 2 2" xfId="42099"/>
    <cellStyle name="Normal 4 5 3 4 2 3" xfId="21532"/>
    <cellStyle name="Normal 4 5 3 4 2 3 2" xfId="51739"/>
    <cellStyle name="Normal 4 5 3 4 2 4" xfId="32459"/>
    <cellStyle name="Normal 4 5 3 4 3" xfId="3373"/>
    <cellStyle name="Normal 4 5 3 4 3 2" xfId="13015"/>
    <cellStyle name="Normal 4 5 3 4 3 2 2" xfId="43222"/>
    <cellStyle name="Normal 4 5 3 4 3 3" xfId="22655"/>
    <cellStyle name="Normal 4 5 3 4 3 3 2" xfId="52862"/>
    <cellStyle name="Normal 4 5 3 4 3 4" xfId="33582"/>
    <cellStyle name="Normal 4 5 3 4 4" xfId="4496"/>
    <cellStyle name="Normal 4 5 3 4 4 2" xfId="14138"/>
    <cellStyle name="Normal 4 5 3 4 4 2 2" xfId="44345"/>
    <cellStyle name="Normal 4 5 3 4 4 3" xfId="23778"/>
    <cellStyle name="Normal 4 5 3 4 4 3 2" xfId="53985"/>
    <cellStyle name="Normal 4 5 3 4 4 4" xfId="34705"/>
    <cellStyle name="Normal 4 5 3 4 5" xfId="5785"/>
    <cellStyle name="Normal 4 5 3 4 5 2" xfId="15425"/>
    <cellStyle name="Normal 4 5 3 4 5 2 2" xfId="45632"/>
    <cellStyle name="Normal 4 5 3 4 5 3" xfId="25065"/>
    <cellStyle name="Normal 4 5 3 4 5 3 2" xfId="55272"/>
    <cellStyle name="Normal 4 5 3 4 5 4" xfId="35992"/>
    <cellStyle name="Normal 4 5 3 4 6" xfId="7072"/>
    <cellStyle name="Normal 4 5 3 4 6 2" xfId="16712"/>
    <cellStyle name="Normal 4 5 3 4 6 2 2" xfId="46919"/>
    <cellStyle name="Normal 4 5 3 4 6 3" xfId="26352"/>
    <cellStyle name="Normal 4 5 3 4 6 3 2" xfId="56559"/>
    <cellStyle name="Normal 4 5 3 4 6 4" xfId="37279"/>
    <cellStyle name="Normal 4 5 3 4 7" xfId="8359"/>
    <cellStyle name="Normal 4 5 3 4 7 2" xfId="17999"/>
    <cellStyle name="Normal 4 5 3 4 7 2 2" xfId="48206"/>
    <cellStyle name="Normal 4 5 3 4 7 3" xfId="27639"/>
    <cellStyle name="Normal 4 5 3 4 7 3 2" xfId="57846"/>
    <cellStyle name="Normal 4 5 3 4 7 4" xfId="38566"/>
    <cellStyle name="Normal 4 5 3 4 8" xfId="9646"/>
    <cellStyle name="Normal 4 5 3 4 8 2" xfId="19286"/>
    <cellStyle name="Normal 4 5 3 4 8 2 2" xfId="49493"/>
    <cellStyle name="Normal 4 5 3 4 8 3" xfId="28926"/>
    <cellStyle name="Normal 4 5 3 4 8 3 2" xfId="59133"/>
    <cellStyle name="Normal 4 5 3 4 8 4" xfId="39853"/>
    <cellStyle name="Normal 4 5 3 4 9" xfId="10769"/>
    <cellStyle name="Normal 4 5 3 4 9 2" xfId="40976"/>
    <cellStyle name="Normal 4 5 3 5" xfId="1309"/>
    <cellStyle name="Normal 4 5 3 5 2" xfId="4849"/>
    <cellStyle name="Normal 4 5 3 5 2 2" xfId="14489"/>
    <cellStyle name="Normal 4 5 3 5 2 2 2" xfId="44696"/>
    <cellStyle name="Normal 4 5 3 5 2 3" xfId="24129"/>
    <cellStyle name="Normal 4 5 3 5 2 3 2" xfId="54336"/>
    <cellStyle name="Normal 4 5 3 5 2 4" xfId="35056"/>
    <cellStyle name="Normal 4 5 3 5 3" xfId="6136"/>
    <cellStyle name="Normal 4 5 3 5 3 2" xfId="15776"/>
    <cellStyle name="Normal 4 5 3 5 3 2 2" xfId="45983"/>
    <cellStyle name="Normal 4 5 3 5 3 3" xfId="25416"/>
    <cellStyle name="Normal 4 5 3 5 3 3 2" xfId="55623"/>
    <cellStyle name="Normal 4 5 3 5 3 4" xfId="36343"/>
    <cellStyle name="Normal 4 5 3 5 4" xfId="7423"/>
    <cellStyle name="Normal 4 5 3 5 4 2" xfId="17063"/>
    <cellStyle name="Normal 4 5 3 5 4 2 2" xfId="47270"/>
    <cellStyle name="Normal 4 5 3 5 4 3" xfId="26703"/>
    <cellStyle name="Normal 4 5 3 5 4 3 2" xfId="56910"/>
    <cellStyle name="Normal 4 5 3 5 4 4" xfId="37630"/>
    <cellStyle name="Normal 4 5 3 5 5" xfId="8710"/>
    <cellStyle name="Normal 4 5 3 5 5 2" xfId="18350"/>
    <cellStyle name="Normal 4 5 3 5 5 2 2" xfId="48557"/>
    <cellStyle name="Normal 4 5 3 5 5 3" xfId="27990"/>
    <cellStyle name="Normal 4 5 3 5 5 3 2" xfId="58197"/>
    <cellStyle name="Normal 4 5 3 5 5 4" xfId="38917"/>
    <cellStyle name="Normal 4 5 3 5 6" xfId="10956"/>
    <cellStyle name="Normal 4 5 3 5 6 2" xfId="41163"/>
    <cellStyle name="Normal 4 5 3 5 7" xfId="20596"/>
    <cellStyle name="Normal 4 5 3 5 7 2" xfId="50803"/>
    <cellStyle name="Normal 4 5 3 5 8" xfId="29277"/>
    <cellStyle name="Normal 4 5 3 5 8 2" xfId="59484"/>
    <cellStyle name="Normal 4 5 3 5 9" xfId="31523"/>
    <cellStyle name="Normal 4 5 3 6" xfId="2437"/>
    <cellStyle name="Normal 4 5 3 6 2" xfId="12079"/>
    <cellStyle name="Normal 4 5 3 6 2 2" xfId="42286"/>
    <cellStyle name="Normal 4 5 3 6 3" xfId="21719"/>
    <cellStyle name="Normal 4 5 3 6 3 2" xfId="51926"/>
    <cellStyle name="Normal 4 5 3 6 4" xfId="32646"/>
    <cellStyle name="Normal 4 5 3 7" xfId="3560"/>
    <cellStyle name="Normal 4 5 3 7 2" xfId="13202"/>
    <cellStyle name="Normal 4 5 3 7 2 2" xfId="43409"/>
    <cellStyle name="Normal 4 5 3 7 3" xfId="22842"/>
    <cellStyle name="Normal 4 5 3 7 3 2" xfId="53049"/>
    <cellStyle name="Normal 4 5 3 7 4" xfId="33769"/>
    <cellStyle name="Normal 4 5 3 8" xfId="4683"/>
    <cellStyle name="Normal 4 5 3 8 2" xfId="14325"/>
    <cellStyle name="Normal 4 5 3 8 2 2" xfId="44532"/>
    <cellStyle name="Normal 4 5 3 8 3" xfId="23965"/>
    <cellStyle name="Normal 4 5 3 8 3 2" xfId="54172"/>
    <cellStyle name="Normal 4 5 3 8 4" xfId="34892"/>
    <cellStyle name="Normal 4 5 3 9" xfId="5972"/>
    <cellStyle name="Normal 4 5 3 9 2" xfId="15612"/>
    <cellStyle name="Normal 4 5 3 9 2 2" xfId="45819"/>
    <cellStyle name="Normal 4 5 3 9 3" xfId="25252"/>
    <cellStyle name="Normal 4 5 3 9 3 2" xfId="55459"/>
    <cellStyle name="Normal 4 5 3 9 4" xfId="36179"/>
    <cellStyle name="Normal 4 5 4" xfId="198"/>
    <cellStyle name="Normal 4 5 4 10" xfId="7282"/>
    <cellStyle name="Normal 4 5 4 10 2" xfId="16922"/>
    <cellStyle name="Normal 4 5 4 10 2 2" xfId="47129"/>
    <cellStyle name="Normal 4 5 4 10 3" xfId="26562"/>
    <cellStyle name="Normal 4 5 4 10 3 2" xfId="56769"/>
    <cellStyle name="Normal 4 5 4 10 4" xfId="37489"/>
    <cellStyle name="Normal 4 5 4 11" xfId="8569"/>
    <cellStyle name="Normal 4 5 4 11 2" xfId="18209"/>
    <cellStyle name="Normal 4 5 4 11 2 2" xfId="48416"/>
    <cellStyle name="Normal 4 5 4 11 3" xfId="27849"/>
    <cellStyle name="Normal 4 5 4 11 3 2" xfId="58056"/>
    <cellStyle name="Normal 4 5 4 11 4" xfId="38776"/>
    <cellStyle name="Normal 4 5 4 12" xfId="9856"/>
    <cellStyle name="Normal 4 5 4 12 2" xfId="40063"/>
    <cellStyle name="Normal 4 5 4 13" xfId="19496"/>
    <cellStyle name="Normal 4 5 4 13 2" xfId="49703"/>
    <cellStyle name="Normal 4 5 4 14" xfId="29136"/>
    <cellStyle name="Normal 4 5 4 14 2" xfId="59343"/>
    <cellStyle name="Normal 4 5 4 15" xfId="30423"/>
    <cellStyle name="Normal 4 5 4 2" xfId="362"/>
    <cellStyle name="Normal 4 5 4 2 10" xfId="10020"/>
    <cellStyle name="Normal 4 5 4 2 10 2" xfId="40227"/>
    <cellStyle name="Normal 4 5 4 2 11" xfId="19660"/>
    <cellStyle name="Normal 4 5 4 2 11 2" xfId="49867"/>
    <cellStyle name="Normal 4 5 4 2 12" xfId="29464"/>
    <cellStyle name="Normal 4 5 4 2 12 2" xfId="59671"/>
    <cellStyle name="Normal 4 5 4 2 13" xfId="30587"/>
    <cellStyle name="Normal 4 5 4 2 2" xfId="838"/>
    <cellStyle name="Normal 4 5 4 2 2 10" xfId="20129"/>
    <cellStyle name="Normal 4 5 4 2 2 10 2" xfId="50336"/>
    <cellStyle name="Normal 4 5 4 2 2 11" xfId="29933"/>
    <cellStyle name="Normal 4 5 4 2 2 11 2" xfId="60140"/>
    <cellStyle name="Normal 4 5 4 2 2 12" xfId="31056"/>
    <cellStyle name="Normal 4 5 4 2 2 2" xfId="1967"/>
    <cellStyle name="Normal 4 5 4 2 2 2 2" xfId="11612"/>
    <cellStyle name="Normal 4 5 4 2 2 2 2 2" xfId="41819"/>
    <cellStyle name="Normal 4 5 4 2 2 2 3" xfId="21252"/>
    <cellStyle name="Normal 4 5 4 2 2 2 3 2" xfId="51459"/>
    <cellStyle name="Normal 4 5 4 2 2 2 4" xfId="32179"/>
    <cellStyle name="Normal 4 5 4 2 2 3" xfId="3093"/>
    <cellStyle name="Normal 4 5 4 2 2 3 2" xfId="12735"/>
    <cellStyle name="Normal 4 5 4 2 2 3 2 2" xfId="42942"/>
    <cellStyle name="Normal 4 5 4 2 2 3 3" xfId="22375"/>
    <cellStyle name="Normal 4 5 4 2 2 3 3 2" xfId="52582"/>
    <cellStyle name="Normal 4 5 4 2 2 3 4" xfId="33302"/>
    <cellStyle name="Normal 4 5 4 2 2 4" xfId="4216"/>
    <cellStyle name="Normal 4 5 4 2 2 4 2" xfId="13858"/>
    <cellStyle name="Normal 4 5 4 2 2 4 2 2" xfId="44065"/>
    <cellStyle name="Normal 4 5 4 2 2 4 3" xfId="23498"/>
    <cellStyle name="Normal 4 5 4 2 2 4 3 2" xfId="53705"/>
    <cellStyle name="Normal 4 5 4 2 2 4 4" xfId="34425"/>
    <cellStyle name="Normal 4 5 4 2 2 5" xfId="5505"/>
    <cellStyle name="Normal 4 5 4 2 2 5 2" xfId="15145"/>
    <cellStyle name="Normal 4 5 4 2 2 5 2 2" xfId="45352"/>
    <cellStyle name="Normal 4 5 4 2 2 5 3" xfId="24785"/>
    <cellStyle name="Normal 4 5 4 2 2 5 3 2" xfId="54992"/>
    <cellStyle name="Normal 4 5 4 2 2 5 4" xfId="35712"/>
    <cellStyle name="Normal 4 5 4 2 2 6" xfId="6792"/>
    <cellStyle name="Normal 4 5 4 2 2 6 2" xfId="16432"/>
    <cellStyle name="Normal 4 5 4 2 2 6 2 2" xfId="46639"/>
    <cellStyle name="Normal 4 5 4 2 2 6 3" xfId="26072"/>
    <cellStyle name="Normal 4 5 4 2 2 6 3 2" xfId="56279"/>
    <cellStyle name="Normal 4 5 4 2 2 6 4" xfId="36999"/>
    <cellStyle name="Normal 4 5 4 2 2 7" xfId="8079"/>
    <cellStyle name="Normal 4 5 4 2 2 7 2" xfId="17719"/>
    <cellStyle name="Normal 4 5 4 2 2 7 2 2" xfId="47926"/>
    <cellStyle name="Normal 4 5 4 2 2 7 3" xfId="27359"/>
    <cellStyle name="Normal 4 5 4 2 2 7 3 2" xfId="57566"/>
    <cellStyle name="Normal 4 5 4 2 2 7 4" xfId="38286"/>
    <cellStyle name="Normal 4 5 4 2 2 8" xfId="9366"/>
    <cellStyle name="Normal 4 5 4 2 2 8 2" xfId="19006"/>
    <cellStyle name="Normal 4 5 4 2 2 8 2 2" xfId="49213"/>
    <cellStyle name="Normal 4 5 4 2 2 8 3" xfId="28646"/>
    <cellStyle name="Normal 4 5 4 2 2 8 3 2" xfId="58853"/>
    <cellStyle name="Normal 4 5 4 2 2 8 4" xfId="39573"/>
    <cellStyle name="Normal 4 5 4 2 2 9" xfId="10489"/>
    <cellStyle name="Normal 4 5 4 2 2 9 2" xfId="40696"/>
    <cellStyle name="Normal 4 5 4 2 3" xfId="1496"/>
    <cellStyle name="Normal 4 5 4 2 3 2" xfId="11143"/>
    <cellStyle name="Normal 4 5 4 2 3 2 2" xfId="41350"/>
    <cellStyle name="Normal 4 5 4 2 3 3" xfId="20783"/>
    <cellStyle name="Normal 4 5 4 2 3 3 2" xfId="50990"/>
    <cellStyle name="Normal 4 5 4 2 3 4" xfId="31710"/>
    <cellStyle name="Normal 4 5 4 2 4" xfId="2624"/>
    <cellStyle name="Normal 4 5 4 2 4 2" xfId="12266"/>
    <cellStyle name="Normal 4 5 4 2 4 2 2" xfId="42473"/>
    <cellStyle name="Normal 4 5 4 2 4 3" xfId="21906"/>
    <cellStyle name="Normal 4 5 4 2 4 3 2" xfId="52113"/>
    <cellStyle name="Normal 4 5 4 2 4 4" xfId="32833"/>
    <cellStyle name="Normal 4 5 4 2 5" xfId="3747"/>
    <cellStyle name="Normal 4 5 4 2 5 2" xfId="13389"/>
    <cellStyle name="Normal 4 5 4 2 5 2 2" xfId="43596"/>
    <cellStyle name="Normal 4 5 4 2 5 3" xfId="23029"/>
    <cellStyle name="Normal 4 5 4 2 5 3 2" xfId="53236"/>
    <cellStyle name="Normal 4 5 4 2 5 4" xfId="33956"/>
    <cellStyle name="Normal 4 5 4 2 6" xfId="5036"/>
    <cellStyle name="Normal 4 5 4 2 6 2" xfId="14676"/>
    <cellStyle name="Normal 4 5 4 2 6 2 2" xfId="44883"/>
    <cellStyle name="Normal 4 5 4 2 6 3" xfId="24316"/>
    <cellStyle name="Normal 4 5 4 2 6 3 2" xfId="54523"/>
    <cellStyle name="Normal 4 5 4 2 6 4" xfId="35243"/>
    <cellStyle name="Normal 4 5 4 2 7" xfId="6323"/>
    <cellStyle name="Normal 4 5 4 2 7 2" xfId="15963"/>
    <cellStyle name="Normal 4 5 4 2 7 2 2" xfId="46170"/>
    <cellStyle name="Normal 4 5 4 2 7 3" xfId="25603"/>
    <cellStyle name="Normal 4 5 4 2 7 3 2" xfId="55810"/>
    <cellStyle name="Normal 4 5 4 2 7 4" xfId="36530"/>
    <cellStyle name="Normal 4 5 4 2 8" xfId="7610"/>
    <cellStyle name="Normal 4 5 4 2 8 2" xfId="17250"/>
    <cellStyle name="Normal 4 5 4 2 8 2 2" xfId="47457"/>
    <cellStyle name="Normal 4 5 4 2 8 3" xfId="26890"/>
    <cellStyle name="Normal 4 5 4 2 8 3 2" xfId="57097"/>
    <cellStyle name="Normal 4 5 4 2 8 4" xfId="37817"/>
    <cellStyle name="Normal 4 5 4 2 9" xfId="8897"/>
    <cellStyle name="Normal 4 5 4 2 9 2" xfId="18537"/>
    <cellStyle name="Normal 4 5 4 2 9 2 2" xfId="48744"/>
    <cellStyle name="Normal 4 5 4 2 9 3" xfId="28177"/>
    <cellStyle name="Normal 4 5 4 2 9 3 2" xfId="58384"/>
    <cellStyle name="Normal 4 5 4 2 9 4" xfId="39104"/>
    <cellStyle name="Normal 4 5 4 3" xfId="674"/>
    <cellStyle name="Normal 4 5 4 3 10" xfId="19965"/>
    <cellStyle name="Normal 4 5 4 3 10 2" xfId="50172"/>
    <cellStyle name="Normal 4 5 4 3 11" xfId="29769"/>
    <cellStyle name="Normal 4 5 4 3 11 2" xfId="59976"/>
    <cellStyle name="Normal 4 5 4 3 12" xfId="30892"/>
    <cellStyle name="Normal 4 5 4 3 2" xfId="1803"/>
    <cellStyle name="Normal 4 5 4 3 2 2" xfId="11448"/>
    <cellStyle name="Normal 4 5 4 3 2 2 2" xfId="41655"/>
    <cellStyle name="Normal 4 5 4 3 2 3" xfId="21088"/>
    <cellStyle name="Normal 4 5 4 3 2 3 2" xfId="51295"/>
    <cellStyle name="Normal 4 5 4 3 2 4" xfId="32015"/>
    <cellStyle name="Normal 4 5 4 3 3" xfId="2929"/>
    <cellStyle name="Normal 4 5 4 3 3 2" xfId="12571"/>
    <cellStyle name="Normal 4 5 4 3 3 2 2" xfId="42778"/>
    <cellStyle name="Normal 4 5 4 3 3 3" xfId="22211"/>
    <cellStyle name="Normal 4 5 4 3 3 3 2" xfId="52418"/>
    <cellStyle name="Normal 4 5 4 3 3 4" xfId="33138"/>
    <cellStyle name="Normal 4 5 4 3 4" xfId="4052"/>
    <cellStyle name="Normal 4 5 4 3 4 2" xfId="13694"/>
    <cellStyle name="Normal 4 5 4 3 4 2 2" xfId="43901"/>
    <cellStyle name="Normal 4 5 4 3 4 3" xfId="23334"/>
    <cellStyle name="Normal 4 5 4 3 4 3 2" xfId="53541"/>
    <cellStyle name="Normal 4 5 4 3 4 4" xfId="34261"/>
    <cellStyle name="Normal 4 5 4 3 5" xfId="5341"/>
    <cellStyle name="Normal 4 5 4 3 5 2" xfId="14981"/>
    <cellStyle name="Normal 4 5 4 3 5 2 2" xfId="45188"/>
    <cellStyle name="Normal 4 5 4 3 5 3" xfId="24621"/>
    <cellStyle name="Normal 4 5 4 3 5 3 2" xfId="54828"/>
    <cellStyle name="Normal 4 5 4 3 5 4" xfId="35548"/>
    <cellStyle name="Normal 4 5 4 3 6" xfId="6628"/>
    <cellStyle name="Normal 4 5 4 3 6 2" xfId="16268"/>
    <cellStyle name="Normal 4 5 4 3 6 2 2" xfId="46475"/>
    <cellStyle name="Normal 4 5 4 3 6 3" xfId="25908"/>
    <cellStyle name="Normal 4 5 4 3 6 3 2" xfId="56115"/>
    <cellStyle name="Normal 4 5 4 3 6 4" xfId="36835"/>
    <cellStyle name="Normal 4 5 4 3 7" xfId="7915"/>
    <cellStyle name="Normal 4 5 4 3 7 2" xfId="17555"/>
    <cellStyle name="Normal 4 5 4 3 7 2 2" xfId="47762"/>
    <cellStyle name="Normal 4 5 4 3 7 3" xfId="27195"/>
    <cellStyle name="Normal 4 5 4 3 7 3 2" xfId="57402"/>
    <cellStyle name="Normal 4 5 4 3 7 4" xfId="38122"/>
    <cellStyle name="Normal 4 5 4 3 8" xfId="9202"/>
    <cellStyle name="Normal 4 5 4 3 8 2" xfId="18842"/>
    <cellStyle name="Normal 4 5 4 3 8 2 2" xfId="49049"/>
    <cellStyle name="Normal 4 5 4 3 8 3" xfId="28482"/>
    <cellStyle name="Normal 4 5 4 3 8 3 2" xfId="58689"/>
    <cellStyle name="Normal 4 5 4 3 8 4" xfId="39409"/>
    <cellStyle name="Normal 4 5 4 3 9" xfId="10325"/>
    <cellStyle name="Normal 4 5 4 3 9 2" xfId="40532"/>
    <cellStyle name="Normal 4 5 4 4" xfId="1144"/>
    <cellStyle name="Normal 4 5 4 4 10" xfId="20432"/>
    <cellStyle name="Normal 4 5 4 4 10 2" xfId="50639"/>
    <cellStyle name="Normal 4 5 4 4 11" xfId="30236"/>
    <cellStyle name="Normal 4 5 4 4 11 2" xfId="60443"/>
    <cellStyle name="Normal 4 5 4 4 12" xfId="31359"/>
    <cellStyle name="Normal 4 5 4 4 2" xfId="2272"/>
    <cellStyle name="Normal 4 5 4 4 2 2" xfId="11915"/>
    <cellStyle name="Normal 4 5 4 4 2 2 2" xfId="42122"/>
    <cellStyle name="Normal 4 5 4 4 2 3" xfId="21555"/>
    <cellStyle name="Normal 4 5 4 4 2 3 2" xfId="51762"/>
    <cellStyle name="Normal 4 5 4 4 2 4" xfId="32482"/>
    <cellStyle name="Normal 4 5 4 4 3" xfId="3396"/>
    <cellStyle name="Normal 4 5 4 4 3 2" xfId="13038"/>
    <cellStyle name="Normal 4 5 4 4 3 2 2" xfId="43245"/>
    <cellStyle name="Normal 4 5 4 4 3 3" xfId="22678"/>
    <cellStyle name="Normal 4 5 4 4 3 3 2" xfId="52885"/>
    <cellStyle name="Normal 4 5 4 4 3 4" xfId="33605"/>
    <cellStyle name="Normal 4 5 4 4 4" xfId="4519"/>
    <cellStyle name="Normal 4 5 4 4 4 2" xfId="14161"/>
    <cellStyle name="Normal 4 5 4 4 4 2 2" xfId="44368"/>
    <cellStyle name="Normal 4 5 4 4 4 3" xfId="23801"/>
    <cellStyle name="Normal 4 5 4 4 4 3 2" xfId="54008"/>
    <cellStyle name="Normal 4 5 4 4 4 4" xfId="34728"/>
    <cellStyle name="Normal 4 5 4 4 5" xfId="5808"/>
    <cellStyle name="Normal 4 5 4 4 5 2" xfId="15448"/>
    <cellStyle name="Normal 4 5 4 4 5 2 2" xfId="45655"/>
    <cellStyle name="Normal 4 5 4 4 5 3" xfId="25088"/>
    <cellStyle name="Normal 4 5 4 4 5 3 2" xfId="55295"/>
    <cellStyle name="Normal 4 5 4 4 5 4" xfId="36015"/>
    <cellStyle name="Normal 4 5 4 4 6" xfId="7095"/>
    <cellStyle name="Normal 4 5 4 4 6 2" xfId="16735"/>
    <cellStyle name="Normal 4 5 4 4 6 2 2" xfId="46942"/>
    <cellStyle name="Normal 4 5 4 4 6 3" xfId="26375"/>
    <cellStyle name="Normal 4 5 4 4 6 3 2" xfId="56582"/>
    <cellStyle name="Normal 4 5 4 4 6 4" xfId="37302"/>
    <cellStyle name="Normal 4 5 4 4 7" xfId="8382"/>
    <cellStyle name="Normal 4 5 4 4 7 2" xfId="18022"/>
    <cellStyle name="Normal 4 5 4 4 7 2 2" xfId="48229"/>
    <cellStyle name="Normal 4 5 4 4 7 3" xfId="27662"/>
    <cellStyle name="Normal 4 5 4 4 7 3 2" xfId="57869"/>
    <cellStyle name="Normal 4 5 4 4 7 4" xfId="38589"/>
    <cellStyle name="Normal 4 5 4 4 8" xfId="9669"/>
    <cellStyle name="Normal 4 5 4 4 8 2" xfId="19309"/>
    <cellStyle name="Normal 4 5 4 4 8 2 2" xfId="49516"/>
    <cellStyle name="Normal 4 5 4 4 8 3" xfId="28949"/>
    <cellStyle name="Normal 4 5 4 4 8 3 2" xfId="59156"/>
    <cellStyle name="Normal 4 5 4 4 8 4" xfId="39876"/>
    <cellStyle name="Normal 4 5 4 4 9" xfId="10792"/>
    <cellStyle name="Normal 4 5 4 4 9 2" xfId="40999"/>
    <cellStyle name="Normal 4 5 4 5" xfId="1332"/>
    <cellStyle name="Normal 4 5 4 5 2" xfId="4872"/>
    <cellStyle name="Normal 4 5 4 5 2 2" xfId="14512"/>
    <cellStyle name="Normal 4 5 4 5 2 2 2" xfId="44719"/>
    <cellStyle name="Normal 4 5 4 5 2 3" xfId="24152"/>
    <cellStyle name="Normal 4 5 4 5 2 3 2" xfId="54359"/>
    <cellStyle name="Normal 4 5 4 5 2 4" xfId="35079"/>
    <cellStyle name="Normal 4 5 4 5 3" xfId="6159"/>
    <cellStyle name="Normal 4 5 4 5 3 2" xfId="15799"/>
    <cellStyle name="Normal 4 5 4 5 3 2 2" xfId="46006"/>
    <cellStyle name="Normal 4 5 4 5 3 3" xfId="25439"/>
    <cellStyle name="Normal 4 5 4 5 3 3 2" xfId="55646"/>
    <cellStyle name="Normal 4 5 4 5 3 4" xfId="36366"/>
    <cellStyle name="Normal 4 5 4 5 4" xfId="7446"/>
    <cellStyle name="Normal 4 5 4 5 4 2" xfId="17086"/>
    <cellStyle name="Normal 4 5 4 5 4 2 2" xfId="47293"/>
    <cellStyle name="Normal 4 5 4 5 4 3" xfId="26726"/>
    <cellStyle name="Normal 4 5 4 5 4 3 2" xfId="56933"/>
    <cellStyle name="Normal 4 5 4 5 4 4" xfId="37653"/>
    <cellStyle name="Normal 4 5 4 5 5" xfId="8733"/>
    <cellStyle name="Normal 4 5 4 5 5 2" xfId="18373"/>
    <cellStyle name="Normal 4 5 4 5 5 2 2" xfId="48580"/>
    <cellStyle name="Normal 4 5 4 5 5 3" xfId="28013"/>
    <cellStyle name="Normal 4 5 4 5 5 3 2" xfId="58220"/>
    <cellStyle name="Normal 4 5 4 5 5 4" xfId="38940"/>
    <cellStyle name="Normal 4 5 4 5 6" xfId="10979"/>
    <cellStyle name="Normal 4 5 4 5 6 2" xfId="41186"/>
    <cellStyle name="Normal 4 5 4 5 7" xfId="20619"/>
    <cellStyle name="Normal 4 5 4 5 7 2" xfId="50826"/>
    <cellStyle name="Normal 4 5 4 5 8" xfId="29300"/>
    <cellStyle name="Normal 4 5 4 5 8 2" xfId="59507"/>
    <cellStyle name="Normal 4 5 4 5 9" xfId="31546"/>
    <cellStyle name="Normal 4 5 4 6" xfId="2460"/>
    <cellStyle name="Normal 4 5 4 6 2" xfId="12102"/>
    <cellStyle name="Normal 4 5 4 6 2 2" xfId="42309"/>
    <cellStyle name="Normal 4 5 4 6 3" xfId="21742"/>
    <cellStyle name="Normal 4 5 4 6 3 2" xfId="51949"/>
    <cellStyle name="Normal 4 5 4 6 4" xfId="32669"/>
    <cellStyle name="Normal 4 5 4 7" xfId="3583"/>
    <cellStyle name="Normal 4 5 4 7 2" xfId="13225"/>
    <cellStyle name="Normal 4 5 4 7 2 2" xfId="43432"/>
    <cellStyle name="Normal 4 5 4 7 3" xfId="22865"/>
    <cellStyle name="Normal 4 5 4 7 3 2" xfId="53072"/>
    <cellStyle name="Normal 4 5 4 7 4" xfId="33792"/>
    <cellStyle name="Normal 4 5 4 8" xfId="4706"/>
    <cellStyle name="Normal 4 5 4 8 2" xfId="14348"/>
    <cellStyle name="Normal 4 5 4 8 2 2" xfId="44555"/>
    <cellStyle name="Normal 4 5 4 8 3" xfId="23988"/>
    <cellStyle name="Normal 4 5 4 8 3 2" xfId="54195"/>
    <cellStyle name="Normal 4 5 4 8 4" xfId="34915"/>
    <cellStyle name="Normal 4 5 4 9" xfId="5995"/>
    <cellStyle name="Normal 4 5 4 9 2" xfId="15635"/>
    <cellStyle name="Normal 4 5 4 9 2 2" xfId="45842"/>
    <cellStyle name="Normal 4 5 4 9 3" xfId="25275"/>
    <cellStyle name="Normal 4 5 4 9 3 2" xfId="55482"/>
    <cellStyle name="Normal 4 5 4 9 4" xfId="36202"/>
    <cellStyle name="Normal 4 5 5" xfId="221"/>
    <cellStyle name="Normal 4 5 5 10" xfId="7305"/>
    <cellStyle name="Normal 4 5 5 10 2" xfId="16945"/>
    <cellStyle name="Normal 4 5 5 10 2 2" xfId="47152"/>
    <cellStyle name="Normal 4 5 5 10 3" xfId="26585"/>
    <cellStyle name="Normal 4 5 5 10 3 2" xfId="56792"/>
    <cellStyle name="Normal 4 5 5 10 4" xfId="37512"/>
    <cellStyle name="Normal 4 5 5 11" xfId="8592"/>
    <cellStyle name="Normal 4 5 5 11 2" xfId="18232"/>
    <cellStyle name="Normal 4 5 5 11 2 2" xfId="48439"/>
    <cellStyle name="Normal 4 5 5 11 3" xfId="27872"/>
    <cellStyle name="Normal 4 5 5 11 3 2" xfId="58079"/>
    <cellStyle name="Normal 4 5 5 11 4" xfId="38799"/>
    <cellStyle name="Normal 4 5 5 12" xfId="9879"/>
    <cellStyle name="Normal 4 5 5 12 2" xfId="40086"/>
    <cellStyle name="Normal 4 5 5 13" xfId="19519"/>
    <cellStyle name="Normal 4 5 5 13 2" xfId="49726"/>
    <cellStyle name="Normal 4 5 5 14" xfId="29159"/>
    <cellStyle name="Normal 4 5 5 14 2" xfId="59366"/>
    <cellStyle name="Normal 4 5 5 15" xfId="30446"/>
    <cellStyle name="Normal 4 5 5 2" xfId="385"/>
    <cellStyle name="Normal 4 5 5 2 10" xfId="10043"/>
    <cellStyle name="Normal 4 5 5 2 10 2" xfId="40250"/>
    <cellStyle name="Normal 4 5 5 2 11" xfId="19683"/>
    <cellStyle name="Normal 4 5 5 2 11 2" xfId="49890"/>
    <cellStyle name="Normal 4 5 5 2 12" xfId="29487"/>
    <cellStyle name="Normal 4 5 5 2 12 2" xfId="59694"/>
    <cellStyle name="Normal 4 5 5 2 13" xfId="30610"/>
    <cellStyle name="Normal 4 5 5 2 2" xfId="861"/>
    <cellStyle name="Normal 4 5 5 2 2 10" xfId="20152"/>
    <cellStyle name="Normal 4 5 5 2 2 10 2" xfId="50359"/>
    <cellStyle name="Normal 4 5 5 2 2 11" xfId="29956"/>
    <cellStyle name="Normal 4 5 5 2 2 11 2" xfId="60163"/>
    <cellStyle name="Normal 4 5 5 2 2 12" xfId="31079"/>
    <cellStyle name="Normal 4 5 5 2 2 2" xfId="1990"/>
    <cellStyle name="Normal 4 5 5 2 2 2 2" xfId="11635"/>
    <cellStyle name="Normal 4 5 5 2 2 2 2 2" xfId="41842"/>
    <cellStyle name="Normal 4 5 5 2 2 2 3" xfId="21275"/>
    <cellStyle name="Normal 4 5 5 2 2 2 3 2" xfId="51482"/>
    <cellStyle name="Normal 4 5 5 2 2 2 4" xfId="32202"/>
    <cellStyle name="Normal 4 5 5 2 2 3" xfId="3116"/>
    <cellStyle name="Normal 4 5 5 2 2 3 2" xfId="12758"/>
    <cellStyle name="Normal 4 5 5 2 2 3 2 2" xfId="42965"/>
    <cellStyle name="Normal 4 5 5 2 2 3 3" xfId="22398"/>
    <cellStyle name="Normal 4 5 5 2 2 3 3 2" xfId="52605"/>
    <cellStyle name="Normal 4 5 5 2 2 3 4" xfId="33325"/>
    <cellStyle name="Normal 4 5 5 2 2 4" xfId="4239"/>
    <cellStyle name="Normal 4 5 5 2 2 4 2" xfId="13881"/>
    <cellStyle name="Normal 4 5 5 2 2 4 2 2" xfId="44088"/>
    <cellStyle name="Normal 4 5 5 2 2 4 3" xfId="23521"/>
    <cellStyle name="Normal 4 5 5 2 2 4 3 2" xfId="53728"/>
    <cellStyle name="Normal 4 5 5 2 2 4 4" xfId="34448"/>
    <cellStyle name="Normal 4 5 5 2 2 5" xfId="5528"/>
    <cellStyle name="Normal 4 5 5 2 2 5 2" xfId="15168"/>
    <cellStyle name="Normal 4 5 5 2 2 5 2 2" xfId="45375"/>
    <cellStyle name="Normal 4 5 5 2 2 5 3" xfId="24808"/>
    <cellStyle name="Normal 4 5 5 2 2 5 3 2" xfId="55015"/>
    <cellStyle name="Normal 4 5 5 2 2 5 4" xfId="35735"/>
    <cellStyle name="Normal 4 5 5 2 2 6" xfId="6815"/>
    <cellStyle name="Normal 4 5 5 2 2 6 2" xfId="16455"/>
    <cellStyle name="Normal 4 5 5 2 2 6 2 2" xfId="46662"/>
    <cellStyle name="Normal 4 5 5 2 2 6 3" xfId="26095"/>
    <cellStyle name="Normal 4 5 5 2 2 6 3 2" xfId="56302"/>
    <cellStyle name="Normal 4 5 5 2 2 6 4" xfId="37022"/>
    <cellStyle name="Normal 4 5 5 2 2 7" xfId="8102"/>
    <cellStyle name="Normal 4 5 5 2 2 7 2" xfId="17742"/>
    <cellStyle name="Normal 4 5 5 2 2 7 2 2" xfId="47949"/>
    <cellStyle name="Normal 4 5 5 2 2 7 3" xfId="27382"/>
    <cellStyle name="Normal 4 5 5 2 2 7 3 2" xfId="57589"/>
    <cellStyle name="Normal 4 5 5 2 2 7 4" xfId="38309"/>
    <cellStyle name="Normal 4 5 5 2 2 8" xfId="9389"/>
    <cellStyle name="Normal 4 5 5 2 2 8 2" xfId="19029"/>
    <cellStyle name="Normal 4 5 5 2 2 8 2 2" xfId="49236"/>
    <cellStyle name="Normal 4 5 5 2 2 8 3" xfId="28669"/>
    <cellStyle name="Normal 4 5 5 2 2 8 3 2" xfId="58876"/>
    <cellStyle name="Normal 4 5 5 2 2 8 4" xfId="39596"/>
    <cellStyle name="Normal 4 5 5 2 2 9" xfId="10512"/>
    <cellStyle name="Normal 4 5 5 2 2 9 2" xfId="40719"/>
    <cellStyle name="Normal 4 5 5 2 3" xfId="1519"/>
    <cellStyle name="Normal 4 5 5 2 3 2" xfId="11166"/>
    <cellStyle name="Normal 4 5 5 2 3 2 2" xfId="41373"/>
    <cellStyle name="Normal 4 5 5 2 3 3" xfId="20806"/>
    <cellStyle name="Normal 4 5 5 2 3 3 2" xfId="51013"/>
    <cellStyle name="Normal 4 5 5 2 3 4" xfId="31733"/>
    <cellStyle name="Normal 4 5 5 2 4" xfId="2647"/>
    <cellStyle name="Normal 4 5 5 2 4 2" xfId="12289"/>
    <cellStyle name="Normal 4 5 5 2 4 2 2" xfId="42496"/>
    <cellStyle name="Normal 4 5 5 2 4 3" xfId="21929"/>
    <cellStyle name="Normal 4 5 5 2 4 3 2" xfId="52136"/>
    <cellStyle name="Normal 4 5 5 2 4 4" xfId="32856"/>
    <cellStyle name="Normal 4 5 5 2 5" xfId="3770"/>
    <cellStyle name="Normal 4 5 5 2 5 2" xfId="13412"/>
    <cellStyle name="Normal 4 5 5 2 5 2 2" xfId="43619"/>
    <cellStyle name="Normal 4 5 5 2 5 3" xfId="23052"/>
    <cellStyle name="Normal 4 5 5 2 5 3 2" xfId="53259"/>
    <cellStyle name="Normal 4 5 5 2 5 4" xfId="33979"/>
    <cellStyle name="Normal 4 5 5 2 6" xfId="5059"/>
    <cellStyle name="Normal 4 5 5 2 6 2" xfId="14699"/>
    <cellStyle name="Normal 4 5 5 2 6 2 2" xfId="44906"/>
    <cellStyle name="Normal 4 5 5 2 6 3" xfId="24339"/>
    <cellStyle name="Normal 4 5 5 2 6 3 2" xfId="54546"/>
    <cellStyle name="Normal 4 5 5 2 6 4" xfId="35266"/>
    <cellStyle name="Normal 4 5 5 2 7" xfId="6346"/>
    <cellStyle name="Normal 4 5 5 2 7 2" xfId="15986"/>
    <cellStyle name="Normal 4 5 5 2 7 2 2" xfId="46193"/>
    <cellStyle name="Normal 4 5 5 2 7 3" xfId="25626"/>
    <cellStyle name="Normal 4 5 5 2 7 3 2" xfId="55833"/>
    <cellStyle name="Normal 4 5 5 2 7 4" xfId="36553"/>
    <cellStyle name="Normal 4 5 5 2 8" xfId="7633"/>
    <cellStyle name="Normal 4 5 5 2 8 2" xfId="17273"/>
    <cellStyle name="Normal 4 5 5 2 8 2 2" xfId="47480"/>
    <cellStyle name="Normal 4 5 5 2 8 3" xfId="26913"/>
    <cellStyle name="Normal 4 5 5 2 8 3 2" xfId="57120"/>
    <cellStyle name="Normal 4 5 5 2 8 4" xfId="37840"/>
    <cellStyle name="Normal 4 5 5 2 9" xfId="8920"/>
    <cellStyle name="Normal 4 5 5 2 9 2" xfId="18560"/>
    <cellStyle name="Normal 4 5 5 2 9 2 2" xfId="48767"/>
    <cellStyle name="Normal 4 5 5 2 9 3" xfId="28200"/>
    <cellStyle name="Normal 4 5 5 2 9 3 2" xfId="58407"/>
    <cellStyle name="Normal 4 5 5 2 9 4" xfId="39127"/>
    <cellStyle name="Normal 4 5 5 3" xfId="697"/>
    <cellStyle name="Normal 4 5 5 3 10" xfId="19988"/>
    <cellStyle name="Normal 4 5 5 3 10 2" xfId="50195"/>
    <cellStyle name="Normal 4 5 5 3 11" xfId="29792"/>
    <cellStyle name="Normal 4 5 5 3 11 2" xfId="59999"/>
    <cellStyle name="Normal 4 5 5 3 12" xfId="30915"/>
    <cellStyle name="Normal 4 5 5 3 2" xfId="1826"/>
    <cellStyle name="Normal 4 5 5 3 2 2" xfId="11471"/>
    <cellStyle name="Normal 4 5 5 3 2 2 2" xfId="41678"/>
    <cellStyle name="Normal 4 5 5 3 2 3" xfId="21111"/>
    <cellStyle name="Normal 4 5 5 3 2 3 2" xfId="51318"/>
    <cellStyle name="Normal 4 5 5 3 2 4" xfId="32038"/>
    <cellStyle name="Normal 4 5 5 3 3" xfId="2952"/>
    <cellStyle name="Normal 4 5 5 3 3 2" xfId="12594"/>
    <cellStyle name="Normal 4 5 5 3 3 2 2" xfId="42801"/>
    <cellStyle name="Normal 4 5 5 3 3 3" xfId="22234"/>
    <cellStyle name="Normal 4 5 5 3 3 3 2" xfId="52441"/>
    <cellStyle name="Normal 4 5 5 3 3 4" xfId="33161"/>
    <cellStyle name="Normal 4 5 5 3 4" xfId="4075"/>
    <cellStyle name="Normal 4 5 5 3 4 2" xfId="13717"/>
    <cellStyle name="Normal 4 5 5 3 4 2 2" xfId="43924"/>
    <cellStyle name="Normal 4 5 5 3 4 3" xfId="23357"/>
    <cellStyle name="Normal 4 5 5 3 4 3 2" xfId="53564"/>
    <cellStyle name="Normal 4 5 5 3 4 4" xfId="34284"/>
    <cellStyle name="Normal 4 5 5 3 5" xfId="5364"/>
    <cellStyle name="Normal 4 5 5 3 5 2" xfId="15004"/>
    <cellStyle name="Normal 4 5 5 3 5 2 2" xfId="45211"/>
    <cellStyle name="Normal 4 5 5 3 5 3" xfId="24644"/>
    <cellStyle name="Normal 4 5 5 3 5 3 2" xfId="54851"/>
    <cellStyle name="Normal 4 5 5 3 5 4" xfId="35571"/>
    <cellStyle name="Normal 4 5 5 3 6" xfId="6651"/>
    <cellStyle name="Normal 4 5 5 3 6 2" xfId="16291"/>
    <cellStyle name="Normal 4 5 5 3 6 2 2" xfId="46498"/>
    <cellStyle name="Normal 4 5 5 3 6 3" xfId="25931"/>
    <cellStyle name="Normal 4 5 5 3 6 3 2" xfId="56138"/>
    <cellStyle name="Normal 4 5 5 3 6 4" xfId="36858"/>
    <cellStyle name="Normal 4 5 5 3 7" xfId="7938"/>
    <cellStyle name="Normal 4 5 5 3 7 2" xfId="17578"/>
    <cellStyle name="Normal 4 5 5 3 7 2 2" xfId="47785"/>
    <cellStyle name="Normal 4 5 5 3 7 3" xfId="27218"/>
    <cellStyle name="Normal 4 5 5 3 7 3 2" xfId="57425"/>
    <cellStyle name="Normal 4 5 5 3 7 4" xfId="38145"/>
    <cellStyle name="Normal 4 5 5 3 8" xfId="9225"/>
    <cellStyle name="Normal 4 5 5 3 8 2" xfId="18865"/>
    <cellStyle name="Normal 4 5 5 3 8 2 2" xfId="49072"/>
    <cellStyle name="Normal 4 5 5 3 8 3" xfId="28505"/>
    <cellStyle name="Normal 4 5 5 3 8 3 2" xfId="58712"/>
    <cellStyle name="Normal 4 5 5 3 8 4" xfId="39432"/>
    <cellStyle name="Normal 4 5 5 3 9" xfId="10348"/>
    <cellStyle name="Normal 4 5 5 3 9 2" xfId="40555"/>
    <cellStyle name="Normal 4 5 5 4" xfId="1167"/>
    <cellStyle name="Normal 4 5 5 4 10" xfId="20455"/>
    <cellStyle name="Normal 4 5 5 4 10 2" xfId="50662"/>
    <cellStyle name="Normal 4 5 5 4 11" xfId="30259"/>
    <cellStyle name="Normal 4 5 5 4 11 2" xfId="60466"/>
    <cellStyle name="Normal 4 5 5 4 12" xfId="31382"/>
    <cellStyle name="Normal 4 5 5 4 2" xfId="2295"/>
    <cellStyle name="Normal 4 5 5 4 2 2" xfId="11938"/>
    <cellStyle name="Normal 4 5 5 4 2 2 2" xfId="42145"/>
    <cellStyle name="Normal 4 5 5 4 2 3" xfId="21578"/>
    <cellStyle name="Normal 4 5 5 4 2 3 2" xfId="51785"/>
    <cellStyle name="Normal 4 5 5 4 2 4" xfId="32505"/>
    <cellStyle name="Normal 4 5 5 4 3" xfId="3419"/>
    <cellStyle name="Normal 4 5 5 4 3 2" xfId="13061"/>
    <cellStyle name="Normal 4 5 5 4 3 2 2" xfId="43268"/>
    <cellStyle name="Normal 4 5 5 4 3 3" xfId="22701"/>
    <cellStyle name="Normal 4 5 5 4 3 3 2" xfId="52908"/>
    <cellStyle name="Normal 4 5 5 4 3 4" xfId="33628"/>
    <cellStyle name="Normal 4 5 5 4 4" xfId="4542"/>
    <cellStyle name="Normal 4 5 5 4 4 2" xfId="14184"/>
    <cellStyle name="Normal 4 5 5 4 4 2 2" xfId="44391"/>
    <cellStyle name="Normal 4 5 5 4 4 3" xfId="23824"/>
    <cellStyle name="Normal 4 5 5 4 4 3 2" xfId="54031"/>
    <cellStyle name="Normal 4 5 5 4 4 4" xfId="34751"/>
    <cellStyle name="Normal 4 5 5 4 5" xfId="5831"/>
    <cellStyle name="Normal 4 5 5 4 5 2" xfId="15471"/>
    <cellStyle name="Normal 4 5 5 4 5 2 2" xfId="45678"/>
    <cellStyle name="Normal 4 5 5 4 5 3" xfId="25111"/>
    <cellStyle name="Normal 4 5 5 4 5 3 2" xfId="55318"/>
    <cellStyle name="Normal 4 5 5 4 5 4" xfId="36038"/>
    <cellStyle name="Normal 4 5 5 4 6" xfId="7118"/>
    <cellStyle name="Normal 4 5 5 4 6 2" xfId="16758"/>
    <cellStyle name="Normal 4 5 5 4 6 2 2" xfId="46965"/>
    <cellStyle name="Normal 4 5 5 4 6 3" xfId="26398"/>
    <cellStyle name="Normal 4 5 5 4 6 3 2" xfId="56605"/>
    <cellStyle name="Normal 4 5 5 4 6 4" xfId="37325"/>
    <cellStyle name="Normal 4 5 5 4 7" xfId="8405"/>
    <cellStyle name="Normal 4 5 5 4 7 2" xfId="18045"/>
    <cellStyle name="Normal 4 5 5 4 7 2 2" xfId="48252"/>
    <cellStyle name="Normal 4 5 5 4 7 3" xfId="27685"/>
    <cellStyle name="Normal 4 5 5 4 7 3 2" xfId="57892"/>
    <cellStyle name="Normal 4 5 5 4 7 4" xfId="38612"/>
    <cellStyle name="Normal 4 5 5 4 8" xfId="9692"/>
    <cellStyle name="Normal 4 5 5 4 8 2" xfId="19332"/>
    <cellStyle name="Normal 4 5 5 4 8 2 2" xfId="49539"/>
    <cellStyle name="Normal 4 5 5 4 8 3" xfId="28972"/>
    <cellStyle name="Normal 4 5 5 4 8 3 2" xfId="59179"/>
    <cellStyle name="Normal 4 5 5 4 8 4" xfId="39899"/>
    <cellStyle name="Normal 4 5 5 4 9" xfId="10815"/>
    <cellStyle name="Normal 4 5 5 4 9 2" xfId="41022"/>
    <cellStyle name="Normal 4 5 5 5" xfId="1355"/>
    <cellStyle name="Normal 4 5 5 5 2" xfId="4895"/>
    <cellStyle name="Normal 4 5 5 5 2 2" xfId="14535"/>
    <cellStyle name="Normal 4 5 5 5 2 2 2" xfId="44742"/>
    <cellStyle name="Normal 4 5 5 5 2 3" xfId="24175"/>
    <cellStyle name="Normal 4 5 5 5 2 3 2" xfId="54382"/>
    <cellStyle name="Normal 4 5 5 5 2 4" xfId="35102"/>
    <cellStyle name="Normal 4 5 5 5 3" xfId="6182"/>
    <cellStyle name="Normal 4 5 5 5 3 2" xfId="15822"/>
    <cellStyle name="Normal 4 5 5 5 3 2 2" xfId="46029"/>
    <cellStyle name="Normal 4 5 5 5 3 3" xfId="25462"/>
    <cellStyle name="Normal 4 5 5 5 3 3 2" xfId="55669"/>
    <cellStyle name="Normal 4 5 5 5 3 4" xfId="36389"/>
    <cellStyle name="Normal 4 5 5 5 4" xfId="7469"/>
    <cellStyle name="Normal 4 5 5 5 4 2" xfId="17109"/>
    <cellStyle name="Normal 4 5 5 5 4 2 2" xfId="47316"/>
    <cellStyle name="Normal 4 5 5 5 4 3" xfId="26749"/>
    <cellStyle name="Normal 4 5 5 5 4 3 2" xfId="56956"/>
    <cellStyle name="Normal 4 5 5 5 4 4" xfId="37676"/>
    <cellStyle name="Normal 4 5 5 5 5" xfId="8756"/>
    <cellStyle name="Normal 4 5 5 5 5 2" xfId="18396"/>
    <cellStyle name="Normal 4 5 5 5 5 2 2" xfId="48603"/>
    <cellStyle name="Normal 4 5 5 5 5 3" xfId="28036"/>
    <cellStyle name="Normal 4 5 5 5 5 3 2" xfId="58243"/>
    <cellStyle name="Normal 4 5 5 5 5 4" xfId="38963"/>
    <cellStyle name="Normal 4 5 5 5 6" xfId="11002"/>
    <cellStyle name="Normal 4 5 5 5 6 2" xfId="41209"/>
    <cellStyle name="Normal 4 5 5 5 7" xfId="20642"/>
    <cellStyle name="Normal 4 5 5 5 7 2" xfId="50849"/>
    <cellStyle name="Normal 4 5 5 5 8" xfId="29323"/>
    <cellStyle name="Normal 4 5 5 5 8 2" xfId="59530"/>
    <cellStyle name="Normal 4 5 5 5 9" xfId="31569"/>
    <cellStyle name="Normal 4 5 5 6" xfId="2483"/>
    <cellStyle name="Normal 4 5 5 6 2" xfId="12125"/>
    <cellStyle name="Normal 4 5 5 6 2 2" xfId="42332"/>
    <cellStyle name="Normal 4 5 5 6 3" xfId="21765"/>
    <cellStyle name="Normal 4 5 5 6 3 2" xfId="51972"/>
    <cellStyle name="Normal 4 5 5 6 4" xfId="32692"/>
    <cellStyle name="Normal 4 5 5 7" xfId="3606"/>
    <cellStyle name="Normal 4 5 5 7 2" xfId="13248"/>
    <cellStyle name="Normal 4 5 5 7 2 2" xfId="43455"/>
    <cellStyle name="Normal 4 5 5 7 3" xfId="22888"/>
    <cellStyle name="Normal 4 5 5 7 3 2" xfId="53095"/>
    <cellStyle name="Normal 4 5 5 7 4" xfId="33815"/>
    <cellStyle name="Normal 4 5 5 8" xfId="4729"/>
    <cellStyle name="Normal 4 5 5 8 2" xfId="14371"/>
    <cellStyle name="Normal 4 5 5 8 2 2" xfId="44578"/>
    <cellStyle name="Normal 4 5 5 8 3" xfId="24011"/>
    <cellStyle name="Normal 4 5 5 8 3 2" xfId="54218"/>
    <cellStyle name="Normal 4 5 5 8 4" xfId="34938"/>
    <cellStyle name="Normal 4 5 5 9" xfId="6018"/>
    <cellStyle name="Normal 4 5 5 9 2" xfId="15658"/>
    <cellStyle name="Normal 4 5 5 9 2 2" xfId="45865"/>
    <cellStyle name="Normal 4 5 5 9 3" xfId="25298"/>
    <cellStyle name="Normal 4 5 5 9 3 2" xfId="55505"/>
    <cellStyle name="Normal 4 5 5 9 4" xfId="36225"/>
    <cellStyle name="Normal 4 5 6" xfId="245"/>
    <cellStyle name="Normal 4 5 6 10" xfId="7329"/>
    <cellStyle name="Normal 4 5 6 10 2" xfId="16969"/>
    <cellStyle name="Normal 4 5 6 10 2 2" xfId="47176"/>
    <cellStyle name="Normal 4 5 6 10 3" xfId="26609"/>
    <cellStyle name="Normal 4 5 6 10 3 2" xfId="56816"/>
    <cellStyle name="Normal 4 5 6 10 4" xfId="37536"/>
    <cellStyle name="Normal 4 5 6 11" xfId="8616"/>
    <cellStyle name="Normal 4 5 6 11 2" xfId="18256"/>
    <cellStyle name="Normal 4 5 6 11 2 2" xfId="48463"/>
    <cellStyle name="Normal 4 5 6 11 3" xfId="27896"/>
    <cellStyle name="Normal 4 5 6 11 3 2" xfId="58103"/>
    <cellStyle name="Normal 4 5 6 11 4" xfId="38823"/>
    <cellStyle name="Normal 4 5 6 12" xfId="9903"/>
    <cellStyle name="Normal 4 5 6 12 2" xfId="40110"/>
    <cellStyle name="Normal 4 5 6 13" xfId="19543"/>
    <cellStyle name="Normal 4 5 6 13 2" xfId="49750"/>
    <cellStyle name="Normal 4 5 6 14" xfId="29183"/>
    <cellStyle name="Normal 4 5 6 14 2" xfId="59390"/>
    <cellStyle name="Normal 4 5 6 15" xfId="30470"/>
    <cellStyle name="Normal 4 5 6 2" xfId="409"/>
    <cellStyle name="Normal 4 5 6 2 10" xfId="10067"/>
    <cellStyle name="Normal 4 5 6 2 10 2" xfId="40274"/>
    <cellStyle name="Normal 4 5 6 2 11" xfId="19707"/>
    <cellStyle name="Normal 4 5 6 2 11 2" xfId="49914"/>
    <cellStyle name="Normal 4 5 6 2 12" xfId="29511"/>
    <cellStyle name="Normal 4 5 6 2 12 2" xfId="59718"/>
    <cellStyle name="Normal 4 5 6 2 13" xfId="30634"/>
    <cellStyle name="Normal 4 5 6 2 2" xfId="885"/>
    <cellStyle name="Normal 4 5 6 2 2 10" xfId="20176"/>
    <cellStyle name="Normal 4 5 6 2 2 10 2" xfId="50383"/>
    <cellStyle name="Normal 4 5 6 2 2 11" xfId="29980"/>
    <cellStyle name="Normal 4 5 6 2 2 11 2" xfId="60187"/>
    <cellStyle name="Normal 4 5 6 2 2 12" xfId="31103"/>
    <cellStyle name="Normal 4 5 6 2 2 2" xfId="2014"/>
    <cellStyle name="Normal 4 5 6 2 2 2 2" xfId="11659"/>
    <cellStyle name="Normal 4 5 6 2 2 2 2 2" xfId="41866"/>
    <cellStyle name="Normal 4 5 6 2 2 2 3" xfId="21299"/>
    <cellStyle name="Normal 4 5 6 2 2 2 3 2" xfId="51506"/>
    <cellStyle name="Normal 4 5 6 2 2 2 4" xfId="32226"/>
    <cellStyle name="Normal 4 5 6 2 2 3" xfId="3140"/>
    <cellStyle name="Normal 4 5 6 2 2 3 2" xfId="12782"/>
    <cellStyle name="Normal 4 5 6 2 2 3 2 2" xfId="42989"/>
    <cellStyle name="Normal 4 5 6 2 2 3 3" xfId="22422"/>
    <cellStyle name="Normal 4 5 6 2 2 3 3 2" xfId="52629"/>
    <cellStyle name="Normal 4 5 6 2 2 3 4" xfId="33349"/>
    <cellStyle name="Normal 4 5 6 2 2 4" xfId="4263"/>
    <cellStyle name="Normal 4 5 6 2 2 4 2" xfId="13905"/>
    <cellStyle name="Normal 4 5 6 2 2 4 2 2" xfId="44112"/>
    <cellStyle name="Normal 4 5 6 2 2 4 3" xfId="23545"/>
    <cellStyle name="Normal 4 5 6 2 2 4 3 2" xfId="53752"/>
    <cellStyle name="Normal 4 5 6 2 2 4 4" xfId="34472"/>
    <cellStyle name="Normal 4 5 6 2 2 5" xfId="5552"/>
    <cellStyle name="Normal 4 5 6 2 2 5 2" xfId="15192"/>
    <cellStyle name="Normal 4 5 6 2 2 5 2 2" xfId="45399"/>
    <cellStyle name="Normal 4 5 6 2 2 5 3" xfId="24832"/>
    <cellStyle name="Normal 4 5 6 2 2 5 3 2" xfId="55039"/>
    <cellStyle name="Normal 4 5 6 2 2 5 4" xfId="35759"/>
    <cellStyle name="Normal 4 5 6 2 2 6" xfId="6839"/>
    <cellStyle name="Normal 4 5 6 2 2 6 2" xfId="16479"/>
    <cellStyle name="Normal 4 5 6 2 2 6 2 2" xfId="46686"/>
    <cellStyle name="Normal 4 5 6 2 2 6 3" xfId="26119"/>
    <cellStyle name="Normal 4 5 6 2 2 6 3 2" xfId="56326"/>
    <cellStyle name="Normal 4 5 6 2 2 6 4" xfId="37046"/>
    <cellStyle name="Normal 4 5 6 2 2 7" xfId="8126"/>
    <cellStyle name="Normal 4 5 6 2 2 7 2" xfId="17766"/>
    <cellStyle name="Normal 4 5 6 2 2 7 2 2" xfId="47973"/>
    <cellStyle name="Normal 4 5 6 2 2 7 3" xfId="27406"/>
    <cellStyle name="Normal 4 5 6 2 2 7 3 2" xfId="57613"/>
    <cellStyle name="Normal 4 5 6 2 2 7 4" xfId="38333"/>
    <cellStyle name="Normal 4 5 6 2 2 8" xfId="9413"/>
    <cellStyle name="Normal 4 5 6 2 2 8 2" xfId="19053"/>
    <cellStyle name="Normal 4 5 6 2 2 8 2 2" xfId="49260"/>
    <cellStyle name="Normal 4 5 6 2 2 8 3" xfId="28693"/>
    <cellStyle name="Normal 4 5 6 2 2 8 3 2" xfId="58900"/>
    <cellStyle name="Normal 4 5 6 2 2 8 4" xfId="39620"/>
    <cellStyle name="Normal 4 5 6 2 2 9" xfId="10536"/>
    <cellStyle name="Normal 4 5 6 2 2 9 2" xfId="40743"/>
    <cellStyle name="Normal 4 5 6 2 3" xfId="1543"/>
    <cellStyle name="Normal 4 5 6 2 3 2" xfId="11190"/>
    <cellStyle name="Normal 4 5 6 2 3 2 2" xfId="41397"/>
    <cellStyle name="Normal 4 5 6 2 3 3" xfId="20830"/>
    <cellStyle name="Normal 4 5 6 2 3 3 2" xfId="51037"/>
    <cellStyle name="Normal 4 5 6 2 3 4" xfId="31757"/>
    <cellStyle name="Normal 4 5 6 2 4" xfId="2671"/>
    <cellStyle name="Normal 4 5 6 2 4 2" xfId="12313"/>
    <cellStyle name="Normal 4 5 6 2 4 2 2" xfId="42520"/>
    <cellStyle name="Normal 4 5 6 2 4 3" xfId="21953"/>
    <cellStyle name="Normal 4 5 6 2 4 3 2" xfId="52160"/>
    <cellStyle name="Normal 4 5 6 2 4 4" xfId="32880"/>
    <cellStyle name="Normal 4 5 6 2 5" xfId="3794"/>
    <cellStyle name="Normal 4 5 6 2 5 2" xfId="13436"/>
    <cellStyle name="Normal 4 5 6 2 5 2 2" xfId="43643"/>
    <cellStyle name="Normal 4 5 6 2 5 3" xfId="23076"/>
    <cellStyle name="Normal 4 5 6 2 5 3 2" xfId="53283"/>
    <cellStyle name="Normal 4 5 6 2 5 4" xfId="34003"/>
    <cellStyle name="Normal 4 5 6 2 6" xfId="5083"/>
    <cellStyle name="Normal 4 5 6 2 6 2" xfId="14723"/>
    <cellStyle name="Normal 4 5 6 2 6 2 2" xfId="44930"/>
    <cellStyle name="Normal 4 5 6 2 6 3" xfId="24363"/>
    <cellStyle name="Normal 4 5 6 2 6 3 2" xfId="54570"/>
    <cellStyle name="Normal 4 5 6 2 6 4" xfId="35290"/>
    <cellStyle name="Normal 4 5 6 2 7" xfId="6370"/>
    <cellStyle name="Normal 4 5 6 2 7 2" xfId="16010"/>
    <cellStyle name="Normal 4 5 6 2 7 2 2" xfId="46217"/>
    <cellStyle name="Normal 4 5 6 2 7 3" xfId="25650"/>
    <cellStyle name="Normal 4 5 6 2 7 3 2" xfId="55857"/>
    <cellStyle name="Normal 4 5 6 2 7 4" xfId="36577"/>
    <cellStyle name="Normal 4 5 6 2 8" xfId="7657"/>
    <cellStyle name="Normal 4 5 6 2 8 2" xfId="17297"/>
    <cellStyle name="Normal 4 5 6 2 8 2 2" xfId="47504"/>
    <cellStyle name="Normal 4 5 6 2 8 3" xfId="26937"/>
    <cellStyle name="Normal 4 5 6 2 8 3 2" xfId="57144"/>
    <cellStyle name="Normal 4 5 6 2 8 4" xfId="37864"/>
    <cellStyle name="Normal 4 5 6 2 9" xfId="8944"/>
    <cellStyle name="Normal 4 5 6 2 9 2" xfId="18584"/>
    <cellStyle name="Normal 4 5 6 2 9 2 2" xfId="48791"/>
    <cellStyle name="Normal 4 5 6 2 9 3" xfId="28224"/>
    <cellStyle name="Normal 4 5 6 2 9 3 2" xfId="58431"/>
    <cellStyle name="Normal 4 5 6 2 9 4" xfId="39151"/>
    <cellStyle name="Normal 4 5 6 3" xfId="721"/>
    <cellStyle name="Normal 4 5 6 3 10" xfId="20012"/>
    <cellStyle name="Normal 4 5 6 3 10 2" xfId="50219"/>
    <cellStyle name="Normal 4 5 6 3 11" xfId="29816"/>
    <cellStyle name="Normal 4 5 6 3 11 2" xfId="60023"/>
    <cellStyle name="Normal 4 5 6 3 12" xfId="30939"/>
    <cellStyle name="Normal 4 5 6 3 2" xfId="1850"/>
    <cellStyle name="Normal 4 5 6 3 2 2" xfId="11495"/>
    <cellStyle name="Normal 4 5 6 3 2 2 2" xfId="41702"/>
    <cellStyle name="Normal 4 5 6 3 2 3" xfId="21135"/>
    <cellStyle name="Normal 4 5 6 3 2 3 2" xfId="51342"/>
    <cellStyle name="Normal 4 5 6 3 2 4" xfId="32062"/>
    <cellStyle name="Normal 4 5 6 3 3" xfId="2976"/>
    <cellStyle name="Normal 4 5 6 3 3 2" xfId="12618"/>
    <cellStyle name="Normal 4 5 6 3 3 2 2" xfId="42825"/>
    <cellStyle name="Normal 4 5 6 3 3 3" xfId="22258"/>
    <cellStyle name="Normal 4 5 6 3 3 3 2" xfId="52465"/>
    <cellStyle name="Normal 4 5 6 3 3 4" xfId="33185"/>
    <cellStyle name="Normal 4 5 6 3 4" xfId="4099"/>
    <cellStyle name="Normal 4 5 6 3 4 2" xfId="13741"/>
    <cellStyle name="Normal 4 5 6 3 4 2 2" xfId="43948"/>
    <cellStyle name="Normal 4 5 6 3 4 3" xfId="23381"/>
    <cellStyle name="Normal 4 5 6 3 4 3 2" xfId="53588"/>
    <cellStyle name="Normal 4 5 6 3 4 4" xfId="34308"/>
    <cellStyle name="Normal 4 5 6 3 5" xfId="5388"/>
    <cellStyle name="Normal 4 5 6 3 5 2" xfId="15028"/>
    <cellStyle name="Normal 4 5 6 3 5 2 2" xfId="45235"/>
    <cellStyle name="Normal 4 5 6 3 5 3" xfId="24668"/>
    <cellStyle name="Normal 4 5 6 3 5 3 2" xfId="54875"/>
    <cellStyle name="Normal 4 5 6 3 5 4" xfId="35595"/>
    <cellStyle name="Normal 4 5 6 3 6" xfId="6675"/>
    <cellStyle name="Normal 4 5 6 3 6 2" xfId="16315"/>
    <cellStyle name="Normal 4 5 6 3 6 2 2" xfId="46522"/>
    <cellStyle name="Normal 4 5 6 3 6 3" xfId="25955"/>
    <cellStyle name="Normal 4 5 6 3 6 3 2" xfId="56162"/>
    <cellStyle name="Normal 4 5 6 3 6 4" xfId="36882"/>
    <cellStyle name="Normal 4 5 6 3 7" xfId="7962"/>
    <cellStyle name="Normal 4 5 6 3 7 2" xfId="17602"/>
    <cellStyle name="Normal 4 5 6 3 7 2 2" xfId="47809"/>
    <cellStyle name="Normal 4 5 6 3 7 3" xfId="27242"/>
    <cellStyle name="Normal 4 5 6 3 7 3 2" xfId="57449"/>
    <cellStyle name="Normal 4 5 6 3 7 4" xfId="38169"/>
    <cellStyle name="Normal 4 5 6 3 8" xfId="9249"/>
    <cellStyle name="Normal 4 5 6 3 8 2" xfId="18889"/>
    <cellStyle name="Normal 4 5 6 3 8 2 2" xfId="49096"/>
    <cellStyle name="Normal 4 5 6 3 8 3" xfId="28529"/>
    <cellStyle name="Normal 4 5 6 3 8 3 2" xfId="58736"/>
    <cellStyle name="Normal 4 5 6 3 8 4" xfId="39456"/>
    <cellStyle name="Normal 4 5 6 3 9" xfId="10372"/>
    <cellStyle name="Normal 4 5 6 3 9 2" xfId="40579"/>
    <cellStyle name="Normal 4 5 6 4" xfId="1191"/>
    <cellStyle name="Normal 4 5 6 4 10" xfId="20479"/>
    <cellStyle name="Normal 4 5 6 4 10 2" xfId="50686"/>
    <cellStyle name="Normal 4 5 6 4 11" xfId="30283"/>
    <cellStyle name="Normal 4 5 6 4 11 2" xfId="60490"/>
    <cellStyle name="Normal 4 5 6 4 12" xfId="31406"/>
    <cellStyle name="Normal 4 5 6 4 2" xfId="2319"/>
    <cellStyle name="Normal 4 5 6 4 2 2" xfId="11962"/>
    <cellStyle name="Normal 4 5 6 4 2 2 2" xfId="42169"/>
    <cellStyle name="Normal 4 5 6 4 2 3" xfId="21602"/>
    <cellStyle name="Normal 4 5 6 4 2 3 2" xfId="51809"/>
    <cellStyle name="Normal 4 5 6 4 2 4" xfId="32529"/>
    <cellStyle name="Normal 4 5 6 4 3" xfId="3443"/>
    <cellStyle name="Normal 4 5 6 4 3 2" xfId="13085"/>
    <cellStyle name="Normal 4 5 6 4 3 2 2" xfId="43292"/>
    <cellStyle name="Normal 4 5 6 4 3 3" xfId="22725"/>
    <cellStyle name="Normal 4 5 6 4 3 3 2" xfId="52932"/>
    <cellStyle name="Normal 4 5 6 4 3 4" xfId="33652"/>
    <cellStyle name="Normal 4 5 6 4 4" xfId="4566"/>
    <cellStyle name="Normal 4 5 6 4 4 2" xfId="14208"/>
    <cellStyle name="Normal 4 5 6 4 4 2 2" xfId="44415"/>
    <cellStyle name="Normal 4 5 6 4 4 3" xfId="23848"/>
    <cellStyle name="Normal 4 5 6 4 4 3 2" xfId="54055"/>
    <cellStyle name="Normal 4 5 6 4 4 4" xfId="34775"/>
    <cellStyle name="Normal 4 5 6 4 5" xfId="5855"/>
    <cellStyle name="Normal 4 5 6 4 5 2" xfId="15495"/>
    <cellStyle name="Normal 4 5 6 4 5 2 2" xfId="45702"/>
    <cellStyle name="Normal 4 5 6 4 5 3" xfId="25135"/>
    <cellStyle name="Normal 4 5 6 4 5 3 2" xfId="55342"/>
    <cellStyle name="Normal 4 5 6 4 5 4" xfId="36062"/>
    <cellStyle name="Normal 4 5 6 4 6" xfId="7142"/>
    <cellStyle name="Normal 4 5 6 4 6 2" xfId="16782"/>
    <cellStyle name="Normal 4 5 6 4 6 2 2" xfId="46989"/>
    <cellStyle name="Normal 4 5 6 4 6 3" xfId="26422"/>
    <cellStyle name="Normal 4 5 6 4 6 3 2" xfId="56629"/>
    <cellStyle name="Normal 4 5 6 4 6 4" xfId="37349"/>
    <cellStyle name="Normal 4 5 6 4 7" xfId="8429"/>
    <cellStyle name="Normal 4 5 6 4 7 2" xfId="18069"/>
    <cellStyle name="Normal 4 5 6 4 7 2 2" xfId="48276"/>
    <cellStyle name="Normal 4 5 6 4 7 3" xfId="27709"/>
    <cellStyle name="Normal 4 5 6 4 7 3 2" xfId="57916"/>
    <cellStyle name="Normal 4 5 6 4 7 4" xfId="38636"/>
    <cellStyle name="Normal 4 5 6 4 8" xfId="9716"/>
    <cellStyle name="Normal 4 5 6 4 8 2" xfId="19356"/>
    <cellStyle name="Normal 4 5 6 4 8 2 2" xfId="49563"/>
    <cellStyle name="Normal 4 5 6 4 8 3" xfId="28996"/>
    <cellStyle name="Normal 4 5 6 4 8 3 2" xfId="59203"/>
    <cellStyle name="Normal 4 5 6 4 8 4" xfId="39923"/>
    <cellStyle name="Normal 4 5 6 4 9" xfId="10839"/>
    <cellStyle name="Normal 4 5 6 4 9 2" xfId="41046"/>
    <cellStyle name="Normal 4 5 6 5" xfId="1379"/>
    <cellStyle name="Normal 4 5 6 5 2" xfId="4919"/>
    <cellStyle name="Normal 4 5 6 5 2 2" xfId="14559"/>
    <cellStyle name="Normal 4 5 6 5 2 2 2" xfId="44766"/>
    <cellStyle name="Normal 4 5 6 5 2 3" xfId="24199"/>
    <cellStyle name="Normal 4 5 6 5 2 3 2" xfId="54406"/>
    <cellStyle name="Normal 4 5 6 5 2 4" xfId="35126"/>
    <cellStyle name="Normal 4 5 6 5 3" xfId="6206"/>
    <cellStyle name="Normal 4 5 6 5 3 2" xfId="15846"/>
    <cellStyle name="Normal 4 5 6 5 3 2 2" xfId="46053"/>
    <cellStyle name="Normal 4 5 6 5 3 3" xfId="25486"/>
    <cellStyle name="Normal 4 5 6 5 3 3 2" xfId="55693"/>
    <cellStyle name="Normal 4 5 6 5 3 4" xfId="36413"/>
    <cellStyle name="Normal 4 5 6 5 4" xfId="7493"/>
    <cellStyle name="Normal 4 5 6 5 4 2" xfId="17133"/>
    <cellStyle name="Normal 4 5 6 5 4 2 2" xfId="47340"/>
    <cellStyle name="Normal 4 5 6 5 4 3" xfId="26773"/>
    <cellStyle name="Normal 4 5 6 5 4 3 2" xfId="56980"/>
    <cellStyle name="Normal 4 5 6 5 4 4" xfId="37700"/>
    <cellStyle name="Normal 4 5 6 5 5" xfId="8780"/>
    <cellStyle name="Normal 4 5 6 5 5 2" xfId="18420"/>
    <cellStyle name="Normal 4 5 6 5 5 2 2" xfId="48627"/>
    <cellStyle name="Normal 4 5 6 5 5 3" xfId="28060"/>
    <cellStyle name="Normal 4 5 6 5 5 3 2" xfId="58267"/>
    <cellStyle name="Normal 4 5 6 5 5 4" xfId="38987"/>
    <cellStyle name="Normal 4 5 6 5 6" xfId="11026"/>
    <cellStyle name="Normal 4 5 6 5 6 2" xfId="41233"/>
    <cellStyle name="Normal 4 5 6 5 7" xfId="20666"/>
    <cellStyle name="Normal 4 5 6 5 7 2" xfId="50873"/>
    <cellStyle name="Normal 4 5 6 5 8" xfId="29347"/>
    <cellStyle name="Normal 4 5 6 5 8 2" xfId="59554"/>
    <cellStyle name="Normal 4 5 6 5 9" xfId="31593"/>
    <cellStyle name="Normal 4 5 6 6" xfId="2507"/>
    <cellStyle name="Normal 4 5 6 6 2" xfId="12149"/>
    <cellStyle name="Normal 4 5 6 6 2 2" xfId="42356"/>
    <cellStyle name="Normal 4 5 6 6 3" xfId="21789"/>
    <cellStyle name="Normal 4 5 6 6 3 2" xfId="51996"/>
    <cellStyle name="Normal 4 5 6 6 4" xfId="32716"/>
    <cellStyle name="Normal 4 5 6 7" xfId="3630"/>
    <cellStyle name="Normal 4 5 6 7 2" xfId="13272"/>
    <cellStyle name="Normal 4 5 6 7 2 2" xfId="43479"/>
    <cellStyle name="Normal 4 5 6 7 3" xfId="22912"/>
    <cellStyle name="Normal 4 5 6 7 3 2" xfId="53119"/>
    <cellStyle name="Normal 4 5 6 7 4" xfId="33839"/>
    <cellStyle name="Normal 4 5 6 8" xfId="4753"/>
    <cellStyle name="Normal 4 5 6 8 2" xfId="14395"/>
    <cellStyle name="Normal 4 5 6 8 2 2" xfId="44602"/>
    <cellStyle name="Normal 4 5 6 8 3" xfId="24035"/>
    <cellStyle name="Normal 4 5 6 8 3 2" xfId="54242"/>
    <cellStyle name="Normal 4 5 6 8 4" xfId="34962"/>
    <cellStyle name="Normal 4 5 6 9" xfId="6042"/>
    <cellStyle name="Normal 4 5 6 9 2" xfId="15682"/>
    <cellStyle name="Normal 4 5 6 9 2 2" xfId="45889"/>
    <cellStyle name="Normal 4 5 6 9 3" xfId="25322"/>
    <cellStyle name="Normal 4 5 6 9 3 2" xfId="55529"/>
    <cellStyle name="Normal 4 5 6 9 4" xfId="36249"/>
    <cellStyle name="Normal 4 5 7" xfId="268"/>
    <cellStyle name="Normal 4 5 7 10" xfId="7352"/>
    <cellStyle name="Normal 4 5 7 10 2" xfId="16992"/>
    <cellStyle name="Normal 4 5 7 10 2 2" xfId="47199"/>
    <cellStyle name="Normal 4 5 7 10 3" xfId="26632"/>
    <cellStyle name="Normal 4 5 7 10 3 2" xfId="56839"/>
    <cellStyle name="Normal 4 5 7 10 4" xfId="37559"/>
    <cellStyle name="Normal 4 5 7 11" xfId="8639"/>
    <cellStyle name="Normal 4 5 7 11 2" xfId="18279"/>
    <cellStyle name="Normal 4 5 7 11 2 2" xfId="48486"/>
    <cellStyle name="Normal 4 5 7 11 3" xfId="27919"/>
    <cellStyle name="Normal 4 5 7 11 3 2" xfId="58126"/>
    <cellStyle name="Normal 4 5 7 11 4" xfId="38846"/>
    <cellStyle name="Normal 4 5 7 12" xfId="9926"/>
    <cellStyle name="Normal 4 5 7 12 2" xfId="40133"/>
    <cellStyle name="Normal 4 5 7 13" xfId="19566"/>
    <cellStyle name="Normal 4 5 7 13 2" xfId="49773"/>
    <cellStyle name="Normal 4 5 7 14" xfId="29206"/>
    <cellStyle name="Normal 4 5 7 14 2" xfId="59413"/>
    <cellStyle name="Normal 4 5 7 15" xfId="30493"/>
    <cellStyle name="Normal 4 5 7 2" xfId="432"/>
    <cellStyle name="Normal 4 5 7 2 10" xfId="10090"/>
    <cellStyle name="Normal 4 5 7 2 10 2" xfId="40297"/>
    <cellStyle name="Normal 4 5 7 2 11" xfId="19730"/>
    <cellStyle name="Normal 4 5 7 2 11 2" xfId="49937"/>
    <cellStyle name="Normal 4 5 7 2 12" xfId="29534"/>
    <cellStyle name="Normal 4 5 7 2 12 2" xfId="59741"/>
    <cellStyle name="Normal 4 5 7 2 13" xfId="30657"/>
    <cellStyle name="Normal 4 5 7 2 2" xfId="908"/>
    <cellStyle name="Normal 4 5 7 2 2 10" xfId="20199"/>
    <cellStyle name="Normal 4 5 7 2 2 10 2" xfId="50406"/>
    <cellStyle name="Normal 4 5 7 2 2 11" xfId="30003"/>
    <cellStyle name="Normal 4 5 7 2 2 11 2" xfId="60210"/>
    <cellStyle name="Normal 4 5 7 2 2 12" xfId="31126"/>
    <cellStyle name="Normal 4 5 7 2 2 2" xfId="2037"/>
    <cellStyle name="Normal 4 5 7 2 2 2 2" xfId="11682"/>
    <cellStyle name="Normal 4 5 7 2 2 2 2 2" xfId="41889"/>
    <cellStyle name="Normal 4 5 7 2 2 2 3" xfId="21322"/>
    <cellStyle name="Normal 4 5 7 2 2 2 3 2" xfId="51529"/>
    <cellStyle name="Normal 4 5 7 2 2 2 4" xfId="32249"/>
    <cellStyle name="Normal 4 5 7 2 2 3" xfId="3163"/>
    <cellStyle name="Normal 4 5 7 2 2 3 2" xfId="12805"/>
    <cellStyle name="Normal 4 5 7 2 2 3 2 2" xfId="43012"/>
    <cellStyle name="Normal 4 5 7 2 2 3 3" xfId="22445"/>
    <cellStyle name="Normal 4 5 7 2 2 3 3 2" xfId="52652"/>
    <cellStyle name="Normal 4 5 7 2 2 3 4" xfId="33372"/>
    <cellStyle name="Normal 4 5 7 2 2 4" xfId="4286"/>
    <cellStyle name="Normal 4 5 7 2 2 4 2" xfId="13928"/>
    <cellStyle name="Normal 4 5 7 2 2 4 2 2" xfId="44135"/>
    <cellStyle name="Normal 4 5 7 2 2 4 3" xfId="23568"/>
    <cellStyle name="Normal 4 5 7 2 2 4 3 2" xfId="53775"/>
    <cellStyle name="Normal 4 5 7 2 2 4 4" xfId="34495"/>
    <cellStyle name="Normal 4 5 7 2 2 5" xfId="5575"/>
    <cellStyle name="Normal 4 5 7 2 2 5 2" xfId="15215"/>
    <cellStyle name="Normal 4 5 7 2 2 5 2 2" xfId="45422"/>
    <cellStyle name="Normal 4 5 7 2 2 5 3" xfId="24855"/>
    <cellStyle name="Normal 4 5 7 2 2 5 3 2" xfId="55062"/>
    <cellStyle name="Normal 4 5 7 2 2 5 4" xfId="35782"/>
    <cellStyle name="Normal 4 5 7 2 2 6" xfId="6862"/>
    <cellStyle name="Normal 4 5 7 2 2 6 2" xfId="16502"/>
    <cellStyle name="Normal 4 5 7 2 2 6 2 2" xfId="46709"/>
    <cellStyle name="Normal 4 5 7 2 2 6 3" xfId="26142"/>
    <cellStyle name="Normal 4 5 7 2 2 6 3 2" xfId="56349"/>
    <cellStyle name="Normal 4 5 7 2 2 6 4" xfId="37069"/>
    <cellStyle name="Normal 4 5 7 2 2 7" xfId="8149"/>
    <cellStyle name="Normal 4 5 7 2 2 7 2" xfId="17789"/>
    <cellStyle name="Normal 4 5 7 2 2 7 2 2" xfId="47996"/>
    <cellStyle name="Normal 4 5 7 2 2 7 3" xfId="27429"/>
    <cellStyle name="Normal 4 5 7 2 2 7 3 2" xfId="57636"/>
    <cellStyle name="Normal 4 5 7 2 2 7 4" xfId="38356"/>
    <cellStyle name="Normal 4 5 7 2 2 8" xfId="9436"/>
    <cellStyle name="Normal 4 5 7 2 2 8 2" xfId="19076"/>
    <cellStyle name="Normal 4 5 7 2 2 8 2 2" xfId="49283"/>
    <cellStyle name="Normal 4 5 7 2 2 8 3" xfId="28716"/>
    <cellStyle name="Normal 4 5 7 2 2 8 3 2" xfId="58923"/>
    <cellStyle name="Normal 4 5 7 2 2 8 4" xfId="39643"/>
    <cellStyle name="Normal 4 5 7 2 2 9" xfId="10559"/>
    <cellStyle name="Normal 4 5 7 2 2 9 2" xfId="40766"/>
    <cellStyle name="Normal 4 5 7 2 3" xfId="1566"/>
    <cellStyle name="Normal 4 5 7 2 3 2" xfId="11213"/>
    <cellStyle name="Normal 4 5 7 2 3 2 2" xfId="41420"/>
    <cellStyle name="Normal 4 5 7 2 3 3" xfId="20853"/>
    <cellStyle name="Normal 4 5 7 2 3 3 2" xfId="51060"/>
    <cellStyle name="Normal 4 5 7 2 3 4" xfId="31780"/>
    <cellStyle name="Normal 4 5 7 2 4" xfId="2694"/>
    <cellStyle name="Normal 4 5 7 2 4 2" xfId="12336"/>
    <cellStyle name="Normal 4 5 7 2 4 2 2" xfId="42543"/>
    <cellStyle name="Normal 4 5 7 2 4 3" xfId="21976"/>
    <cellStyle name="Normal 4 5 7 2 4 3 2" xfId="52183"/>
    <cellStyle name="Normal 4 5 7 2 4 4" xfId="32903"/>
    <cellStyle name="Normal 4 5 7 2 5" xfId="3817"/>
    <cellStyle name="Normal 4 5 7 2 5 2" xfId="13459"/>
    <cellStyle name="Normal 4 5 7 2 5 2 2" xfId="43666"/>
    <cellStyle name="Normal 4 5 7 2 5 3" xfId="23099"/>
    <cellStyle name="Normal 4 5 7 2 5 3 2" xfId="53306"/>
    <cellStyle name="Normal 4 5 7 2 5 4" xfId="34026"/>
    <cellStyle name="Normal 4 5 7 2 6" xfId="5106"/>
    <cellStyle name="Normal 4 5 7 2 6 2" xfId="14746"/>
    <cellStyle name="Normal 4 5 7 2 6 2 2" xfId="44953"/>
    <cellStyle name="Normal 4 5 7 2 6 3" xfId="24386"/>
    <cellStyle name="Normal 4 5 7 2 6 3 2" xfId="54593"/>
    <cellStyle name="Normal 4 5 7 2 6 4" xfId="35313"/>
    <cellStyle name="Normal 4 5 7 2 7" xfId="6393"/>
    <cellStyle name="Normal 4 5 7 2 7 2" xfId="16033"/>
    <cellStyle name="Normal 4 5 7 2 7 2 2" xfId="46240"/>
    <cellStyle name="Normal 4 5 7 2 7 3" xfId="25673"/>
    <cellStyle name="Normal 4 5 7 2 7 3 2" xfId="55880"/>
    <cellStyle name="Normal 4 5 7 2 7 4" xfId="36600"/>
    <cellStyle name="Normal 4 5 7 2 8" xfId="7680"/>
    <cellStyle name="Normal 4 5 7 2 8 2" xfId="17320"/>
    <cellStyle name="Normal 4 5 7 2 8 2 2" xfId="47527"/>
    <cellStyle name="Normal 4 5 7 2 8 3" xfId="26960"/>
    <cellStyle name="Normal 4 5 7 2 8 3 2" xfId="57167"/>
    <cellStyle name="Normal 4 5 7 2 8 4" xfId="37887"/>
    <cellStyle name="Normal 4 5 7 2 9" xfId="8967"/>
    <cellStyle name="Normal 4 5 7 2 9 2" xfId="18607"/>
    <cellStyle name="Normal 4 5 7 2 9 2 2" xfId="48814"/>
    <cellStyle name="Normal 4 5 7 2 9 3" xfId="28247"/>
    <cellStyle name="Normal 4 5 7 2 9 3 2" xfId="58454"/>
    <cellStyle name="Normal 4 5 7 2 9 4" xfId="39174"/>
    <cellStyle name="Normal 4 5 7 3" xfId="744"/>
    <cellStyle name="Normal 4 5 7 3 10" xfId="20035"/>
    <cellStyle name="Normal 4 5 7 3 10 2" xfId="50242"/>
    <cellStyle name="Normal 4 5 7 3 11" xfId="29839"/>
    <cellStyle name="Normal 4 5 7 3 11 2" xfId="60046"/>
    <cellStyle name="Normal 4 5 7 3 12" xfId="30962"/>
    <cellStyle name="Normal 4 5 7 3 2" xfId="1873"/>
    <cellStyle name="Normal 4 5 7 3 2 2" xfId="11518"/>
    <cellStyle name="Normal 4 5 7 3 2 2 2" xfId="41725"/>
    <cellStyle name="Normal 4 5 7 3 2 3" xfId="21158"/>
    <cellStyle name="Normal 4 5 7 3 2 3 2" xfId="51365"/>
    <cellStyle name="Normal 4 5 7 3 2 4" xfId="32085"/>
    <cellStyle name="Normal 4 5 7 3 3" xfId="2999"/>
    <cellStyle name="Normal 4 5 7 3 3 2" xfId="12641"/>
    <cellStyle name="Normal 4 5 7 3 3 2 2" xfId="42848"/>
    <cellStyle name="Normal 4 5 7 3 3 3" xfId="22281"/>
    <cellStyle name="Normal 4 5 7 3 3 3 2" xfId="52488"/>
    <cellStyle name="Normal 4 5 7 3 3 4" xfId="33208"/>
    <cellStyle name="Normal 4 5 7 3 4" xfId="4122"/>
    <cellStyle name="Normal 4 5 7 3 4 2" xfId="13764"/>
    <cellStyle name="Normal 4 5 7 3 4 2 2" xfId="43971"/>
    <cellStyle name="Normal 4 5 7 3 4 3" xfId="23404"/>
    <cellStyle name="Normal 4 5 7 3 4 3 2" xfId="53611"/>
    <cellStyle name="Normal 4 5 7 3 4 4" xfId="34331"/>
    <cellStyle name="Normal 4 5 7 3 5" xfId="5411"/>
    <cellStyle name="Normal 4 5 7 3 5 2" xfId="15051"/>
    <cellStyle name="Normal 4 5 7 3 5 2 2" xfId="45258"/>
    <cellStyle name="Normal 4 5 7 3 5 3" xfId="24691"/>
    <cellStyle name="Normal 4 5 7 3 5 3 2" xfId="54898"/>
    <cellStyle name="Normal 4 5 7 3 5 4" xfId="35618"/>
    <cellStyle name="Normal 4 5 7 3 6" xfId="6698"/>
    <cellStyle name="Normal 4 5 7 3 6 2" xfId="16338"/>
    <cellStyle name="Normal 4 5 7 3 6 2 2" xfId="46545"/>
    <cellStyle name="Normal 4 5 7 3 6 3" xfId="25978"/>
    <cellStyle name="Normal 4 5 7 3 6 3 2" xfId="56185"/>
    <cellStyle name="Normal 4 5 7 3 6 4" xfId="36905"/>
    <cellStyle name="Normal 4 5 7 3 7" xfId="7985"/>
    <cellStyle name="Normal 4 5 7 3 7 2" xfId="17625"/>
    <cellStyle name="Normal 4 5 7 3 7 2 2" xfId="47832"/>
    <cellStyle name="Normal 4 5 7 3 7 3" xfId="27265"/>
    <cellStyle name="Normal 4 5 7 3 7 3 2" xfId="57472"/>
    <cellStyle name="Normal 4 5 7 3 7 4" xfId="38192"/>
    <cellStyle name="Normal 4 5 7 3 8" xfId="9272"/>
    <cellStyle name="Normal 4 5 7 3 8 2" xfId="18912"/>
    <cellStyle name="Normal 4 5 7 3 8 2 2" xfId="49119"/>
    <cellStyle name="Normal 4 5 7 3 8 3" xfId="28552"/>
    <cellStyle name="Normal 4 5 7 3 8 3 2" xfId="58759"/>
    <cellStyle name="Normal 4 5 7 3 8 4" xfId="39479"/>
    <cellStyle name="Normal 4 5 7 3 9" xfId="10395"/>
    <cellStyle name="Normal 4 5 7 3 9 2" xfId="40602"/>
    <cellStyle name="Normal 4 5 7 4" xfId="1214"/>
    <cellStyle name="Normal 4 5 7 4 10" xfId="20502"/>
    <cellStyle name="Normal 4 5 7 4 10 2" xfId="50709"/>
    <cellStyle name="Normal 4 5 7 4 11" xfId="30306"/>
    <cellStyle name="Normal 4 5 7 4 11 2" xfId="60513"/>
    <cellStyle name="Normal 4 5 7 4 12" xfId="31429"/>
    <cellStyle name="Normal 4 5 7 4 2" xfId="2342"/>
    <cellStyle name="Normal 4 5 7 4 2 2" xfId="11985"/>
    <cellStyle name="Normal 4 5 7 4 2 2 2" xfId="42192"/>
    <cellStyle name="Normal 4 5 7 4 2 3" xfId="21625"/>
    <cellStyle name="Normal 4 5 7 4 2 3 2" xfId="51832"/>
    <cellStyle name="Normal 4 5 7 4 2 4" xfId="32552"/>
    <cellStyle name="Normal 4 5 7 4 3" xfId="3466"/>
    <cellStyle name="Normal 4 5 7 4 3 2" xfId="13108"/>
    <cellStyle name="Normal 4 5 7 4 3 2 2" xfId="43315"/>
    <cellStyle name="Normal 4 5 7 4 3 3" xfId="22748"/>
    <cellStyle name="Normal 4 5 7 4 3 3 2" xfId="52955"/>
    <cellStyle name="Normal 4 5 7 4 3 4" xfId="33675"/>
    <cellStyle name="Normal 4 5 7 4 4" xfId="4589"/>
    <cellStyle name="Normal 4 5 7 4 4 2" xfId="14231"/>
    <cellStyle name="Normal 4 5 7 4 4 2 2" xfId="44438"/>
    <cellStyle name="Normal 4 5 7 4 4 3" xfId="23871"/>
    <cellStyle name="Normal 4 5 7 4 4 3 2" xfId="54078"/>
    <cellStyle name="Normal 4 5 7 4 4 4" xfId="34798"/>
    <cellStyle name="Normal 4 5 7 4 5" xfId="5878"/>
    <cellStyle name="Normal 4 5 7 4 5 2" xfId="15518"/>
    <cellStyle name="Normal 4 5 7 4 5 2 2" xfId="45725"/>
    <cellStyle name="Normal 4 5 7 4 5 3" xfId="25158"/>
    <cellStyle name="Normal 4 5 7 4 5 3 2" xfId="55365"/>
    <cellStyle name="Normal 4 5 7 4 5 4" xfId="36085"/>
    <cellStyle name="Normal 4 5 7 4 6" xfId="7165"/>
    <cellStyle name="Normal 4 5 7 4 6 2" xfId="16805"/>
    <cellStyle name="Normal 4 5 7 4 6 2 2" xfId="47012"/>
    <cellStyle name="Normal 4 5 7 4 6 3" xfId="26445"/>
    <cellStyle name="Normal 4 5 7 4 6 3 2" xfId="56652"/>
    <cellStyle name="Normal 4 5 7 4 6 4" xfId="37372"/>
    <cellStyle name="Normal 4 5 7 4 7" xfId="8452"/>
    <cellStyle name="Normal 4 5 7 4 7 2" xfId="18092"/>
    <cellStyle name="Normal 4 5 7 4 7 2 2" xfId="48299"/>
    <cellStyle name="Normal 4 5 7 4 7 3" xfId="27732"/>
    <cellStyle name="Normal 4 5 7 4 7 3 2" xfId="57939"/>
    <cellStyle name="Normal 4 5 7 4 7 4" xfId="38659"/>
    <cellStyle name="Normal 4 5 7 4 8" xfId="9739"/>
    <cellStyle name="Normal 4 5 7 4 8 2" xfId="19379"/>
    <cellStyle name="Normal 4 5 7 4 8 2 2" xfId="49586"/>
    <cellStyle name="Normal 4 5 7 4 8 3" xfId="29019"/>
    <cellStyle name="Normal 4 5 7 4 8 3 2" xfId="59226"/>
    <cellStyle name="Normal 4 5 7 4 8 4" xfId="39946"/>
    <cellStyle name="Normal 4 5 7 4 9" xfId="10862"/>
    <cellStyle name="Normal 4 5 7 4 9 2" xfId="41069"/>
    <cellStyle name="Normal 4 5 7 5" xfId="1402"/>
    <cellStyle name="Normal 4 5 7 5 2" xfId="4942"/>
    <cellStyle name="Normal 4 5 7 5 2 2" xfId="14582"/>
    <cellStyle name="Normal 4 5 7 5 2 2 2" xfId="44789"/>
    <cellStyle name="Normal 4 5 7 5 2 3" xfId="24222"/>
    <cellStyle name="Normal 4 5 7 5 2 3 2" xfId="54429"/>
    <cellStyle name="Normal 4 5 7 5 2 4" xfId="35149"/>
    <cellStyle name="Normal 4 5 7 5 3" xfId="6229"/>
    <cellStyle name="Normal 4 5 7 5 3 2" xfId="15869"/>
    <cellStyle name="Normal 4 5 7 5 3 2 2" xfId="46076"/>
    <cellStyle name="Normal 4 5 7 5 3 3" xfId="25509"/>
    <cellStyle name="Normal 4 5 7 5 3 3 2" xfId="55716"/>
    <cellStyle name="Normal 4 5 7 5 3 4" xfId="36436"/>
    <cellStyle name="Normal 4 5 7 5 4" xfId="7516"/>
    <cellStyle name="Normal 4 5 7 5 4 2" xfId="17156"/>
    <cellStyle name="Normal 4 5 7 5 4 2 2" xfId="47363"/>
    <cellStyle name="Normal 4 5 7 5 4 3" xfId="26796"/>
    <cellStyle name="Normal 4 5 7 5 4 3 2" xfId="57003"/>
    <cellStyle name="Normal 4 5 7 5 4 4" xfId="37723"/>
    <cellStyle name="Normal 4 5 7 5 5" xfId="8803"/>
    <cellStyle name="Normal 4 5 7 5 5 2" xfId="18443"/>
    <cellStyle name="Normal 4 5 7 5 5 2 2" xfId="48650"/>
    <cellStyle name="Normal 4 5 7 5 5 3" xfId="28083"/>
    <cellStyle name="Normal 4 5 7 5 5 3 2" xfId="58290"/>
    <cellStyle name="Normal 4 5 7 5 5 4" xfId="39010"/>
    <cellStyle name="Normal 4 5 7 5 6" xfId="11049"/>
    <cellStyle name="Normal 4 5 7 5 6 2" xfId="41256"/>
    <cellStyle name="Normal 4 5 7 5 7" xfId="20689"/>
    <cellStyle name="Normal 4 5 7 5 7 2" xfId="50896"/>
    <cellStyle name="Normal 4 5 7 5 8" xfId="29370"/>
    <cellStyle name="Normal 4 5 7 5 8 2" xfId="59577"/>
    <cellStyle name="Normal 4 5 7 5 9" xfId="31616"/>
    <cellStyle name="Normal 4 5 7 6" xfId="2530"/>
    <cellStyle name="Normal 4 5 7 6 2" xfId="12172"/>
    <cellStyle name="Normal 4 5 7 6 2 2" xfId="42379"/>
    <cellStyle name="Normal 4 5 7 6 3" xfId="21812"/>
    <cellStyle name="Normal 4 5 7 6 3 2" xfId="52019"/>
    <cellStyle name="Normal 4 5 7 6 4" xfId="32739"/>
    <cellStyle name="Normal 4 5 7 7" xfId="3653"/>
    <cellStyle name="Normal 4 5 7 7 2" xfId="13295"/>
    <cellStyle name="Normal 4 5 7 7 2 2" xfId="43502"/>
    <cellStyle name="Normal 4 5 7 7 3" xfId="22935"/>
    <cellStyle name="Normal 4 5 7 7 3 2" xfId="53142"/>
    <cellStyle name="Normal 4 5 7 7 4" xfId="33862"/>
    <cellStyle name="Normal 4 5 7 8" xfId="4776"/>
    <cellStyle name="Normal 4 5 7 8 2" xfId="14418"/>
    <cellStyle name="Normal 4 5 7 8 2 2" xfId="44625"/>
    <cellStyle name="Normal 4 5 7 8 3" xfId="24058"/>
    <cellStyle name="Normal 4 5 7 8 3 2" xfId="54265"/>
    <cellStyle name="Normal 4 5 7 8 4" xfId="34985"/>
    <cellStyle name="Normal 4 5 7 9" xfId="6065"/>
    <cellStyle name="Normal 4 5 7 9 2" xfId="15705"/>
    <cellStyle name="Normal 4 5 7 9 2 2" xfId="45912"/>
    <cellStyle name="Normal 4 5 7 9 3" xfId="25345"/>
    <cellStyle name="Normal 4 5 7 9 3 2" xfId="55552"/>
    <cellStyle name="Normal 4 5 7 9 4" xfId="36272"/>
    <cellStyle name="Normal 4 5 8" xfId="293"/>
    <cellStyle name="Normal 4 5 8 10" xfId="9951"/>
    <cellStyle name="Normal 4 5 8 10 2" xfId="40158"/>
    <cellStyle name="Normal 4 5 8 11" xfId="19591"/>
    <cellStyle name="Normal 4 5 8 11 2" xfId="49798"/>
    <cellStyle name="Normal 4 5 8 12" xfId="29395"/>
    <cellStyle name="Normal 4 5 8 12 2" xfId="59602"/>
    <cellStyle name="Normal 4 5 8 13" xfId="30518"/>
    <cellStyle name="Normal 4 5 8 2" xfId="769"/>
    <cellStyle name="Normal 4 5 8 2 10" xfId="20060"/>
    <cellStyle name="Normal 4 5 8 2 10 2" xfId="50267"/>
    <cellStyle name="Normal 4 5 8 2 11" xfId="29864"/>
    <cellStyle name="Normal 4 5 8 2 11 2" xfId="60071"/>
    <cellStyle name="Normal 4 5 8 2 12" xfId="30987"/>
    <cellStyle name="Normal 4 5 8 2 2" xfId="1898"/>
    <cellStyle name="Normal 4 5 8 2 2 2" xfId="11543"/>
    <cellStyle name="Normal 4 5 8 2 2 2 2" xfId="41750"/>
    <cellStyle name="Normal 4 5 8 2 2 3" xfId="21183"/>
    <cellStyle name="Normal 4 5 8 2 2 3 2" xfId="51390"/>
    <cellStyle name="Normal 4 5 8 2 2 4" xfId="32110"/>
    <cellStyle name="Normal 4 5 8 2 3" xfId="3024"/>
    <cellStyle name="Normal 4 5 8 2 3 2" xfId="12666"/>
    <cellStyle name="Normal 4 5 8 2 3 2 2" xfId="42873"/>
    <cellStyle name="Normal 4 5 8 2 3 3" xfId="22306"/>
    <cellStyle name="Normal 4 5 8 2 3 3 2" xfId="52513"/>
    <cellStyle name="Normal 4 5 8 2 3 4" xfId="33233"/>
    <cellStyle name="Normal 4 5 8 2 4" xfId="4147"/>
    <cellStyle name="Normal 4 5 8 2 4 2" xfId="13789"/>
    <cellStyle name="Normal 4 5 8 2 4 2 2" xfId="43996"/>
    <cellStyle name="Normal 4 5 8 2 4 3" xfId="23429"/>
    <cellStyle name="Normal 4 5 8 2 4 3 2" xfId="53636"/>
    <cellStyle name="Normal 4 5 8 2 4 4" xfId="34356"/>
    <cellStyle name="Normal 4 5 8 2 5" xfId="5436"/>
    <cellStyle name="Normal 4 5 8 2 5 2" xfId="15076"/>
    <cellStyle name="Normal 4 5 8 2 5 2 2" xfId="45283"/>
    <cellStyle name="Normal 4 5 8 2 5 3" xfId="24716"/>
    <cellStyle name="Normal 4 5 8 2 5 3 2" xfId="54923"/>
    <cellStyle name="Normal 4 5 8 2 5 4" xfId="35643"/>
    <cellStyle name="Normal 4 5 8 2 6" xfId="6723"/>
    <cellStyle name="Normal 4 5 8 2 6 2" xfId="16363"/>
    <cellStyle name="Normal 4 5 8 2 6 2 2" xfId="46570"/>
    <cellStyle name="Normal 4 5 8 2 6 3" xfId="26003"/>
    <cellStyle name="Normal 4 5 8 2 6 3 2" xfId="56210"/>
    <cellStyle name="Normal 4 5 8 2 6 4" xfId="36930"/>
    <cellStyle name="Normal 4 5 8 2 7" xfId="8010"/>
    <cellStyle name="Normal 4 5 8 2 7 2" xfId="17650"/>
    <cellStyle name="Normal 4 5 8 2 7 2 2" xfId="47857"/>
    <cellStyle name="Normal 4 5 8 2 7 3" xfId="27290"/>
    <cellStyle name="Normal 4 5 8 2 7 3 2" xfId="57497"/>
    <cellStyle name="Normal 4 5 8 2 7 4" xfId="38217"/>
    <cellStyle name="Normal 4 5 8 2 8" xfId="9297"/>
    <cellStyle name="Normal 4 5 8 2 8 2" xfId="18937"/>
    <cellStyle name="Normal 4 5 8 2 8 2 2" xfId="49144"/>
    <cellStyle name="Normal 4 5 8 2 8 3" xfId="28577"/>
    <cellStyle name="Normal 4 5 8 2 8 3 2" xfId="58784"/>
    <cellStyle name="Normal 4 5 8 2 8 4" xfId="39504"/>
    <cellStyle name="Normal 4 5 8 2 9" xfId="10420"/>
    <cellStyle name="Normal 4 5 8 2 9 2" xfId="40627"/>
    <cellStyle name="Normal 4 5 8 3" xfId="1427"/>
    <cellStyle name="Normal 4 5 8 3 2" xfId="11074"/>
    <cellStyle name="Normal 4 5 8 3 2 2" xfId="41281"/>
    <cellStyle name="Normal 4 5 8 3 3" xfId="20714"/>
    <cellStyle name="Normal 4 5 8 3 3 2" xfId="50921"/>
    <cellStyle name="Normal 4 5 8 3 4" xfId="31641"/>
    <cellStyle name="Normal 4 5 8 4" xfId="2555"/>
    <cellStyle name="Normal 4 5 8 4 2" xfId="12197"/>
    <cellStyle name="Normal 4 5 8 4 2 2" xfId="42404"/>
    <cellStyle name="Normal 4 5 8 4 3" xfId="21837"/>
    <cellStyle name="Normal 4 5 8 4 3 2" xfId="52044"/>
    <cellStyle name="Normal 4 5 8 4 4" xfId="32764"/>
    <cellStyle name="Normal 4 5 8 5" xfId="3678"/>
    <cellStyle name="Normal 4 5 8 5 2" xfId="13320"/>
    <cellStyle name="Normal 4 5 8 5 2 2" xfId="43527"/>
    <cellStyle name="Normal 4 5 8 5 3" xfId="22960"/>
    <cellStyle name="Normal 4 5 8 5 3 2" xfId="53167"/>
    <cellStyle name="Normal 4 5 8 5 4" xfId="33887"/>
    <cellStyle name="Normal 4 5 8 6" xfId="4967"/>
    <cellStyle name="Normal 4 5 8 6 2" xfId="14607"/>
    <cellStyle name="Normal 4 5 8 6 2 2" xfId="44814"/>
    <cellStyle name="Normal 4 5 8 6 3" xfId="24247"/>
    <cellStyle name="Normal 4 5 8 6 3 2" xfId="54454"/>
    <cellStyle name="Normal 4 5 8 6 4" xfId="35174"/>
    <cellStyle name="Normal 4 5 8 7" xfId="6254"/>
    <cellStyle name="Normal 4 5 8 7 2" xfId="15894"/>
    <cellStyle name="Normal 4 5 8 7 2 2" xfId="46101"/>
    <cellStyle name="Normal 4 5 8 7 3" xfId="25534"/>
    <cellStyle name="Normal 4 5 8 7 3 2" xfId="55741"/>
    <cellStyle name="Normal 4 5 8 7 4" xfId="36461"/>
    <cellStyle name="Normal 4 5 8 8" xfId="7541"/>
    <cellStyle name="Normal 4 5 8 8 2" xfId="17181"/>
    <cellStyle name="Normal 4 5 8 8 2 2" xfId="47388"/>
    <cellStyle name="Normal 4 5 8 8 3" xfId="26821"/>
    <cellStyle name="Normal 4 5 8 8 3 2" xfId="57028"/>
    <cellStyle name="Normal 4 5 8 8 4" xfId="37748"/>
    <cellStyle name="Normal 4 5 8 9" xfId="8828"/>
    <cellStyle name="Normal 4 5 8 9 2" xfId="18468"/>
    <cellStyle name="Normal 4 5 8 9 2 2" xfId="48675"/>
    <cellStyle name="Normal 4 5 8 9 3" xfId="28108"/>
    <cellStyle name="Normal 4 5 8 9 3 2" xfId="58315"/>
    <cellStyle name="Normal 4 5 8 9 4" xfId="39035"/>
    <cellStyle name="Normal 4 5 9" xfId="455"/>
    <cellStyle name="Normal 4 5 9 10" xfId="10113"/>
    <cellStyle name="Normal 4 5 9 10 2" xfId="40320"/>
    <cellStyle name="Normal 4 5 9 11" xfId="19753"/>
    <cellStyle name="Normal 4 5 9 11 2" xfId="49960"/>
    <cellStyle name="Normal 4 5 9 12" xfId="29557"/>
    <cellStyle name="Normal 4 5 9 12 2" xfId="59764"/>
    <cellStyle name="Normal 4 5 9 13" xfId="30680"/>
    <cellStyle name="Normal 4 5 9 2" xfId="931"/>
    <cellStyle name="Normal 4 5 9 2 10" xfId="20222"/>
    <cellStyle name="Normal 4 5 9 2 10 2" xfId="50429"/>
    <cellStyle name="Normal 4 5 9 2 11" xfId="30026"/>
    <cellStyle name="Normal 4 5 9 2 11 2" xfId="60233"/>
    <cellStyle name="Normal 4 5 9 2 12" xfId="31149"/>
    <cellStyle name="Normal 4 5 9 2 2" xfId="2060"/>
    <cellStyle name="Normal 4 5 9 2 2 2" xfId="11705"/>
    <cellStyle name="Normal 4 5 9 2 2 2 2" xfId="41912"/>
    <cellStyle name="Normal 4 5 9 2 2 3" xfId="21345"/>
    <cellStyle name="Normal 4 5 9 2 2 3 2" xfId="51552"/>
    <cellStyle name="Normal 4 5 9 2 2 4" xfId="32272"/>
    <cellStyle name="Normal 4 5 9 2 3" xfId="3186"/>
    <cellStyle name="Normal 4 5 9 2 3 2" xfId="12828"/>
    <cellStyle name="Normal 4 5 9 2 3 2 2" xfId="43035"/>
    <cellStyle name="Normal 4 5 9 2 3 3" xfId="22468"/>
    <cellStyle name="Normal 4 5 9 2 3 3 2" xfId="52675"/>
    <cellStyle name="Normal 4 5 9 2 3 4" xfId="33395"/>
    <cellStyle name="Normal 4 5 9 2 4" xfId="4309"/>
    <cellStyle name="Normal 4 5 9 2 4 2" xfId="13951"/>
    <cellStyle name="Normal 4 5 9 2 4 2 2" xfId="44158"/>
    <cellStyle name="Normal 4 5 9 2 4 3" xfId="23591"/>
    <cellStyle name="Normal 4 5 9 2 4 3 2" xfId="53798"/>
    <cellStyle name="Normal 4 5 9 2 4 4" xfId="34518"/>
    <cellStyle name="Normal 4 5 9 2 5" xfId="5598"/>
    <cellStyle name="Normal 4 5 9 2 5 2" xfId="15238"/>
    <cellStyle name="Normal 4 5 9 2 5 2 2" xfId="45445"/>
    <cellStyle name="Normal 4 5 9 2 5 3" xfId="24878"/>
    <cellStyle name="Normal 4 5 9 2 5 3 2" xfId="55085"/>
    <cellStyle name="Normal 4 5 9 2 5 4" xfId="35805"/>
    <cellStyle name="Normal 4 5 9 2 6" xfId="6885"/>
    <cellStyle name="Normal 4 5 9 2 6 2" xfId="16525"/>
    <cellStyle name="Normal 4 5 9 2 6 2 2" xfId="46732"/>
    <cellStyle name="Normal 4 5 9 2 6 3" xfId="26165"/>
    <cellStyle name="Normal 4 5 9 2 6 3 2" xfId="56372"/>
    <cellStyle name="Normal 4 5 9 2 6 4" xfId="37092"/>
    <cellStyle name="Normal 4 5 9 2 7" xfId="8172"/>
    <cellStyle name="Normal 4 5 9 2 7 2" xfId="17812"/>
    <cellStyle name="Normal 4 5 9 2 7 2 2" xfId="48019"/>
    <cellStyle name="Normal 4 5 9 2 7 3" xfId="27452"/>
    <cellStyle name="Normal 4 5 9 2 7 3 2" xfId="57659"/>
    <cellStyle name="Normal 4 5 9 2 7 4" xfId="38379"/>
    <cellStyle name="Normal 4 5 9 2 8" xfId="9459"/>
    <cellStyle name="Normal 4 5 9 2 8 2" xfId="19099"/>
    <cellStyle name="Normal 4 5 9 2 8 2 2" xfId="49306"/>
    <cellStyle name="Normal 4 5 9 2 8 3" xfId="28739"/>
    <cellStyle name="Normal 4 5 9 2 8 3 2" xfId="58946"/>
    <cellStyle name="Normal 4 5 9 2 8 4" xfId="39666"/>
    <cellStyle name="Normal 4 5 9 2 9" xfId="10582"/>
    <cellStyle name="Normal 4 5 9 2 9 2" xfId="40789"/>
    <cellStyle name="Normal 4 5 9 3" xfId="1589"/>
    <cellStyle name="Normal 4 5 9 3 2" xfId="11236"/>
    <cellStyle name="Normal 4 5 9 3 2 2" xfId="41443"/>
    <cellStyle name="Normal 4 5 9 3 3" xfId="20876"/>
    <cellStyle name="Normal 4 5 9 3 3 2" xfId="51083"/>
    <cellStyle name="Normal 4 5 9 3 4" xfId="31803"/>
    <cellStyle name="Normal 4 5 9 4" xfId="2717"/>
    <cellStyle name="Normal 4 5 9 4 2" xfId="12359"/>
    <cellStyle name="Normal 4 5 9 4 2 2" xfId="42566"/>
    <cellStyle name="Normal 4 5 9 4 3" xfId="21999"/>
    <cellStyle name="Normal 4 5 9 4 3 2" xfId="52206"/>
    <cellStyle name="Normal 4 5 9 4 4" xfId="32926"/>
    <cellStyle name="Normal 4 5 9 5" xfId="3840"/>
    <cellStyle name="Normal 4 5 9 5 2" xfId="13482"/>
    <cellStyle name="Normal 4 5 9 5 2 2" xfId="43689"/>
    <cellStyle name="Normal 4 5 9 5 3" xfId="23122"/>
    <cellStyle name="Normal 4 5 9 5 3 2" xfId="53329"/>
    <cellStyle name="Normal 4 5 9 5 4" xfId="34049"/>
    <cellStyle name="Normal 4 5 9 6" xfId="5129"/>
    <cellStyle name="Normal 4 5 9 6 2" xfId="14769"/>
    <cellStyle name="Normal 4 5 9 6 2 2" xfId="44976"/>
    <cellStyle name="Normal 4 5 9 6 3" xfId="24409"/>
    <cellStyle name="Normal 4 5 9 6 3 2" xfId="54616"/>
    <cellStyle name="Normal 4 5 9 6 4" xfId="35336"/>
    <cellStyle name="Normal 4 5 9 7" xfId="6416"/>
    <cellStyle name="Normal 4 5 9 7 2" xfId="16056"/>
    <cellStyle name="Normal 4 5 9 7 2 2" xfId="46263"/>
    <cellStyle name="Normal 4 5 9 7 3" xfId="25696"/>
    <cellStyle name="Normal 4 5 9 7 3 2" xfId="55903"/>
    <cellStyle name="Normal 4 5 9 7 4" xfId="36623"/>
    <cellStyle name="Normal 4 5 9 8" xfId="7703"/>
    <cellStyle name="Normal 4 5 9 8 2" xfId="17343"/>
    <cellStyle name="Normal 4 5 9 8 2 2" xfId="47550"/>
    <cellStyle name="Normal 4 5 9 8 3" xfId="26983"/>
    <cellStyle name="Normal 4 5 9 8 3 2" xfId="57190"/>
    <cellStyle name="Normal 4 5 9 8 4" xfId="37910"/>
    <cellStyle name="Normal 4 5 9 9" xfId="8990"/>
    <cellStyle name="Normal 4 5 9 9 2" xfId="18630"/>
    <cellStyle name="Normal 4 5 9 9 2 2" xfId="48837"/>
    <cellStyle name="Normal 4 5 9 9 3" xfId="28270"/>
    <cellStyle name="Normal 4 5 9 9 3 2" xfId="58477"/>
    <cellStyle name="Normal 4 5 9 9 4" xfId="39197"/>
    <cellStyle name="Normal 4 6" xfId="112"/>
    <cellStyle name="Normal 4 6 10" xfId="479"/>
    <cellStyle name="Normal 4 6 10 10" xfId="10137"/>
    <cellStyle name="Normal 4 6 10 10 2" xfId="40344"/>
    <cellStyle name="Normal 4 6 10 11" xfId="19777"/>
    <cellStyle name="Normal 4 6 10 11 2" xfId="49984"/>
    <cellStyle name="Normal 4 6 10 12" xfId="29581"/>
    <cellStyle name="Normal 4 6 10 12 2" xfId="59788"/>
    <cellStyle name="Normal 4 6 10 13" xfId="30704"/>
    <cellStyle name="Normal 4 6 10 2" xfId="955"/>
    <cellStyle name="Normal 4 6 10 2 10" xfId="20246"/>
    <cellStyle name="Normal 4 6 10 2 10 2" xfId="50453"/>
    <cellStyle name="Normal 4 6 10 2 11" xfId="30050"/>
    <cellStyle name="Normal 4 6 10 2 11 2" xfId="60257"/>
    <cellStyle name="Normal 4 6 10 2 12" xfId="31173"/>
    <cellStyle name="Normal 4 6 10 2 2" xfId="2084"/>
    <cellStyle name="Normal 4 6 10 2 2 2" xfId="11729"/>
    <cellStyle name="Normal 4 6 10 2 2 2 2" xfId="41936"/>
    <cellStyle name="Normal 4 6 10 2 2 3" xfId="21369"/>
    <cellStyle name="Normal 4 6 10 2 2 3 2" xfId="51576"/>
    <cellStyle name="Normal 4 6 10 2 2 4" xfId="32296"/>
    <cellStyle name="Normal 4 6 10 2 3" xfId="3210"/>
    <cellStyle name="Normal 4 6 10 2 3 2" xfId="12852"/>
    <cellStyle name="Normal 4 6 10 2 3 2 2" xfId="43059"/>
    <cellStyle name="Normal 4 6 10 2 3 3" xfId="22492"/>
    <cellStyle name="Normal 4 6 10 2 3 3 2" xfId="52699"/>
    <cellStyle name="Normal 4 6 10 2 3 4" xfId="33419"/>
    <cellStyle name="Normal 4 6 10 2 4" xfId="4333"/>
    <cellStyle name="Normal 4 6 10 2 4 2" xfId="13975"/>
    <cellStyle name="Normal 4 6 10 2 4 2 2" xfId="44182"/>
    <cellStyle name="Normal 4 6 10 2 4 3" xfId="23615"/>
    <cellStyle name="Normal 4 6 10 2 4 3 2" xfId="53822"/>
    <cellStyle name="Normal 4 6 10 2 4 4" xfId="34542"/>
    <cellStyle name="Normal 4 6 10 2 5" xfId="5622"/>
    <cellStyle name="Normal 4 6 10 2 5 2" xfId="15262"/>
    <cellStyle name="Normal 4 6 10 2 5 2 2" xfId="45469"/>
    <cellStyle name="Normal 4 6 10 2 5 3" xfId="24902"/>
    <cellStyle name="Normal 4 6 10 2 5 3 2" xfId="55109"/>
    <cellStyle name="Normal 4 6 10 2 5 4" xfId="35829"/>
    <cellStyle name="Normal 4 6 10 2 6" xfId="6909"/>
    <cellStyle name="Normal 4 6 10 2 6 2" xfId="16549"/>
    <cellStyle name="Normal 4 6 10 2 6 2 2" xfId="46756"/>
    <cellStyle name="Normal 4 6 10 2 6 3" xfId="26189"/>
    <cellStyle name="Normal 4 6 10 2 6 3 2" xfId="56396"/>
    <cellStyle name="Normal 4 6 10 2 6 4" xfId="37116"/>
    <cellStyle name="Normal 4 6 10 2 7" xfId="8196"/>
    <cellStyle name="Normal 4 6 10 2 7 2" xfId="17836"/>
    <cellStyle name="Normal 4 6 10 2 7 2 2" xfId="48043"/>
    <cellStyle name="Normal 4 6 10 2 7 3" xfId="27476"/>
    <cellStyle name="Normal 4 6 10 2 7 3 2" xfId="57683"/>
    <cellStyle name="Normal 4 6 10 2 7 4" xfId="38403"/>
    <cellStyle name="Normal 4 6 10 2 8" xfId="9483"/>
    <cellStyle name="Normal 4 6 10 2 8 2" xfId="19123"/>
    <cellStyle name="Normal 4 6 10 2 8 2 2" xfId="49330"/>
    <cellStyle name="Normal 4 6 10 2 8 3" xfId="28763"/>
    <cellStyle name="Normal 4 6 10 2 8 3 2" xfId="58970"/>
    <cellStyle name="Normal 4 6 10 2 8 4" xfId="39690"/>
    <cellStyle name="Normal 4 6 10 2 9" xfId="10606"/>
    <cellStyle name="Normal 4 6 10 2 9 2" xfId="40813"/>
    <cellStyle name="Normal 4 6 10 3" xfId="1613"/>
    <cellStyle name="Normal 4 6 10 3 2" xfId="11260"/>
    <cellStyle name="Normal 4 6 10 3 2 2" xfId="41467"/>
    <cellStyle name="Normal 4 6 10 3 3" xfId="20900"/>
    <cellStyle name="Normal 4 6 10 3 3 2" xfId="51107"/>
    <cellStyle name="Normal 4 6 10 3 4" xfId="31827"/>
    <cellStyle name="Normal 4 6 10 4" xfId="2741"/>
    <cellStyle name="Normal 4 6 10 4 2" xfId="12383"/>
    <cellStyle name="Normal 4 6 10 4 2 2" xfId="42590"/>
    <cellStyle name="Normal 4 6 10 4 3" xfId="22023"/>
    <cellStyle name="Normal 4 6 10 4 3 2" xfId="52230"/>
    <cellStyle name="Normal 4 6 10 4 4" xfId="32950"/>
    <cellStyle name="Normal 4 6 10 5" xfId="3864"/>
    <cellStyle name="Normal 4 6 10 5 2" xfId="13506"/>
    <cellStyle name="Normal 4 6 10 5 2 2" xfId="43713"/>
    <cellStyle name="Normal 4 6 10 5 3" xfId="23146"/>
    <cellStyle name="Normal 4 6 10 5 3 2" xfId="53353"/>
    <cellStyle name="Normal 4 6 10 5 4" xfId="34073"/>
    <cellStyle name="Normal 4 6 10 6" xfId="5153"/>
    <cellStyle name="Normal 4 6 10 6 2" xfId="14793"/>
    <cellStyle name="Normal 4 6 10 6 2 2" xfId="45000"/>
    <cellStyle name="Normal 4 6 10 6 3" xfId="24433"/>
    <cellStyle name="Normal 4 6 10 6 3 2" xfId="54640"/>
    <cellStyle name="Normal 4 6 10 6 4" xfId="35360"/>
    <cellStyle name="Normal 4 6 10 7" xfId="6440"/>
    <cellStyle name="Normal 4 6 10 7 2" xfId="16080"/>
    <cellStyle name="Normal 4 6 10 7 2 2" xfId="46287"/>
    <cellStyle name="Normal 4 6 10 7 3" xfId="25720"/>
    <cellStyle name="Normal 4 6 10 7 3 2" xfId="55927"/>
    <cellStyle name="Normal 4 6 10 7 4" xfId="36647"/>
    <cellStyle name="Normal 4 6 10 8" xfId="7727"/>
    <cellStyle name="Normal 4 6 10 8 2" xfId="17367"/>
    <cellStyle name="Normal 4 6 10 8 2 2" xfId="47574"/>
    <cellStyle name="Normal 4 6 10 8 3" xfId="27007"/>
    <cellStyle name="Normal 4 6 10 8 3 2" xfId="57214"/>
    <cellStyle name="Normal 4 6 10 8 4" xfId="37934"/>
    <cellStyle name="Normal 4 6 10 9" xfId="9014"/>
    <cellStyle name="Normal 4 6 10 9 2" xfId="18654"/>
    <cellStyle name="Normal 4 6 10 9 2 2" xfId="48861"/>
    <cellStyle name="Normal 4 6 10 9 3" xfId="28294"/>
    <cellStyle name="Normal 4 6 10 9 3 2" xfId="58501"/>
    <cellStyle name="Normal 4 6 10 9 4" xfId="39221"/>
    <cellStyle name="Normal 4 6 11" xfId="502"/>
    <cellStyle name="Normal 4 6 11 10" xfId="10160"/>
    <cellStyle name="Normal 4 6 11 10 2" xfId="40367"/>
    <cellStyle name="Normal 4 6 11 11" xfId="19800"/>
    <cellStyle name="Normal 4 6 11 11 2" xfId="50007"/>
    <cellStyle name="Normal 4 6 11 12" xfId="29604"/>
    <cellStyle name="Normal 4 6 11 12 2" xfId="59811"/>
    <cellStyle name="Normal 4 6 11 13" xfId="30727"/>
    <cellStyle name="Normal 4 6 11 2" xfId="978"/>
    <cellStyle name="Normal 4 6 11 2 10" xfId="20269"/>
    <cellStyle name="Normal 4 6 11 2 10 2" xfId="50476"/>
    <cellStyle name="Normal 4 6 11 2 11" xfId="30073"/>
    <cellStyle name="Normal 4 6 11 2 11 2" xfId="60280"/>
    <cellStyle name="Normal 4 6 11 2 12" xfId="31196"/>
    <cellStyle name="Normal 4 6 11 2 2" xfId="2107"/>
    <cellStyle name="Normal 4 6 11 2 2 2" xfId="11752"/>
    <cellStyle name="Normal 4 6 11 2 2 2 2" xfId="41959"/>
    <cellStyle name="Normal 4 6 11 2 2 3" xfId="21392"/>
    <cellStyle name="Normal 4 6 11 2 2 3 2" xfId="51599"/>
    <cellStyle name="Normal 4 6 11 2 2 4" xfId="32319"/>
    <cellStyle name="Normal 4 6 11 2 3" xfId="3233"/>
    <cellStyle name="Normal 4 6 11 2 3 2" xfId="12875"/>
    <cellStyle name="Normal 4 6 11 2 3 2 2" xfId="43082"/>
    <cellStyle name="Normal 4 6 11 2 3 3" xfId="22515"/>
    <cellStyle name="Normal 4 6 11 2 3 3 2" xfId="52722"/>
    <cellStyle name="Normal 4 6 11 2 3 4" xfId="33442"/>
    <cellStyle name="Normal 4 6 11 2 4" xfId="4356"/>
    <cellStyle name="Normal 4 6 11 2 4 2" xfId="13998"/>
    <cellStyle name="Normal 4 6 11 2 4 2 2" xfId="44205"/>
    <cellStyle name="Normal 4 6 11 2 4 3" xfId="23638"/>
    <cellStyle name="Normal 4 6 11 2 4 3 2" xfId="53845"/>
    <cellStyle name="Normal 4 6 11 2 4 4" xfId="34565"/>
    <cellStyle name="Normal 4 6 11 2 5" xfId="5645"/>
    <cellStyle name="Normal 4 6 11 2 5 2" xfId="15285"/>
    <cellStyle name="Normal 4 6 11 2 5 2 2" xfId="45492"/>
    <cellStyle name="Normal 4 6 11 2 5 3" xfId="24925"/>
    <cellStyle name="Normal 4 6 11 2 5 3 2" xfId="55132"/>
    <cellStyle name="Normal 4 6 11 2 5 4" xfId="35852"/>
    <cellStyle name="Normal 4 6 11 2 6" xfId="6932"/>
    <cellStyle name="Normal 4 6 11 2 6 2" xfId="16572"/>
    <cellStyle name="Normal 4 6 11 2 6 2 2" xfId="46779"/>
    <cellStyle name="Normal 4 6 11 2 6 3" xfId="26212"/>
    <cellStyle name="Normal 4 6 11 2 6 3 2" xfId="56419"/>
    <cellStyle name="Normal 4 6 11 2 6 4" xfId="37139"/>
    <cellStyle name="Normal 4 6 11 2 7" xfId="8219"/>
    <cellStyle name="Normal 4 6 11 2 7 2" xfId="17859"/>
    <cellStyle name="Normal 4 6 11 2 7 2 2" xfId="48066"/>
    <cellStyle name="Normal 4 6 11 2 7 3" xfId="27499"/>
    <cellStyle name="Normal 4 6 11 2 7 3 2" xfId="57706"/>
    <cellStyle name="Normal 4 6 11 2 7 4" xfId="38426"/>
    <cellStyle name="Normal 4 6 11 2 8" xfId="9506"/>
    <cellStyle name="Normal 4 6 11 2 8 2" xfId="19146"/>
    <cellStyle name="Normal 4 6 11 2 8 2 2" xfId="49353"/>
    <cellStyle name="Normal 4 6 11 2 8 3" xfId="28786"/>
    <cellStyle name="Normal 4 6 11 2 8 3 2" xfId="58993"/>
    <cellStyle name="Normal 4 6 11 2 8 4" xfId="39713"/>
    <cellStyle name="Normal 4 6 11 2 9" xfId="10629"/>
    <cellStyle name="Normal 4 6 11 2 9 2" xfId="40836"/>
    <cellStyle name="Normal 4 6 11 3" xfId="1636"/>
    <cellStyle name="Normal 4 6 11 3 2" xfId="11283"/>
    <cellStyle name="Normal 4 6 11 3 2 2" xfId="41490"/>
    <cellStyle name="Normal 4 6 11 3 3" xfId="20923"/>
    <cellStyle name="Normal 4 6 11 3 3 2" xfId="51130"/>
    <cellStyle name="Normal 4 6 11 3 4" xfId="31850"/>
    <cellStyle name="Normal 4 6 11 4" xfId="2764"/>
    <cellStyle name="Normal 4 6 11 4 2" xfId="12406"/>
    <cellStyle name="Normal 4 6 11 4 2 2" xfId="42613"/>
    <cellStyle name="Normal 4 6 11 4 3" xfId="22046"/>
    <cellStyle name="Normal 4 6 11 4 3 2" xfId="52253"/>
    <cellStyle name="Normal 4 6 11 4 4" xfId="32973"/>
    <cellStyle name="Normal 4 6 11 5" xfId="3887"/>
    <cellStyle name="Normal 4 6 11 5 2" xfId="13529"/>
    <cellStyle name="Normal 4 6 11 5 2 2" xfId="43736"/>
    <cellStyle name="Normal 4 6 11 5 3" xfId="23169"/>
    <cellStyle name="Normal 4 6 11 5 3 2" xfId="53376"/>
    <cellStyle name="Normal 4 6 11 5 4" xfId="34096"/>
    <cellStyle name="Normal 4 6 11 6" xfId="5176"/>
    <cellStyle name="Normal 4 6 11 6 2" xfId="14816"/>
    <cellStyle name="Normal 4 6 11 6 2 2" xfId="45023"/>
    <cellStyle name="Normal 4 6 11 6 3" xfId="24456"/>
    <cellStyle name="Normal 4 6 11 6 3 2" xfId="54663"/>
    <cellStyle name="Normal 4 6 11 6 4" xfId="35383"/>
    <cellStyle name="Normal 4 6 11 7" xfId="6463"/>
    <cellStyle name="Normal 4 6 11 7 2" xfId="16103"/>
    <cellStyle name="Normal 4 6 11 7 2 2" xfId="46310"/>
    <cellStyle name="Normal 4 6 11 7 3" xfId="25743"/>
    <cellStyle name="Normal 4 6 11 7 3 2" xfId="55950"/>
    <cellStyle name="Normal 4 6 11 7 4" xfId="36670"/>
    <cellStyle name="Normal 4 6 11 8" xfId="7750"/>
    <cellStyle name="Normal 4 6 11 8 2" xfId="17390"/>
    <cellStyle name="Normal 4 6 11 8 2 2" xfId="47597"/>
    <cellStyle name="Normal 4 6 11 8 3" xfId="27030"/>
    <cellStyle name="Normal 4 6 11 8 3 2" xfId="57237"/>
    <cellStyle name="Normal 4 6 11 8 4" xfId="37957"/>
    <cellStyle name="Normal 4 6 11 9" xfId="9037"/>
    <cellStyle name="Normal 4 6 11 9 2" xfId="18677"/>
    <cellStyle name="Normal 4 6 11 9 2 2" xfId="48884"/>
    <cellStyle name="Normal 4 6 11 9 3" xfId="28317"/>
    <cellStyle name="Normal 4 6 11 9 3 2" xfId="58524"/>
    <cellStyle name="Normal 4 6 11 9 4" xfId="39244"/>
    <cellStyle name="Normal 4 6 12" xfId="525"/>
    <cellStyle name="Normal 4 6 12 10" xfId="10183"/>
    <cellStyle name="Normal 4 6 12 10 2" xfId="40390"/>
    <cellStyle name="Normal 4 6 12 11" xfId="19823"/>
    <cellStyle name="Normal 4 6 12 11 2" xfId="50030"/>
    <cellStyle name="Normal 4 6 12 12" xfId="29627"/>
    <cellStyle name="Normal 4 6 12 12 2" xfId="59834"/>
    <cellStyle name="Normal 4 6 12 13" xfId="30750"/>
    <cellStyle name="Normal 4 6 12 2" xfId="1001"/>
    <cellStyle name="Normal 4 6 12 2 10" xfId="20292"/>
    <cellStyle name="Normal 4 6 12 2 10 2" xfId="50499"/>
    <cellStyle name="Normal 4 6 12 2 11" xfId="30096"/>
    <cellStyle name="Normal 4 6 12 2 11 2" xfId="60303"/>
    <cellStyle name="Normal 4 6 12 2 12" xfId="31219"/>
    <cellStyle name="Normal 4 6 12 2 2" xfId="2130"/>
    <cellStyle name="Normal 4 6 12 2 2 2" xfId="11775"/>
    <cellStyle name="Normal 4 6 12 2 2 2 2" xfId="41982"/>
    <cellStyle name="Normal 4 6 12 2 2 3" xfId="21415"/>
    <cellStyle name="Normal 4 6 12 2 2 3 2" xfId="51622"/>
    <cellStyle name="Normal 4 6 12 2 2 4" xfId="32342"/>
    <cellStyle name="Normal 4 6 12 2 3" xfId="3256"/>
    <cellStyle name="Normal 4 6 12 2 3 2" xfId="12898"/>
    <cellStyle name="Normal 4 6 12 2 3 2 2" xfId="43105"/>
    <cellStyle name="Normal 4 6 12 2 3 3" xfId="22538"/>
    <cellStyle name="Normal 4 6 12 2 3 3 2" xfId="52745"/>
    <cellStyle name="Normal 4 6 12 2 3 4" xfId="33465"/>
    <cellStyle name="Normal 4 6 12 2 4" xfId="4379"/>
    <cellStyle name="Normal 4 6 12 2 4 2" xfId="14021"/>
    <cellStyle name="Normal 4 6 12 2 4 2 2" xfId="44228"/>
    <cellStyle name="Normal 4 6 12 2 4 3" xfId="23661"/>
    <cellStyle name="Normal 4 6 12 2 4 3 2" xfId="53868"/>
    <cellStyle name="Normal 4 6 12 2 4 4" xfId="34588"/>
    <cellStyle name="Normal 4 6 12 2 5" xfId="5668"/>
    <cellStyle name="Normal 4 6 12 2 5 2" xfId="15308"/>
    <cellStyle name="Normal 4 6 12 2 5 2 2" xfId="45515"/>
    <cellStyle name="Normal 4 6 12 2 5 3" xfId="24948"/>
    <cellStyle name="Normal 4 6 12 2 5 3 2" xfId="55155"/>
    <cellStyle name="Normal 4 6 12 2 5 4" xfId="35875"/>
    <cellStyle name="Normal 4 6 12 2 6" xfId="6955"/>
    <cellStyle name="Normal 4 6 12 2 6 2" xfId="16595"/>
    <cellStyle name="Normal 4 6 12 2 6 2 2" xfId="46802"/>
    <cellStyle name="Normal 4 6 12 2 6 3" xfId="26235"/>
    <cellStyle name="Normal 4 6 12 2 6 3 2" xfId="56442"/>
    <cellStyle name="Normal 4 6 12 2 6 4" xfId="37162"/>
    <cellStyle name="Normal 4 6 12 2 7" xfId="8242"/>
    <cellStyle name="Normal 4 6 12 2 7 2" xfId="17882"/>
    <cellStyle name="Normal 4 6 12 2 7 2 2" xfId="48089"/>
    <cellStyle name="Normal 4 6 12 2 7 3" xfId="27522"/>
    <cellStyle name="Normal 4 6 12 2 7 3 2" xfId="57729"/>
    <cellStyle name="Normal 4 6 12 2 7 4" xfId="38449"/>
    <cellStyle name="Normal 4 6 12 2 8" xfId="9529"/>
    <cellStyle name="Normal 4 6 12 2 8 2" xfId="19169"/>
    <cellStyle name="Normal 4 6 12 2 8 2 2" xfId="49376"/>
    <cellStyle name="Normal 4 6 12 2 8 3" xfId="28809"/>
    <cellStyle name="Normal 4 6 12 2 8 3 2" xfId="59016"/>
    <cellStyle name="Normal 4 6 12 2 8 4" xfId="39736"/>
    <cellStyle name="Normal 4 6 12 2 9" xfId="10652"/>
    <cellStyle name="Normal 4 6 12 2 9 2" xfId="40859"/>
    <cellStyle name="Normal 4 6 12 3" xfId="1659"/>
    <cellStyle name="Normal 4 6 12 3 2" xfId="11306"/>
    <cellStyle name="Normal 4 6 12 3 2 2" xfId="41513"/>
    <cellStyle name="Normal 4 6 12 3 3" xfId="20946"/>
    <cellStyle name="Normal 4 6 12 3 3 2" xfId="51153"/>
    <cellStyle name="Normal 4 6 12 3 4" xfId="31873"/>
    <cellStyle name="Normal 4 6 12 4" xfId="2787"/>
    <cellStyle name="Normal 4 6 12 4 2" xfId="12429"/>
    <cellStyle name="Normal 4 6 12 4 2 2" xfId="42636"/>
    <cellStyle name="Normal 4 6 12 4 3" xfId="22069"/>
    <cellStyle name="Normal 4 6 12 4 3 2" xfId="52276"/>
    <cellStyle name="Normal 4 6 12 4 4" xfId="32996"/>
    <cellStyle name="Normal 4 6 12 5" xfId="3910"/>
    <cellStyle name="Normal 4 6 12 5 2" xfId="13552"/>
    <cellStyle name="Normal 4 6 12 5 2 2" xfId="43759"/>
    <cellStyle name="Normal 4 6 12 5 3" xfId="23192"/>
    <cellStyle name="Normal 4 6 12 5 3 2" xfId="53399"/>
    <cellStyle name="Normal 4 6 12 5 4" xfId="34119"/>
    <cellStyle name="Normal 4 6 12 6" xfId="5199"/>
    <cellStyle name="Normal 4 6 12 6 2" xfId="14839"/>
    <cellStyle name="Normal 4 6 12 6 2 2" xfId="45046"/>
    <cellStyle name="Normal 4 6 12 6 3" xfId="24479"/>
    <cellStyle name="Normal 4 6 12 6 3 2" xfId="54686"/>
    <cellStyle name="Normal 4 6 12 6 4" xfId="35406"/>
    <cellStyle name="Normal 4 6 12 7" xfId="6486"/>
    <cellStyle name="Normal 4 6 12 7 2" xfId="16126"/>
    <cellStyle name="Normal 4 6 12 7 2 2" xfId="46333"/>
    <cellStyle name="Normal 4 6 12 7 3" xfId="25766"/>
    <cellStyle name="Normal 4 6 12 7 3 2" xfId="55973"/>
    <cellStyle name="Normal 4 6 12 7 4" xfId="36693"/>
    <cellStyle name="Normal 4 6 12 8" xfId="7773"/>
    <cellStyle name="Normal 4 6 12 8 2" xfId="17413"/>
    <cellStyle name="Normal 4 6 12 8 2 2" xfId="47620"/>
    <cellStyle name="Normal 4 6 12 8 3" xfId="27053"/>
    <cellStyle name="Normal 4 6 12 8 3 2" xfId="57260"/>
    <cellStyle name="Normal 4 6 12 8 4" xfId="37980"/>
    <cellStyle name="Normal 4 6 12 9" xfId="9060"/>
    <cellStyle name="Normal 4 6 12 9 2" xfId="18700"/>
    <cellStyle name="Normal 4 6 12 9 2 2" xfId="48907"/>
    <cellStyle name="Normal 4 6 12 9 3" xfId="28340"/>
    <cellStyle name="Normal 4 6 12 9 3 2" xfId="58547"/>
    <cellStyle name="Normal 4 6 12 9 4" xfId="39267"/>
    <cellStyle name="Normal 4 6 13" xfId="550"/>
    <cellStyle name="Normal 4 6 13 10" xfId="10207"/>
    <cellStyle name="Normal 4 6 13 10 2" xfId="40414"/>
    <cellStyle name="Normal 4 6 13 11" xfId="19847"/>
    <cellStyle name="Normal 4 6 13 11 2" xfId="50054"/>
    <cellStyle name="Normal 4 6 13 12" xfId="29651"/>
    <cellStyle name="Normal 4 6 13 12 2" xfId="59858"/>
    <cellStyle name="Normal 4 6 13 13" xfId="30774"/>
    <cellStyle name="Normal 4 6 13 2" xfId="1026"/>
    <cellStyle name="Normal 4 6 13 2 10" xfId="20316"/>
    <cellStyle name="Normal 4 6 13 2 10 2" xfId="50523"/>
    <cellStyle name="Normal 4 6 13 2 11" xfId="30120"/>
    <cellStyle name="Normal 4 6 13 2 11 2" xfId="60327"/>
    <cellStyle name="Normal 4 6 13 2 12" xfId="31243"/>
    <cellStyle name="Normal 4 6 13 2 2" xfId="2154"/>
    <cellStyle name="Normal 4 6 13 2 2 2" xfId="11799"/>
    <cellStyle name="Normal 4 6 13 2 2 2 2" xfId="42006"/>
    <cellStyle name="Normal 4 6 13 2 2 3" xfId="21439"/>
    <cellStyle name="Normal 4 6 13 2 2 3 2" xfId="51646"/>
    <cellStyle name="Normal 4 6 13 2 2 4" xfId="32366"/>
    <cellStyle name="Normal 4 6 13 2 3" xfId="3280"/>
    <cellStyle name="Normal 4 6 13 2 3 2" xfId="12922"/>
    <cellStyle name="Normal 4 6 13 2 3 2 2" xfId="43129"/>
    <cellStyle name="Normal 4 6 13 2 3 3" xfId="22562"/>
    <cellStyle name="Normal 4 6 13 2 3 3 2" xfId="52769"/>
    <cellStyle name="Normal 4 6 13 2 3 4" xfId="33489"/>
    <cellStyle name="Normal 4 6 13 2 4" xfId="4403"/>
    <cellStyle name="Normal 4 6 13 2 4 2" xfId="14045"/>
    <cellStyle name="Normal 4 6 13 2 4 2 2" xfId="44252"/>
    <cellStyle name="Normal 4 6 13 2 4 3" xfId="23685"/>
    <cellStyle name="Normal 4 6 13 2 4 3 2" xfId="53892"/>
    <cellStyle name="Normal 4 6 13 2 4 4" xfId="34612"/>
    <cellStyle name="Normal 4 6 13 2 5" xfId="5692"/>
    <cellStyle name="Normal 4 6 13 2 5 2" xfId="15332"/>
    <cellStyle name="Normal 4 6 13 2 5 2 2" xfId="45539"/>
    <cellStyle name="Normal 4 6 13 2 5 3" xfId="24972"/>
    <cellStyle name="Normal 4 6 13 2 5 3 2" xfId="55179"/>
    <cellStyle name="Normal 4 6 13 2 5 4" xfId="35899"/>
    <cellStyle name="Normal 4 6 13 2 6" xfId="6979"/>
    <cellStyle name="Normal 4 6 13 2 6 2" xfId="16619"/>
    <cellStyle name="Normal 4 6 13 2 6 2 2" xfId="46826"/>
    <cellStyle name="Normal 4 6 13 2 6 3" xfId="26259"/>
    <cellStyle name="Normal 4 6 13 2 6 3 2" xfId="56466"/>
    <cellStyle name="Normal 4 6 13 2 6 4" xfId="37186"/>
    <cellStyle name="Normal 4 6 13 2 7" xfId="8266"/>
    <cellStyle name="Normal 4 6 13 2 7 2" xfId="17906"/>
    <cellStyle name="Normal 4 6 13 2 7 2 2" xfId="48113"/>
    <cellStyle name="Normal 4 6 13 2 7 3" xfId="27546"/>
    <cellStyle name="Normal 4 6 13 2 7 3 2" xfId="57753"/>
    <cellStyle name="Normal 4 6 13 2 7 4" xfId="38473"/>
    <cellStyle name="Normal 4 6 13 2 8" xfId="9553"/>
    <cellStyle name="Normal 4 6 13 2 8 2" xfId="19193"/>
    <cellStyle name="Normal 4 6 13 2 8 2 2" xfId="49400"/>
    <cellStyle name="Normal 4 6 13 2 8 3" xfId="28833"/>
    <cellStyle name="Normal 4 6 13 2 8 3 2" xfId="59040"/>
    <cellStyle name="Normal 4 6 13 2 8 4" xfId="39760"/>
    <cellStyle name="Normal 4 6 13 2 9" xfId="10676"/>
    <cellStyle name="Normal 4 6 13 2 9 2" xfId="40883"/>
    <cellStyle name="Normal 4 6 13 3" xfId="1683"/>
    <cellStyle name="Normal 4 6 13 3 2" xfId="11330"/>
    <cellStyle name="Normal 4 6 13 3 2 2" xfId="41537"/>
    <cellStyle name="Normal 4 6 13 3 3" xfId="20970"/>
    <cellStyle name="Normal 4 6 13 3 3 2" xfId="51177"/>
    <cellStyle name="Normal 4 6 13 3 4" xfId="31897"/>
    <cellStyle name="Normal 4 6 13 4" xfId="2811"/>
    <cellStyle name="Normal 4 6 13 4 2" xfId="12453"/>
    <cellStyle name="Normal 4 6 13 4 2 2" xfId="42660"/>
    <cellStyle name="Normal 4 6 13 4 3" xfId="22093"/>
    <cellStyle name="Normal 4 6 13 4 3 2" xfId="52300"/>
    <cellStyle name="Normal 4 6 13 4 4" xfId="33020"/>
    <cellStyle name="Normal 4 6 13 5" xfId="3934"/>
    <cellStyle name="Normal 4 6 13 5 2" xfId="13576"/>
    <cellStyle name="Normal 4 6 13 5 2 2" xfId="43783"/>
    <cellStyle name="Normal 4 6 13 5 3" xfId="23216"/>
    <cellStyle name="Normal 4 6 13 5 3 2" xfId="53423"/>
    <cellStyle name="Normal 4 6 13 5 4" xfId="34143"/>
    <cellStyle name="Normal 4 6 13 6" xfId="5223"/>
    <cellStyle name="Normal 4 6 13 6 2" xfId="14863"/>
    <cellStyle name="Normal 4 6 13 6 2 2" xfId="45070"/>
    <cellStyle name="Normal 4 6 13 6 3" xfId="24503"/>
    <cellStyle name="Normal 4 6 13 6 3 2" xfId="54710"/>
    <cellStyle name="Normal 4 6 13 6 4" xfId="35430"/>
    <cellStyle name="Normal 4 6 13 7" xfId="6510"/>
    <cellStyle name="Normal 4 6 13 7 2" xfId="16150"/>
    <cellStyle name="Normal 4 6 13 7 2 2" xfId="46357"/>
    <cellStyle name="Normal 4 6 13 7 3" xfId="25790"/>
    <cellStyle name="Normal 4 6 13 7 3 2" xfId="55997"/>
    <cellStyle name="Normal 4 6 13 7 4" xfId="36717"/>
    <cellStyle name="Normal 4 6 13 8" xfId="7797"/>
    <cellStyle name="Normal 4 6 13 8 2" xfId="17437"/>
    <cellStyle name="Normal 4 6 13 8 2 2" xfId="47644"/>
    <cellStyle name="Normal 4 6 13 8 3" xfId="27077"/>
    <cellStyle name="Normal 4 6 13 8 3 2" xfId="57284"/>
    <cellStyle name="Normal 4 6 13 8 4" xfId="38004"/>
    <cellStyle name="Normal 4 6 13 9" xfId="9084"/>
    <cellStyle name="Normal 4 6 13 9 2" xfId="18724"/>
    <cellStyle name="Normal 4 6 13 9 2 2" xfId="48931"/>
    <cellStyle name="Normal 4 6 13 9 3" xfId="28364"/>
    <cellStyle name="Normal 4 6 13 9 3 2" xfId="58571"/>
    <cellStyle name="Normal 4 6 13 9 4" xfId="39291"/>
    <cellStyle name="Normal 4 6 14" xfId="574"/>
    <cellStyle name="Normal 4 6 14 10" xfId="10230"/>
    <cellStyle name="Normal 4 6 14 10 2" xfId="40437"/>
    <cellStyle name="Normal 4 6 14 11" xfId="19870"/>
    <cellStyle name="Normal 4 6 14 11 2" xfId="50077"/>
    <cellStyle name="Normal 4 6 14 12" xfId="29674"/>
    <cellStyle name="Normal 4 6 14 12 2" xfId="59881"/>
    <cellStyle name="Normal 4 6 14 13" xfId="30797"/>
    <cellStyle name="Normal 4 6 14 2" xfId="1049"/>
    <cellStyle name="Normal 4 6 14 2 10" xfId="20339"/>
    <cellStyle name="Normal 4 6 14 2 10 2" xfId="50546"/>
    <cellStyle name="Normal 4 6 14 2 11" xfId="30143"/>
    <cellStyle name="Normal 4 6 14 2 11 2" xfId="60350"/>
    <cellStyle name="Normal 4 6 14 2 12" xfId="31266"/>
    <cellStyle name="Normal 4 6 14 2 2" xfId="2177"/>
    <cellStyle name="Normal 4 6 14 2 2 2" xfId="11822"/>
    <cellStyle name="Normal 4 6 14 2 2 2 2" xfId="42029"/>
    <cellStyle name="Normal 4 6 14 2 2 3" xfId="21462"/>
    <cellStyle name="Normal 4 6 14 2 2 3 2" xfId="51669"/>
    <cellStyle name="Normal 4 6 14 2 2 4" xfId="32389"/>
    <cellStyle name="Normal 4 6 14 2 3" xfId="3303"/>
    <cellStyle name="Normal 4 6 14 2 3 2" xfId="12945"/>
    <cellStyle name="Normal 4 6 14 2 3 2 2" xfId="43152"/>
    <cellStyle name="Normal 4 6 14 2 3 3" xfId="22585"/>
    <cellStyle name="Normal 4 6 14 2 3 3 2" xfId="52792"/>
    <cellStyle name="Normal 4 6 14 2 3 4" xfId="33512"/>
    <cellStyle name="Normal 4 6 14 2 4" xfId="4426"/>
    <cellStyle name="Normal 4 6 14 2 4 2" xfId="14068"/>
    <cellStyle name="Normal 4 6 14 2 4 2 2" xfId="44275"/>
    <cellStyle name="Normal 4 6 14 2 4 3" xfId="23708"/>
    <cellStyle name="Normal 4 6 14 2 4 3 2" xfId="53915"/>
    <cellStyle name="Normal 4 6 14 2 4 4" xfId="34635"/>
    <cellStyle name="Normal 4 6 14 2 5" xfId="5715"/>
    <cellStyle name="Normal 4 6 14 2 5 2" xfId="15355"/>
    <cellStyle name="Normal 4 6 14 2 5 2 2" xfId="45562"/>
    <cellStyle name="Normal 4 6 14 2 5 3" xfId="24995"/>
    <cellStyle name="Normal 4 6 14 2 5 3 2" xfId="55202"/>
    <cellStyle name="Normal 4 6 14 2 5 4" xfId="35922"/>
    <cellStyle name="Normal 4 6 14 2 6" xfId="7002"/>
    <cellStyle name="Normal 4 6 14 2 6 2" xfId="16642"/>
    <cellStyle name="Normal 4 6 14 2 6 2 2" xfId="46849"/>
    <cellStyle name="Normal 4 6 14 2 6 3" xfId="26282"/>
    <cellStyle name="Normal 4 6 14 2 6 3 2" xfId="56489"/>
    <cellStyle name="Normal 4 6 14 2 6 4" xfId="37209"/>
    <cellStyle name="Normal 4 6 14 2 7" xfId="8289"/>
    <cellStyle name="Normal 4 6 14 2 7 2" xfId="17929"/>
    <cellStyle name="Normal 4 6 14 2 7 2 2" xfId="48136"/>
    <cellStyle name="Normal 4 6 14 2 7 3" xfId="27569"/>
    <cellStyle name="Normal 4 6 14 2 7 3 2" xfId="57776"/>
    <cellStyle name="Normal 4 6 14 2 7 4" xfId="38496"/>
    <cellStyle name="Normal 4 6 14 2 8" xfId="9576"/>
    <cellStyle name="Normal 4 6 14 2 8 2" xfId="19216"/>
    <cellStyle name="Normal 4 6 14 2 8 2 2" xfId="49423"/>
    <cellStyle name="Normal 4 6 14 2 8 3" xfId="28856"/>
    <cellStyle name="Normal 4 6 14 2 8 3 2" xfId="59063"/>
    <cellStyle name="Normal 4 6 14 2 8 4" xfId="39783"/>
    <cellStyle name="Normal 4 6 14 2 9" xfId="10699"/>
    <cellStyle name="Normal 4 6 14 2 9 2" xfId="40906"/>
    <cellStyle name="Normal 4 6 14 3" xfId="1707"/>
    <cellStyle name="Normal 4 6 14 3 2" xfId="11353"/>
    <cellStyle name="Normal 4 6 14 3 2 2" xfId="41560"/>
    <cellStyle name="Normal 4 6 14 3 3" xfId="20993"/>
    <cellStyle name="Normal 4 6 14 3 3 2" xfId="51200"/>
    <cellStyle name="Normal 4 6 14 3 4" xfId="31920"/>
    <cellStyle name="Normal 4 6 14 4" xfId="2834"/>
    <cellStyle name="Normal 4 6 14 4 2" xfId="12476"/>
    <cellStyle name="Normal 4 6 14 4 2 2" xfId="42683"/>
    <cellStyle name="Normal 4 6 14 4 3" xfId="22116"/>
    <cellStyle name="Normal 4 6 14 4 3 2" xfId="52323"/>
    <cellStyle name="Normal 4 6 14 4 4" xfId="33043"/>
    <cellStyle name="Normal 4 6 14 5" xfId="3957"/>
    <cellStyle name="Normal 4 6 14 5 2" xfId="13599"/>
    <cellStyle name="Normal 4 6 14 5 2 2" xfId="43806"/>
    <cellStyle name="Normal 4 6 14 5 3" xfId="23239"/>
    <cellStyle name="Normal 4 6 14 5 3 2" xfId="53446"/>
    <cellStyle name="Normal 4 6 14 5 4" xfId="34166"/>
    <cellStyle name="Normal 4 6 14 6" xfId="5246"/>
    <cellStyle name="Normal 4 6 14 6 2" xfId="14886"/>
    <cellStyle name="Normal 4 6 14 6 2 2" xfId="45093"/>
    <cellStyle name="Normal 4 6 14 6 3" xfId="24526"/>
    <cellStyle name="Normal 4 6 14 6 3 2" xfId="54733"/>
    <cellStyle name="Normal 4 6 14 6 4" xfId="35453"/>
    <cellStyle name="Normal 4 6 14 7" xfId="6533"/>
    <cellStyle name="Normal 4 6 14 7 2" xfId="16173"/>
    <cellStyle name="Normal 4 6 14 7 2 2" xfId="46380"/>
    <cellStyle name="Normal 4 6 14 7 3" xfId="25813"/>
    <cellStyle name="Normal 4 6 14 7 3 2" xfId="56020"/>
    <cellStyle name="Normal 4 6 14 7 4" xfId="36740"/>
    <cellStyle name="Normal 4 6 14 8" xfId="7820"/>
    <cellStyle name="Normal 4 6 14 8 2" xfId="17460"/>
    <cellStyle name="Normal 4 6 14 8 2 2" xfId="47667"/>
    <cellStyle name="Normal 4 6 14 8 3" xfId="27100"/>
    <cellStyle name="Normal 4 6 14 8 3 2" xfId="57307"/>
    <cellStyle name="Normal 4 6 14 8 4" xfId="38027"/>
    <cellStyle name="Normal 4 6 14 9" xfId="9107"/>
    <cellStyle name="Normal 4 6 14 9 2" xfId="18747"/>
    <cellStyle name="Normal 4 6 14 9 2 2" xfId="48954"/>
    <cellStyle name="Normal 4 6 14 9 3" xfId="28387"/>
    <cellStyle name="Normal 4 6 14 9 3 2" xfId="58594"/>
    <cellStyle name="Normal 4 6 14 9 4" xfId="39314"/>
    <cellStyle name="Normal 4 6 15" xfId="604"/>
    <cellStyle name="Normal 4 6 15 10" xfId="19897"/>
    <cellStyle name="Normal 4 6 15 10 2" xfId="50104"/>
    <cellStyle name="Normal 4 6 15 11" xfId="29701"/>
    <cellStyle name="Normal 4 6 15 11 2" xfId="59908"/>
    <cellStyle name="Normal 4 6 15 12" xfId="30824"/>
    <cellStyle name="Normal 4 6 15 2" xfId="1735"/>
    <cellStyle name="Normal 4 6 15 2 2" xfId="11380"/>
    <cellStyle name="Normal 4 6 15 2 2 2" xfId="41587"/>
    <cellStyle name="Normal 4 6 15 2 3" xfId="21020"/>
    <cellStyle name="Normal 4 6 15 2 3 2" xfId="51227"/>
    <cellStyle name="Normal 4 6 15 2 4" xfId="31947"/>
    <cellStyle name="Normal 4 6 15 3" xfId="2861"/>
    <cellStyle name="Normal 4 6 15 3 2" xfId="12503"/>
    <cellStyle name="Normal 4 6 15 3 2 2" xfId="42710"/>
    <cellStyle name="Normal 4 6 15 3 3" xfId="22143"/>
    <cellStyle name="Normal 4 6 15 3 3 2" xfId="52350"/>
    <cellStyle name="Normal 4 6 15 3 4" xfId="33070"/>
    <cellStyle name="Normal 4 6 15 4" xfId="3984"/>
    <cellStyle name="Normal 4 6 15 4 2" xfId="13626"/>
    <cellStyle name="Normal 4 6 15 4 2 2" xfId="43833"/>
    <cellStyle name="Normal 4 6 15 4 3" xfId="23266"/>
    <cellStyle name="Normal 4 6 15 4 3 2" xfId="53473"/>
    <cellStyle name="Normal 4 6 15 4 4" xfId="34193"/>
    <cellStyle name="Normal 4 6 15 5" xfId="5273"/>
    <cellStyle name="Normal 4 6 15 5 2" xfId="14913"/>
    <cellStyle name="Normal 4 6 15 5 2 2" xfId="45120"/>
    <cellStyle name="Normal 4 6 15 5 3" xfId="24553"/>
    <cellStyle name="Normal 4 6 15 5 3 2" xfId="54760"/>
    <cellStyle name="Normal 4 6 15 5 4" xfId="35480"/>
    <cellStyle name="Normal 4 6 15 6" xfId="6560"/>
    <cellStyle name="Normal 4 6 15 6 2" xfId="16200"/>
    <cellStyle name="Normal 4 6 15 6 2 2" xfId="46407"/>
    <cellStyle name="Normal 4 6 15 6 3" xfId="25840"/>
    <cellStyle name="Normal 4 6 15 6 3 2" xfId="56047"/>
    <cellStyle name="Normal 4 6 15 6 4" xfId="36767"/>
    <cellStyle name="Normal 4 6 15 7" xfId="7847"/>
    <cellStyle name="Normal 4 6 15 7 2" xfId="17487"/>
    <cellStyle name="Normal 4 6 15 7 2 2" xfId="47694"/>
    <cellStyle name="Normal 4 6 15 7 3" xfId="27127"/>
    <cellStyle name="Normal 4 6 15 7 3 2" xfId="57334"/>
    <cellStyle name="Normal 4 6 15 7 4" xfId="38054"/>
    <cellStyle name="Normal 4 6 15 8" xfId="9134"/>
    <cellStyle name="Normal 4 6 15 8 2" xfId="18774"/>
    <cellStyle name="Normal 4 6 15 8 2 2" xfId="48981"/>
    <cellStyle name="Normal 4 6 15 8 3" xfId="28414"/>
    <cellStyle name="Normal 4 6 15 8 3 2" xfId="58621"/>
    <cellStyle name="Normal 4 6 15 8 4" xfId="39341"/>
    <cellStyle name="Normal 4 6 15 9" xfId="10257"/>
    <cellStyle name="Normal 4 6 15 9 2" xfId="40464"/>
    <cellStyle name="Normal 4 6 16" xfId="1074"/>
    <cellStyle name="Normal 4 6 16 10" xfId="20364"/>
    <cellStyle name="Normal 4 6 16 10 2" xfId="50571"/>
    <cellStyle name="Normal 4 6 16 11" xfId="30168"/>
    <cellStyle name="Normal 4 6 16 11 2" xfId="60375"/>
    <cellStyle name="Normal 4 6 16 12" xfId="31291"/>
    <cellStyle name="Normal 4 6 16 2" xfId="2202"/>
    <cellStyle name="Normal 4 6 16 2 2" xfId="11847"/>
    <cellStyle name="Normal 4 6 16 2 2 2" xfId="42054"/>
    <cellStyle name="Normal 4 6 16 2 3" xfId="21487"/>
    <cellStyle name="Normal 4 6 16 2 3 2" xfId="51694"/>
    <cellStyle name="Normal 4 6 16 2 4" xfId="32414"/>
    <cellStyle name="Normal 4 6 16 3" xfId="3328"/>
    <cellStyle name="Normal 4 6 16 3 2" xfId="12970"/>
    <cellStyle name="Normal 4 6 16 3 2 2" xfId="43177"/>
    <cellStyle name="Normal 4 6 16 3 3" xfId="22610"/>
    <cellStyle name="Normal 4 6 16 3 3 2" xfId="52817"/>
    <cellStyle name="Normal 4 6 16 3 4" xfId="33537"/>
    <cellStyle name="Normal 4 6 16 4" xfId="4451"/>
    <cellStyle name="Normal 4 6 16 4 2" xfId="14093"/>
    <cellStyle name="Normal 4 6 16 4 2 2" xfId="44300"/>
    <cellStyle name="Normal 4 6 16 4 3" xfId="23733"/>
    <cellStyle name="Normal 4 6 16 4 3 2" xfId="53940"/>
    <cellStyle name="Normal 4 6 16 4 4" xfId="34660"/>
    <cellStyle name="Normal 4 6 16 5" xfId="5740"/>
    <cellStyle name="Normal 4 6 16 5 2" xfId="15380"/>
    <cellStyle name="Normal 4 6 16 5 2 2" xfId="45587"/>
    <cellStyle name="Normal 4 6 16 5 3" xfId="25020"/>
    <cellStyle name="Normal 4 6 16 5 3 2" xfId="55227"/>
    <cellStyle name="Normal 4 6 16 5 4" xfId="35947"/>
    <cellStyle name="Normal 4 6 16 6" xfId="7027"/>
    <cellStyle name="Normal 4 6 16 6 2" xfId="16667"/>
    <cellStyle name="Normal 4 6 16 6 2 2" xfId="46874"/>
    <cellStyle name="Normal 4 6 16 6 3" xfId="26307"/>
    <cellStyle name="Normal 4 6 16 6 3 2" xfId="56514"/>
    <cellStyle name="Normal 4 6 16 6 4" xfId="37234"/>
    <cellStyle name="Normal 4 6 16 7" xfId="8314"/>
    <cellStyle name="Normal 4 6 16 7 2" xfId="17954"/>
    <cellStyle name="Normal 4 6 16 7 2 2" xfId="48161"/>
    <cellStyle name="Normal 4 6 16 7 3" xfId="27594"/>
    <cellStyle name="Normal 4 6 16 7 3 2" xfId="57801"/>
    <cellStyle name="Normal 4 6 16 7 4" xfId="38521"/>
    <cellStyle name="Normal 4 6 16 8" xfId="9601"/>
    <cellStyle name="Normal 4 6 16 8 2" xfId="19241"/>
    <cellStyle name="Normal 4 6 16 8 2 2" xfId="49448"/>
    <cellStyle name="Normal 4 6 16 8 3" xfId="28881"/>
    <cellStyle name="Normal 4 6 16 8 3 2" xfId="59088"/>
    <cellStyle name="Normal 4 6 16 8 4" xfId="39808"/>
    <cellStyle name="Normal 4 6 16 9" xfId="10724"/>
    <cellStyle name="Normal 4 6 16 9 2" xfId="40931"/>
    <cellStyle name="Normal 4 6 17" xfId="1238"/>
    <cellStyle name="Normal 4 6 17 10" xfId="20526"/>
    <cellStyle name="Normal 4 6 17 10 2" xfId="50733"/>
    <cellStyle name="Normal 4 6 17 11" xfId="30330"/>
    <cellStyle name="Normal 4 6 17 11 2" xfId="60537"/>
    <cellStyle name="Normal 4 6 17 12" xfId="31453"/>
    <cellStyle name="Normal 4 6 17 2" xfId="2366"/>
    <cellStyle name="Normal 4 6 17 2 2" xfId="12009"/>
    <cellStyle name="Normal 4 6 17 2 2 2" xfId="42216"/>
    <cellStyle name="Normal 4 6 17 2 3" xfId="21649"/>
    <cellStyle name="Normal 4 6 17 2 3 2" xfId="51856"/>
    <cellStyle name="Normal 4 6 17 2 4" xfId="32576"/>
    <cellStyle name="Normal 4 6 17 3" xfId="3490"/>
    <cellStyle name="Normal 4 6 17 3 2" xfId="13132"/>
    <cellStyle name="Normal 4 6 17 3 2 2" xfId="43339"/>
    <cellStyle name="Normal 4 6 17 3 3" xfId="22772"/>
    <cellStyle name="Normal 4 6 17 3 3 2" xfId="52979"/>
    <cellStyle name="Normal 4 6 17 3 4" xfId="33699"/>
    <cellStyle name="Normal 4 6 17 4" xfId="4613"/>
    <cellStyle name="Normal 4 6 17 4 2" xfId="14255"/>
    <cellStyle name="Normal 4 6 17 4 2 2" xfId="44462"/>
    <cellStyle name="Normal 4 6 17 4 3" xfId="23895"/>
    <cellStyle name="Normal 4 6 17 4 3 2" xfId="54102"/>
    <cellStyle name="Normal 4 6 17 4 4" xfId="34822"/>
    <cellStyle name="Normal 4 6 17 5" xfId="5902"/>
    <cellStyle name="Normal 4 6 17 5 2" xfId="15542"/>
    <cellStyle name="Normal 4 6 17 5 2 2" xfId="45749"/>
    <cellStyle name="Normal 4 6 17 5 3" xfId="25182"/>
    <cellStyle name="Normal 4 6 17 5 3 2" xfId="55389"/>
    <cellStyle name="Normal 4 6 17 5 4" xfId="36109"/>
    <cellStyle name="Normal 4 6 17 6" xfId="7189"/>
    <cellStyle name="Normal 4 6 17 6 2" xfId="16829"/>
    <cellStyle name="Normal 4 6 17 6 2 2" xfId="47036"/>
    <cellStyle name="Normal 4 6 17 6 3" xfId="26469"/>
    <cellStyle name="Normal 4 6 17 6 3 2" xfId="56676"/>
    <cellStyle name="Normal 4 6 17 6 4" xfId="37396"/>
    <cellStyle name="Normal 4 6 17 7" xfId="8476"/>
    <cellStyle name="Normal 4 6 17 7 2" xfId="18116"/>
    <cellStyle name="Normal 4 6 17 7 2 2" xfId="48323"/>
    <cellStyle name="Normal 4 6 17 7 3" xfId="27756"/>
    <cellStyle name="Normal 4 6 17 7 3 2" xfId="57963"/>
    <cellStyle name="Normal 4 6 17 7 4" xfId="38683"/>
    <cellStyle name="Normal 4 6 17 8" xfId="9763"/>
    <cellStyle name="Normal 4 6 17 8 2" xfId="19403"/>
    <cellStyle name="Normal 4 6 17 8 2 2" xfId="49610"/>
    <cellStyle name="Normal 4 6 17 8 3" xfId="29043"/>
    <cellStyle name="Normal 4 6 17 8 3 2" xfId="59250"/>
    <cellStyle name="Normal 4 6 17 8 4" xfId="39970"/>
    <cellStyle name="Normal 4 6 17 9" xfId="10886"/>
    <cellStyle name="Normal 4 6 17 9 2" xfId="41093"/>
    <cellStyle name="Normal 4 6 18" xfId="1264"/>
    <cellStyle name="Normal 4 6 18 2" xfId="4802"/>
    <cellStyle name="Normal 4 6 18 2 2" xfId="14444"/>
    <cellStyle name="Normal 4 6 18 2 2 2" xfId="44651"/>
    <cellStyle name="Normal 4 6 18 2 3" xfId="24084"/>
    <cellStyle name="Normal 4 6 18 2 3 2" xfId="54291"/>
    <cellStyle name="Normal 4 6 18 2 4" xfId="35011"/>
    <cellStyle name="Normal 4 6 18 3" xfId="6091"/>
    <cellStyle name="Normal 4 6 18 3 2" xfId="15731"/>
    <cellStyle name="Normal 4 6 18 3 2 2" xfId="45938"/>
    <cellStyle name="Normal 4 6 18 3 3" xfId="25371"/>
    <cellStyle name="Normal 4 6 18 3 3 2" xfId="55578"/>
    <cellStyle name="Normal 4 6 18 3 4" xfId="36298"/>
    <cellStyle name="Normal 4 6 18 4" xfId="7378"/>
    <cellStyle name="Normal 4 6 18 4 2" xfId="17018"/>
    <cellStyle name="Normal 4 6 18 4 2 2" xfId="47225"/>
    <cellStyle name="Normal 4 6 18 4 3" xfId="26658"/>
    <cellStyle name="Normal 4 6 18 4 3 2" xfId="56865"/>
    <cellStyle name="Normal 4 6 18 4 4" xfId="37585"/>
    <cellStyle name="Normal 4 6 18 5" xfId="8665"/>
    <cellStyle name="Normal 4 6 18 5 2" xfId="18305"/>
    <cellStyle name="Normal 4 6 18 5 2 2" xfId="48512"/>
    <cellStyle name="Normal 4 6 18 5 3" xfId="27945"/>
    <cellStyle name="Normal 4 6 18 5 3 2" xfId="58152"/>
    <cellStyle name="Normal 4 6 18 5 4" xfId="38872"/>
    <cellStyle name="Normal 4 6 18 6" xfId="10911"/>
    <cellStyle name="Normal 4 6 18 6 2" xfId="41118"/>
    <cellStyle name="Normal 4 6 18 7" xfId="20551"/>
    <cellStyle name="Normal 4 6 18 7 2" xfId="50758"/>
    <cellStyle name="Normal 4 6 18 8" xfId="29232"/>
    <cellStyle name="Normal 4 6 18 8 2" xfId="59439"/>
    <cellStyle name="Normal 4 6 18 9" xfId="31478"/>
    <cellStyle name="Normal 4 6 19" xfId="2392"/>
    <cellStyle name="Normal 4 6 19 2" xfId="12034"/>
    <cellStyle name="Normal 4 6 19 2 2" xfId="42241"/>
    <cellStyle name="Normal 4 6 19 3" xfId="21674"/>
    <cellStyle name="Normal 4 6 19 3 2" xfId="51881"/>
    <cellStyle name="Normal 4 6 19 4" xfId="32601"/>
    <cellStyle name="Normal 4 6 2" xfId="152"/>
    <cellStyle name="Normal 4 6 2 10" xfId="7237"/>
    <cellStyle name="Normal 4 6 2 10 2" xfId="16877"/>
    <cellStyle name="Normal 4 6 2 10 2 2" xfId="47084"/>
    <cellStyle name="Normal 4 6 2 10 3" xfId="26517"/>
    <cellStyle name="Normal 4 6 2 10 3 2" xfId="56724"/>
    <cellStyle name="Normal 4 6 2 10 4" xfId="37444"/>
    <cellStyle name="Normal 4 6 2 11" xfId="8524"/>
    <cellStyle name="Normal 4 6 2 11 2" xfId="18164"/>
    <cellStyle name="Normal 4 6 2 11 2 2" xfId="48371"/>
    <cellStyle name="Normal 4 6 2 11 3" xfId="27804"/>
    <cellStyle name="Normal 4 6 2 11 3 2" xfId="58011"/>
    <cellStyle name="Normal 4 6 2 11 4" xfId="38731"/>
    <cellStyle name="Normal 4 6 2 12" xfId="9811"/>
    <cellStyle name="Normal 4 6 2 12 2" xfId="40018"/>
    <cellStyle name="Normal 4 6 2 13" xfId="19451"/>
    <cellStyle name="Normal 4 6 2 13 2" xfId="49658"/>
    <cellStyle name="Normal 4 6 2 14" xfId="29091"/>
    <cellStyle name="Normal 4 6 2 14 2" xfId="59298"/>
    <cellStyle name="Normal 4 6 2 15" xfId="30378"/>
    <cellStyle name="Normal 4 6 2 2" xfId="317"/>
    <cellStyle name="Normal 4 6 2 2 10" xfId="9975"/>
    <cellStyle name="Normal 4 6 2 2 10 2" xfId="40182"/>
    <cellStyle name="Normal 4 6 2 2 11" xfId="19615"/>
    <cellStyle name="Normal 4 6 2 2 11 2" xfId="49822"/>
    <cellStyle name="Normal 4 6 2 2 12" xfId="29419"/>
    <cellStyle name="Normal 4 6 2 2 12 2" xfId="59626"/>
    <cellStyle name="Normal 4 6 2 2 13" xfId="30542"/>
    <cellStyle name="Normal 4 6 2 2 2" xfId="793"/>
    <cellStyle name="Normal 4 6 2 2 2 10" xfId="20084"/>
    <cellStyle name="Normal 4 6 2 2 2 10 2" xfId="50291"/>
    <cellStyle name="Normal 4 6 2 2 2 11" xfId="29888"/>
    <cellStyle name="Normal 4 6 2 2 2 11 2" xfId="60095"/>
    <cellStyle name="Normal 4 6 2 2 2 12" xfId="31011"/>
    <cellStyle name="Normal 4 6 2 2 2 2" xfId="1922"/>
    <cellStyle name="Normal 4 6 2 2 2 2 2" xfId="11567"/>
    <cellStyle name="Normal 4 6 2 2 2 2 2 2" xfId="41774"/>
    <cellStyle name="Normal 4 6 2 2 2 2 3" xfId="21207"/>
    <cellStyle name="Normal 4 6 2 2 2 2 3 2" xfId="51414"/>
    <cellStyle name="Normal 4 6 2 2 2 2 4" xfId="32134"/>
    <cellStyle name="Normal 4 6 2 2 2 3" xfId="3048"/>
    <cellStyle name="Normal 4 6 2 2 2 3 2" xfId="12690"/>
    <cellStyle name="Normal 4 6 2 2 2 3 2 2" xfId="42897"/>
    <cellStyle name="Normal 4 6 2 2 2 3 3" xfId="22330"/>
    <cellStyle name="Normal 4 6 2 2 2 3 3 2" xfId="52537"/>
    <cellStyle name="Normal 4 6 2 2 2 3 4" xfId="33257"/>
    <cellStyle name="Normal 4 6 2 2 2 4" xfId="4171"/>
    <cellStyle name="Normal 4 6 2 2 2 4 2" xfId="13813"/>
    <cellStyle name="Normal 4 6 2 2 2 4 2 2" xfId="44020"/>
    <cellStyle name="Normal 4 6 2 2 2 4 3" xfId="23453"/>
    <cellStyle name="Normal 4 6 2 2 2 4 3 2" xfId="53660"/>
    <cellStyle name="Normal 4 6 2 2 2 4 4" xfId="34380"/>
    <cellStyle name="Normal 4 6 2 2 2 5" xfId="5460"/>
    <cellStyle name="Normal 4 6 2 2 2 5 2" xfId="15100"/>
    <cellStyle name="Normal 4 6 2 2 2 5 2 2" xfId="45307"/>
    <cellStyle name="Normal 4 6 2 2 2 5 3" xfId="24740"/>
    <cellStyle name="Normal 4 6 2 2 2 5 3 2" xfId="54947"/>
    <cellStyle name="Normal 4 6 2 2 2 5 4" xfId="35667"/>
    <cellStyle name="Normal 4 6 2 2 2 6" xfId="6747"/>
    <cellStyle name="Normal 4 6 2 2 2 6 2" xfId="16387"/>
    <cellStyle name="Normal 4 6 2 2 2 6 2 2" xfId="46594"/>
    <cellStyle name="Normal 4 6 2 2 2 6 3" xfId="26027"/>
    <cellStyle name="Normal 4 6 2 2 2 6 3 2" xfId="56234"/>
    <cellStyle name="Normal 4 6 2 2 2 6 4" xfId="36954"/>
    <cellStyle name="Normal 4 6 2 2 2 7" xfId="8034"/>
    <cellStyle name="Normal 4 6 2 2 2 7 2" xfId="17674"/>
    <cellStyle name="Normal 4 6 2 2 2 7 2 2" xfId="47881"/>
    <cellStyle name="Normal 4 6 2 2 2 7 3" xfId="27314"/>
    <cellStyle name="Normal 4 6 2 2 2 7 3 2" xfId="57521"/>
    <cellStyle name="Normal 4 6 2 2 2 7 4" xfId="38241"/>
    <cellStyle name="Normal 4 6 2 2 2 8" xfId="9321"/>
    <cellStyle name="Normal 4 6 2 2 2 8 2" xfId="18961"/>
    <cellStyle name="Normal 4 6 2 2 2 8 2 2" xfId="49168"/>
    <cellStyle name="Normal 4 6 2 2 2 8 3" xfId="28601"/>
    <cellStyle name="Normal 4 6 2 2 2 8 3 2" xfId="58808"/>
    <cellStyle name="Normal 4 6 2 2 2 8 4" xfId="39528"/>
    <cellStyle name="Normal 4 6 2 2 2 9" xfId="10444"/>
    <cellStyle name="Normal 4 6 2 2 2 9 2" xfId="40651"/>
    <cellStyle name="Normal 4 6 2 2 3" xfId="1451"/>
    <cellStyle name="Normal 4 6 2 2 3 2" xfId="11098"/>
    <cellStyle name="Normal 4 6 2 2 3 2 2" xfId="41305"/>
    <cellStyle name="Normal 4 6 2 2 3 3" xfId="20738"/>
    <cellStyle name="Normal 4 6 2 2 3 3 2" xfId="50945"/>
    <cellStyle name="Normal 4 6 2 2 3 4" xfId="31665"/>
    <cellStyle name="Normal 4 6 2 2 4" xfId="2579"/>
    <cellStyle name="Normal 4 6 2 2 4 2" xfId="12221"/>
    <cellStyle name="Normal 4 6 2 2 4 2 2" xfId="42428"/>
    <cellStyle name="Normal 4 6 2 2 4 3" xfId="21861"/>
    <cellStyle name="Normal 4 6 2 2 4 3 2" xfId="52068"/>
    <cellStyle name="Normal 4 6 2 2 4 4" xfId="32788"/>
    <cellStyle name="Normal 4 6 2 2 5" xfId="3702"/>
    <cellStyle name="Normal 4 6 2 2 5 2" xfId="13344"/>
    <cellStyle name="Normal 4 6 2 2 5 2 2" xfId="43551"/>
    <cellStyle name="Normal 4 6 2 2 5 3" xfId="22984"/>
    <cellStyle name="Normal 4 6 2 2 5 3 2" xfId="53191"/>
    <cellStyle name="Normal 4 6 2 2 5 4" xfId="33911"/>
    <cellStyle name="Normal 4 6 2 2 6" xfId="4991"/>
    <cellStyle name="Normal 4 6 2 2 6 2" xfId="14631"/>
    <cellStyle name="Normal 4 6 2 2 6 2 2" xfId="44838"/>
    <cellStyle name="Normal 4 6 2 2 6 3" xfId="24271"/>
    <cellStyle name="Normal 4 6 2 2 6 3 2" xfId="54478"/>
    <cellStyle name="Normal 4 6 2 2 6 4" xfId="35198"/>
    <cellStyle name="Normal 4 6 2 2 7" xfId="6278"/>
    <cellStyle name="Normal 4 6 2 2 7 2" xfId="15918"/>
    <cellStyle name="Normal 4 6 2 2 7 2 2" xfId="46125"/>
    <cellStyle name="Normal 4 6 2 2 7 3" xfId="25558"/>
    <cellStyle name="Normal 4 6 2 2 7 3 2" xfId="55765"/>
    <cellStyle name="Normal 4 6 2 2 7 4" xfId="36485"/>
    <cellStyle name="Normal 4 6 2 2 8" xfId="7565"/>
    <cellStyle name="Normal 4 6 2 2 8 2" xfId="17205"/>
    <cellStyle name="Normal 4 6 2 2 8 2 2" xfId="47412"/>
    <cellStyle name="Normal 4 6 2 2 8 3" xfId="26845"/>
    <cellStyle name="Normal 4 6 2 2 8 3 2" xfId="57052"/>
    <cellStyle name="Normal 4 6 2 2 8 4" xfId="37772"/>
    <cellStyle name="Normal 4 6 2 2 9" xfId="8852"/>
    <cellStyle name="Normal 4 6 2 2 9 2" xfId="18492"/>
    <cellStyle name="Normal 4 6 2 2 9 2 2" xfId="48699"/>
    <cellStyle name="Normal 4 6 2 2 9 3" xfId="28132"/>
    <cellStyle name="Normal 4 6 2 2 9 3 2" xfId="58339"/>
    <cellStyle name="Normal 4 6 2 2 9 4" xfId="39059"/>
    <cellStyle name="Normal 4 6 2 3" xfId="628"/>
    <cellStyle name="Normal 4 6 2 3 10" xfId="19920"/>
    <cellStyle name="Normal 4 6 2 3 10 2" xfId="50127"/>
    <cellStyle name="Normal 4 6 2 3 11" xfId="29724"/>
    <cellStyle name="Normal 4 6 2 3 11 2" xfId="59931"/>
    <cellStyle name="Normal 4 6 2 3 12" xfId="30847"/>
    <cellStyle name="Normal 4 6 2 3 2" xfId="1758"/>
    <cellStyle name="Normal 4 6 2 3 2 2" xfId="11403"/>
    <cellStyle name="Normal 4 6 2 3 2 2 2" xfId="41610"/>
    <cellStyle name="Normal 4 6 2 3 2 3" xfId="21043"/>
    <cellStyle name="Normal 4 6 2 3 2 3 2" xfId="51250"/>
    <cellStyle name="Normal 4 6 2 3 2 4" xfId="31970"/>
    <cellStyle name="Normal 4 6 2 3 3" xfId="2884"/>
    <cellStyle name="Normal 4 6 2 3 3 2" xfId="12526"/>
    <cellStyle name="Normal 4 6 2 3 3 2 2" xfId="42733"/>
    <cellStyle name="Normal 4 6 2 3 3 3" xfId="22166"/>
    <cellStyle name="Normal 4 6 2 3 3 3 2" xfId="52373"/>
    <cellStyle name="Normal 4 6 2 3 3 4" xfId="33093"/>
    <cellStyle name="Normal 4 6 2 3 4" xfId="4007"/>
    <cellStyle name="Normal 4 6 2 3 4 2" xfId="13649"/>
    <cellStyle name="Normal 4 6 2 3 4 2 2" xfId="43856"/>
    <cellStyle name="Normal 4 6 2 3 4 3" xfId="23289"/>
    <cellStyle name="Normal 4 6 2 3 4 3 2" xfId="53496"/>
    <cellStyle name="Normal 4 6 2 3 4 4" xfId="34216"/>
    <cellStyle name="Normal 4 6 2 3 5" xfId="5296"/>
    <cellStyle name="Normal 4 6 2 3 5 2" xfId="14936"/>
    <cellStyle name="Normal 4 6 2 3 5 2 2" xfId="45143"/>
    <cellStyle name="Normal 4 6 2 3 5 3" xfId="24576"/>
    <cellStyle name="Normal 4 6 2 3 5 3 2" xfId="54783"/>
    <cellStyle name="Normal 4 6 2 3 5 4" xfId="35503"/>
    <cellStyle name="Normal 4 6 2 3 6" xfId="6583"/>
    <cellStyle name="Normal 4 6 2 3 6 2" xfId="16223"/>
    <cellStyle name="Normal 4 6 2 3 6 2 2" xfId="46430"/>
    <cellStyle name="Normal 4 6 2 3 6 3" xfId="25863"/>
    <cellStyle name="Normal 4 6 2 3 6 3 2" xfId="56070"/>
    <cellStyle name="Normal 4 6 2 3 6 4" xfId="36790"/>
    <cellStyle name="Normal 4 6 2 3 7" xfId="7870"/>
    <cellStyle name="Normal 4 6 2 3 7 2" xfId="17510"/>
    <cellStyle name="Normal 4 6 2 3 7 2 2" xfId="47717"/>
    <cellStyle name="Normal 4 6 2 3 7 3" xfId="27150"/>
    <cellStyle name="Normal 4 6 2 3 7 3 2" xfId="57357"/>
    <cellStyle name="Normal 4 6 2 3 7 4" xfId="38077"/>
    <cellStyle name="Normal 4 6 2 3 8" xfId="9157"/>
    <cellStyle name="Normal 4 6 2 3 8 2" xfId="18797"/>
    <cellStyle name="Normal 4 6 2 3 8 2 2" xfId="49004"/>
    <cellStyle name="Normal 4 6 2 3 8 3" xfId="28437"/>
    <cellStyle name="Normal 4 6 2 3 8 3 2" xfId="58644"/>
    <cellStyle name="Normal 4 6 2 3 8 4" xfId="39364"/>
    <cellStyle name="Normal 4 6 2 3 9" xfId="10280"/>
    <cellStyle name="Normal 4 6 2 3 9 2" xfId="40487"/>
    <cellStyle name="Normal 4 6 2 4" xfId="1098"/>
    <cellStyle name="Normal 4 6 2 4 10" xfId="20387"/>
    <cellStyle name="Normal 4 6 2 4 10 2" xfId="50594"/>
    <cellStyle name="Normal 4 6 2 4 11" xfId="30191"/>
    <cellStyle name="Normal 4 6 2 4 11 2" xfId="60398"/>
    <cellStyle name="Normal 4 6 2 4 12" xfId="31314"/>
    <cellStyle name="Normal 4 6 2 4 2" xfId="2226"/>
    <cellStyle name="Normal 4 6 2 4 2 2" xfId="11870"/>
    <cellStyle name="Normal 4 6 2 4 2 2 2" xfId="42077"/>
    <cellStyle name="Normal 4 6 2 4 2 3" xfId="21510"/>
    <cellStyle name="Normal 4 6 2 4 2 3 2" xfId="51717"/>
    <cellStyle name="Normal 4 6 2 4 2 4" xfId="32437"/>
    <cellStyle name="Normal 4 6 2 4 3" xfId="3351"/>
    <cellStyle name="Normal 4 6 2 4 3 2" xfId="12993"/>
    <cellStyle name="Normal 4 6 2 4 3 2 2" xfId="43200"/>
    <cellStyle name="Normal 4 6 2 4 3 3" xfId="22633"/>
    <cellStyle name="Normal 4 6 2 4 3 3 2" xfId="52840"/>
    <cellStyle name="Normal 4 6 2 4 3 4" xfId="33560"/>
    <cellStyle name="Normal 4 6 2 4 4" xfId="4474"/>
    <cellStyle name="Normal 4 6 2 4 4 2" xfId="14116"/>
    <cellStyle name="Normal 4 6 2 4 4 2 2" xfId="44323"/>
    <cellStyle name="Normal 4 6 2 4 4 3" xfId="23756"/>
    <cellStyle name="Normal 4 6 2 4 4 3 2" xfId="53963"/>
    <cellStyle name="Normal 4 6 2 4 4 4" xfId="34683"/>
    <cellStyle name="Normal 4 6 2 4 5" xfId="5763"/>
    <cellStyle name="Normal 4 6 2 4 5 2" xfId="15403"/>
    <cellStyle name="Normal 4 6 2 4 5 2 2" xfId="45610"/>
    <cellStyle name="Normal 4 6 2 4 5 3" xfId="25043"/>
    <cellStyle name="Normal 4 6 2 4 5 3 2" xfId="55250"/>
    <cellStyle name="Normal 4 6 2 4 5 4" xfId="35970"/>
    <cellStyle name="Normal 4 6 2 4 6" xfId="7050"/>
    <cellStyle name="Normal 4 6 2 4 6 2" xfId="16690"/>
    <cellStyle name="Normal 4 6 2 4 6 2 2" xfId="46897"/>
    <cellStyle name="Normal 4 6 2 4 6 3" xfId="26330"/>
    <cellStyle name="Normal 4 6 2 4 6 3 2" xfId="56537"/>
    <cellStyle name="Normal 4 6 2 4 6 4" xfId="37257"/>
    <cellStyle name="Normal 4 6 2 4 7" xfId="8337"/>
    <cellStyle name="Normal 4 6 2 4 7 2" xfId="17977"/>
    <cellStyle name="Normal 4 6 2 4 7 2 2" xfId="48184"/>
    <cellStyle name="Normal 4 6 2 4 7 3" xfId="27617"/>
    <cellStyle name="Normal 4 6 2 4 7 3 2" xfId="57824"/>
    <cellStyle name="Normal 4 6 2 4 7 4" xfId="38544"/>
    <cellStyle name="Normal 4 6 2 4 8" xfId="9624"/>
    <cellStyle name="Normal 4 6 2 4 8 2" xfId="19264"/>
    <cellStyle name="Normal 4 6 2 4 8 2 2" xfId="49471"/>
    <cellStyle name="Normal 4 6 2 4 8 3" xfId="28904"/>
    <cellStyle name="Normal 4 6 2 4 8 3 2" xfId="59111"/>
    <cellStyle name="Normal 4 6 2 4 8 4" xfId="39831"/>
    <cellStyle name="Normal 4 6 2 4 9" xfId="10747"/>
    <cellStyle name="Normal 4 6 2 4 9 2" xfId="40954"/>
    <cellStyle name="Normal 4 6 2 5" xfId="1287"/>
    <cellStyle name="Normal 4 6 2 5 2" xfId="4826"/>
    <cellStyle name="Normal 4 6 2 5 2 2" xfId="14467"/>
    <cellStyle name="Normal 4 6 2 5 2 2 2" xfId="44674"/>
    <cellStyle name="Normal 4 6 2 5 2 3" xfId="24107"/>
    <cellStyle name="Normal 4 6 2 5 2 3 2" xfId="54314"/>
    <cellStyle name="Normal 4 6 2 5 2 4" xfId="35034"/>
    <cellStyle name="Normal 4 6 2 5 3" xfId="6114"/>
    <cellStyle name="Normal 4 6 2 5 3 2" xfId="15754"/>
    <cellStyle name="Normal 4 6 2 5 3 2 2" xfId="45961"/>
    <cellStyle name="Normal 4 6 2 5 3 3" xfId="25394"/>
    <cellStyle name="Normal 4 6 2 5 3 3 2" xfId="55601"/>
    <cellStyle name="Normal 4 6 2 5 3 4" xfId="36321"/>
    <cellStyle name="Normal 4 6 2 5 4" xfId="7401"/>
    <cellStyle name="Normal 4 6 2 5 4 2" xfId="17041"/>
    <cellStyle name="Normal 4 6 2 5 4 2 2" xfId="47248"/>
    <cellStyle name="Normal 4 6 2 5 4 3" xfId="26681"/>
    <cellStyle name="Normal 4 6 2 5 4 3 2" xfId="56888"/>
    <cellStyle name="Normal 4 6 2 5 4 4" xfId="37608"/>
    <cellStyle name="Normal 4 6 2 5 5" xfId="8688"/>
    <cellStyle name="Normal 4 6 2 5 5 2" xfId="18328"/>
    <cellStyle name="Normal 4 6 2 5 5 2 2" xfId="48535"/>
    <cellStyle name="Normal 4 6 2 5 5 3" xfId="27968"/>
    <cellStyle name="Normal 4 6 2 5 5 3 2" xfId="58175"/>
    <cellStyle name="Normal 4 6 2 5 5 4" xfId="38895"/>
    <cellStyle name="Normal 4 6 2 5 6" xfId="10934"/>
    <cellStyle name="Normal 4 6 2 5 6 2" xfId="41141"/>
    <cellStyle name="Normal 4 6 2 5 7" xfId="20574"/>
    <cellStyle name="Normal 4 6 2 5 7 2" xfId="50781"/>
    <cellStyle name="Normal 4 6 2 5 8" xfId="29255"/>
    <cellStyle name="Normal 4 6 2 5 8 2" xfId="59462"/>
    <cellStyle name="Normal 4 6 2 5 9" xfId="31501"/>
    <cellStyle name="Normal 4 6 2 6" xfId="2415"/>
    <cellStyle name="Normal 4 6 2 6 2" xfId="12057"/>
    <cellStyle name="Normal 4 6 2 6 2 2" xfId="42264"/>
    <cellStyle name="Normal 4 6 2 6 3" xfId="21697"/>
    <cellStyle name="Normal 4 6 2 6 3 2" xfId="51904"/>
    <cellStyle name="Normal 4 6 2 6 4" xfId="32624"/>
    <cellStyle name="Normal 4 6 2 7" xfId="3538"/>
    <cellStyle name="Normal 4 6 2 7 2" xfId="13180"/>
    <cellStyle name="Normal 4 6 2 7 2 2" xfId="43387"/>
    <cellStyle name="Normal 4 6 2 7 3" xfId="22820"/>
    <cellStyle name="Normal 4 6 2 7 3 2" xfId="53027"/>
    <cellStyle name="Normal 4 6 2 7 4" xfId="33747"/>
    <cellStyle name="Normal 4 6 2 8" xfId="4661"/>
    <cellStyle name="Normal 4 6 2 8 2" xfId="14303"/>
    <cellStyle name="Normal 4 6 2 8 2 2" xfId="44510"/>
    <cellStyle name="Normal 4 6 2 8 3" xfId="23943"/>
    <cellStyle name="Normal 4 6 2 8 3 2" xfId="54150"/>
    <cellStyle name="Normal 4 6 2 8 4" xfId="34870"/>
    <cellStyle name="Normal 4 6 2 9" xfId="5950"/>
    <cellStyle name="Normal 4 6 2 9 2" xfId="15590"/>
    <cellStyle name="Normal 4 6 2 9 2 2" xfId="45797"/>
    <cellStyle name="Normal 4 6 2 9 3" xfId="25230"/>
    <cellStyle name="Normal 4 6 2 9 3 2" xfId="55437"/>
    <cellStyle name="Normal 4 6 2 9 4" xfId="36157"/>
    <cellStyle name="Normal 4 6 20" xfId="3515"/>
    <cellStyle name="Normal 4 6 20 2" xfId="13157"/>
    <cellStyle name="Normal 4 6 20 2 2" xfId="43364"/>
    <cellStyle name="Normal 4 6 20 3" xfId="22797"/>
    <cellStyle name="Normal 4 6 20 3 2" xfId="53004"/>
    <cellStyle name="Normal 4 6 20 4" xfId="33724"/>
    <cellStyle name="Normal 4 6 21" xfId="4638"/>
    <cellStyle name="Normal 4 6 21 2" xfId="14280"/>
    <cellStyle name="Normal 4 6 21 2 2" xfId="44487"/>
    <cellStyle name="Normal 4 6 21 3" xfId="23920"/>
    <cellStyle name="Normal 4 6 21 3 2" xfId="54127"/>
    <cellStyle name="Normal 4 6 21 4" xfId="34847"/>
    <cellStyle name="Normal 4 6 22" xfId="5927"/>
    <cellStyle name="Normal 4 6 22 2" xfId="15567"/>
    <cellStyle name="Normal 4 6 22 2 2" xfId="45774"/>
    <cellStyle name="Normal 4 6 22 3" xfId="25207"/>
    <cellStyle name="Normal 4 6 22 3 2" xfId="55414"/>
    <cellStyle name="Normal 4 6 22 4" xfId="36134"/>
    <cellStyle name="Normal 4 6 23" xfId="7214"/>
    <cellStyle name="Normal 4 6 23 2" xfId="16854"/>
    <cellStyle name="Normal 4 6 23 2 2" xfId="47061"/>
    <cellStyle name="Normal 4 6 23 3" xfId="26494"/>
    <cellStyle name="Normal 4 6 23 3 2" xfId="56701"/>
    <cellStyle name="Normal 4 6 23 4" xfId="37421"/>
    <cellStyle name="Normal 4 6 24" xfId="8501"/>
    <cellStyle name="Normal 4 6 24 2" xfId="18141"/>
    <cellStyle name="Normal 4 6 24 2 2" xfId="48348"/>
    <cellStyle name="Normal 4 6 24 3" xfId="27781"/>
    <cellStyle name="Normal 4 6 24 3 2" xfId="57988"/>
    <cellStyle name="Normal 4 6 24 4" xfId="38708"/>
    <cellStyle name="Normal 4 6 25" xfId="9788"/>
    <cellStyle name="Normal 4 6 25 2" xfId="39995"/>
    <cellStyle name="Normal 4 6 26" xfId="19428"/>
    <cellStyle name="Normal 4 6 26 2" xfId="49635"/>
    <cellStyle name="Normal 4 6 27" xfId="29068"/>
    <cellStyle name="Normal 4 6 27 2" xfId="59275"/>
    <cellStyle name="Normal 4 6 28" xfId="30355"/>
    <cellStyle name="Normal 4 6 3" xfId="176"/>
    <cellStyle name="Normal 4 6 3 10" xfId="7260"/>
    <cellStyle name="Normal 4 6 3 10 2" xfId="16900"/>
    <cellStyle name="Normal 4 6 3 10 2 2" xfId="47107"/>
    <cellStyle name="Normal 4 6 3 10 3" xfId="26540"/>
    <cellStyle name="Normal 4 6 3 10 3 2" xfId="56747"/>
    <cellStyle name="Normal 4 6 3 10 4" xfId="37467"/>
    <cellStyle name="Normal 4 6 3 11" xfId="8547"/>
    <cellStyle name="Normal 4 6 3 11 2" xfId="18187"/>
    <cellStyle name="Normal 4 6 3 11 2 2" xfId="48394"/>
    <cellStyle name="Normal 4 6 3 11 3" xfId="27827"/>
    <cellStyle name="Normal 4 6 3 11 3 2" xfId="58034"/>
    <cellStyle name="Normal 4 6 3 11 4" xfId="38754"/>
    <cellStyle name="Normal 4 6 3 12" xfId="9834"/>
    <cellStyle name="Normal 4 6 3 12 2" xfId="40041"/>
    <cellStyle name="Normal 4 6 3 13" xfId="19474"/>
    <cellStyle name="Normal 4 6 3 13 2" xfId="49681"/>
    <cellStyle name="Normal 4 6 3 14" xfId="29114"/>
    <cellStyle name="Normal 4 6 3 14 2" xfId="59321"/>
    <cellStyle name="Normal 4 6 3 15" xfId="30401"/>
    <cellStyle name="Normal 4 6 3 2" xfId="340"/>
    <cellStyle name="Normal 4 6 3 2 10" xfId="9998"/>
    <cellStyle name="Normal 4 6 3 2 10 2" xfId="40205"/>
    <cellStyle name="Normal 4 6 3 2 11" xfId="19638"/>
    <cellStyle name="Normal 4 6 3 2 11 2" xfId="49845"/>
    <cellStyle name="Normal 4 6 3 2 12" xfId="29442"/>
    <cellStyle name="Normal 4 6 3 2 12 2" xfId="59649"/>
    <cellStyle name="Normal 4 6 3 2 13" xfId="30565"/>
    <cellStyle name="Normal 4 6 3 2 2" xfId="816"/>
    <cellStyle name="Normal 4 6 3 2 2 10" xfId="20107"/>
    <cellStyle name="Normal 4 6 3 2 2 10 2" xfId="50314"/>
    <cellStyle name="Normal 4 6 3 2 2 11" xfId="29911"/>
    <cellStyle name="Normal 4 6 3 2 2 11 2" xfId="60118"/>
    <cellStyle name="Normal 4 6 3 2 2 12" xfId="31034"/>
    <cellStyle name="Normal 4 6 3 2 2 2" xfId="1945"/>
    <cellStyle name="Normal 4 6 3 2 2 2 2" xfId="11590"/>
    <cellStyle name="Normal 4 6 3 2 2 2 2 2" xfId="41797"/>
    <cellStyle name="Normal 4 6 3 2 2 2 3" xfId="21230"/>
    <cellStyle name="Normal 4 6 3 2 2 2 3 2" xfId="51437"/>
    <cellStyle name="Normal 4 6 3 2 2 2 4" xfId="32157"/>
    <cellStyle name="Normal 4 6 3 2 2 3" xfId="3071"/>
    <cellStyle name="Normal 4 6 3 2 2 3 2" xfId="12713"/>
    <cellStyle name="Normal 4 6 3 2 2 3 2 2" xfId="42920"/>
    <cellStyle name="Normal 4 6 3 2 2 3 3" xfId="22353"/>
    <cellStyle name="Normal 4 6 3 2 2 3 3 2" xfId="52560"/>
    <cellStyle name="Normal 4 6 3 2 2 3 4" xfId="33280"/>
    <cellStyle name="Normal 4 6 3 2 2 4" xfId="4194"/>
    <cellStyle name="Normal 4 6 3 2 2 4 2" xfId="13836"/>
    <cellStyle name="Normal 4 6 3 2 2 4 2 2" xfId="44043"/>
    <cellStyle name="Normal 4 6 3 2 2 4 3" xfId="23476"/>
    <cellStyle name="Normal 4 6 3 2 2 4 3 2" xfId="53683"/>
    <cellStyle name="Normal 4 6 3 2 2 4 4" xfId="34403"/>
    <cellStyle name="Normal 4 6 3 2 2 5" xfId="5483"/>
    <cellStyle name="Normal 4 6 3 2 2 5 2" xfId="15123"/>
    <cellStyle name="Normal 4 6 3 2 2 5 2 2" xfId="45330"/>
    <cellStyle name="Normal 4 6 3 2 2 5 3" xfId="24763"/>
    <cellStyle name="Normal 4 6 3 2 2 5 3 2" xfId="54970"/>
    <cellStyle name="Normal 4 6 3 2 2 5 4" xfId="35690"/>
    <cellStyle name="Normal 4 6 3 2 2 6" xfId="6770"/>
    <cellStyle name="Normal 4 6 3 2 2 6 2" xfId="16410"/>
    <cellStyle name="Normal 4 6 3 2 2 6 2 2" xfId="46617"/>
    <cellStyle name="Normal 4 6 3 2 2 6 3" xfId="26050"/>
    <cellStyle name="Normal 4 6 3 2 2 6 3 2" xfId="56257"/>
    <cellStyle name="Normal 4 6 3 2 2 6 4" xfId="36977"/>
    <cellStyle name="Normal 4 6 3 2 2 7" xfId="8057"/>
    <cellStyle name="Normal 4 6 3 2 2 7 2" xfId="17697"/>
    <cellStyle name="Normal 4 6 3 2 2 7 2 2" xfId="47904"/>
    <cellStyle name="Normal 4 6 3 2 2 7 3" xfId="27337"/>
    <cellStyle name="Normal 4 6 3 2 2 7 3 2" xfId="57544"/>
    <cellStyle name="Normal 4 6 3 2 2 7 4" xfId="38264"/>
    <cellStyle name="Normal 4 6 3 2 2 8" xfId="9344"/>
    <cellStyle name="Normal 4 6 3 2 2 8 2" xfId="18984"/>
    <cellStyle name="Normal 4 6 3 2 2 8 2 2" xfId="49191"/>
    <cellStyle name="Normal 4 6 3 2 2 8 3" xfId="28624"/>
    <cellStyle name="Normal 4 6 3 2 2 8 3 2" xfId="58831"/>
    <cellStyle name="Normal 4 6 3 2 2 8 4" xfId="39551"/>
    <cellStyle name="Normal 4 6 3 2 2 9" xfId="10467"/>
    <cellStyle name="Normal 4 6 3 2 2 9 2" xfId="40674"/>
    <cellStyle name="Normal 4 6 3 2 3" xfId="1474"/>
    <cellStyle name="Normal 4 6 3 2 3 2" xfId="11121"/>
    <cellStyle name="Normal 4 6 3 2 3 2 2" xfId="41328"/>
    <cellStyle name="Normal 4 6 3 2 3 3" xfId="20761"/>
    <cellStyle name="Normal 4 6 3 2 3 3 2" xfId="50968"/>
    <cellStyle name="Normal 4 6 3 2 3 4" xfId="31688"/>
    <cellStyle name="Normal 4 6 3 2 4" xfId="2602"/>
    <cellStyle name="Normal 4 6 3 2 4 2" xfId="12244"/>
    <cellStyle name="Normal 4 6 3 2 4 2 2" xfId="42451"/>
    <cellStyle name="Normal 4 6 3 2 4 3" xfId="21884"/>
    <cellStyle name="Normal 4 6 3 2 4 3 2" xfId="52091"/>
    <cellStyle name="Normal 4 6 3 2 4 4" xfId="32811"/>
    <cellStyle name="Normal 4 6 3 2 5" xfId="3725"/>
    <cellStyle name="Normal 4 6 3 2 5 2" xfId="13367"/>
    <cellStyle name="Normal 4 6 3 2 5 2 2" xfId="43574"/>
    <cellStyle name="Normal 4 6 3 2 5 3" xfId="23007"/>
    <cellStyle name="Normal 4 6 3 2 5 3 2" xfId="53214"/>
    <cellStyle name="Normal 4 6 3 2 5 4" xfId="33934"/>
    <cellStyle name="Normal 4 6 3 2 6" xfId="5014"/>
    <cellStyle name="Normal 4 6 3 2 6 2" xfId="14654"/>
    <cellStyle name="Normal 4 6 3 2 6 2 2" xfId="44861"/>
    <cellStyle name="Normal 4 6 3 2 6 3" xfId="24294"/>
    <cellStyle name="Normal 4 6 3 2 6 3 2" xfId="54501"/>
    <cellStyle name="Normal 4 6 3 2 6 4" xfId="35221"/>
    <cellStyle name="Normal 4 6 3 2 7" xfId="6301"/>
    <cellStyle name="Normal 4 6 3 2 7 2" xfId="15941"/>
    <cellStyle name="Normal 4 6 3 2 7 2 2" xfId="46148"/>
    <cellStyle name="Normal 4 6 3 2 7 3" xfId="25581"/>
    <cellStyle name="Normal 4 6 3 2 7 3 2" xfId="55788"/>
    <cellStyle name="Normal 4 6 3 2 7 4" xfId="36508"/>
    <cellStyle name="Normal 4 6 3 2 8" xfId="7588"/>
    <cellStyle name="Normal 4 6 3 2 8 2" xfId="17228"/>
    <cellStyle name="Normal 4 6 3 2 8 2 2" xfId="47435"/>
    <cellStyle name="Normal 4 6 3 2 8 3" xfId="26868"/>
    <cellStyle name="Normal 4 6 3 2 8 3 2" xfId="57075"/>
    <cellStyle name="Normal 4 6 3 2 8 4" xfId="37795"/>
    <cellStyle name="Normal 4 6 3 2 9" xfId="8875"/>
    <cellStyle name="Normal 4 6 3 2 9 2" xfId="18515"/>
    <cellStyle name="Normal 4 6 3 2 9 2 2" xfId="48722"/>
    <cellStyle name="Normal 4 6 3 2 9 3" xfId="28155"/>
    <cellStyle name="Normal 4 6 3 2 9 3 2" xfId="58362"/>
    <cellStyle name="Normal 4 6 3 2 9 4" xfId="39082"/>
    <cellStyle name="Normal 4 6 3 3" xfId="652"/>
    <cellStyle name="Normal 4 6 3 3 10" xfId="19943"/>
    <cellStyle name="Normal 4 6 3 3 10 2" xfId="50150"/>
    <cellStyle name="Normal 4 6 3 3 11" xfId="29747"/>
    <cellStyle name="Normal 4 6 3 3 11 2" xfId="59954"/>
    <cellStyle name="Normal 4 6 3 3 12" xfId="30870"/>
    <cellStyle name="Normal 4 6 3 3 2" xfId="1781"/>
    <cellStyle name="Normal 4 6 3 3 2 2" xfId="11426"/>
    <cellStyle name="Normal 4 6 3 3 2 2 2" xfId="41633"/>
    <cellStyle name="Normal 4 6 3 3 2 3" xfId="21066"/>
    <cellStyle name="Normal 4 6 3 3 2 3 2" xfId="51273"/>
    <cellStyle name="Normal 4 6 3 3 2 4" xfId="31993"/>
    <cellStyle name="Normal 4 6 3 3 3" xfId="2907"/>
    <cellStyle name="Normal 4 6 3 3 3 2" xfId="12549"/>
    <cellStyle name="Normal 4 6 3 3 3 2 2" xfId="42756"/>
    <cellStyle name="Normal 4 6 3 3 3 3" xfId="22189"/>
    <cellStyle name="Normal 4 6 3 3 3 3 2" xfId="52396"/>
    <cellStyle name="Normal 4 6 3 3 3 4" xfId="33116"/>
    <cellStyle name="Normal 4 6 3 3 4" xfId="4030"/>
    <cellStyle name="Normal 4 6 3 3 4 2" xfId="13672"/>
    <cellStyle name="Normal 4 6 3 3 4 2 2" xfId="43879"/>
    <cellStyle name="Normal 4 6 3 3 4 3" xfId="23312"/>
    <cellStyle name="Normal 4 6 3 3 4 3 2" xfId="53519"/>
    <cellStyle name="Normal 4 6 3 3 4 4" xfId="34239"/>
    <cellStyle name="Normal 4 6 3 3 5" xfId="5319"/>
    <cellStyle name="Normal 4 6 3 3 5 2" xfId="14959"/>
    <cellStyle name="Normal 4 6 3 3 5 2 2" xfId="45166"/>
    <cellStyle name="Normal 4 6 3 3 5 3" xfId="24599"/>
    <cellStyle name="Normal 4 6 3 3 5 3 2" xfId="54806"/>
    <cellStyle name="Normal 4 6 3 3 5 4" xfId="35526"/>
    <cellStyle name="Normal 4 6 3 3 6" xfId="6606"/>
    <cellStyle name="Normal 4 6 3 3 6 2" xfId="16246"/>
    <cellStyle name="Normal 4 6 3 3 6 2 2" xfId="46453"/>
    <cellStyle name="Normal 4 6 3 3 6 3" xfId="25886"/>
    <cellStyle name="Normal 4 6 3 3 6 3 2" xfId="56093"/>
    <cellStyle name="Normal 4 6 3 3 6 4" xfId="36813"/>
    <cellStyle name="Normal 4 6 3 3 7" xfId="7893"/>
    <cellStyle name="Normal 4 6 3 3 7 2" xfId="17533"/>
    <cellStyle name="Normal 4 6 3 3 7 2 2" xfId="47740"/>
    <cellStyle name="Normal 4 6 3 3 7 3" xfId="27173"/>
    <cellStyle name="Normal 4 6 3 3 7 3 2" xfId="57380"/>
    <cellStyle name="Normal 4 6 3 3 7 4" xfId="38100"/>
    <cellStyle name="Normal 4 6 3 3 8" xfId="9180"/>
    <cellStyle name="Normal 4 6 3 3 8 2" xfId="18820"/>
    <cellStyle name="Normal 4 6 3 3 8 2 2" xfId="49027"/>
    <cellStyle name="Normal 4 6 3 3 8 3" xfId="28460"/>
    <cellStyle name="Normal 4 6 3 3 8 3 2" xfId="58667"/>
    <cellStyle name="Normal 4 6 3 3 8 4" xfId="39387"/>
    <cellStyle name="Normal 4 6 3 3 9" xfId="10303"/>
    <cellStyle name="Normal 4 6 3 3 9 2" xfId="40510"/>
    <cellStyle name="Normal 4 6 3 4" xfId="1122"/>
    <cellStyle name="Normal 4 6 3 4 10" xfId="20410"/>
    <cellStyle name="Normal 4 6 3 4 10 2" xfId="50617"/>
    <cellStyle name="Normal 4 6 3 4 11" xfId="30214"/>
    <cellStyle name="Normal 4 6 3 4 11 2" xfId="60421"/>
    <cellStyle name="Normal 4 6 3 4 12" xfId="31337"/>
    <cellStyle name="Normal 4 6 3 4 2" xfId="2250"/>
    <cellStyle name="Normal 4 6 3 4 2 2" xfId="11893"/>
    <cellStyle name="Normal 4 6 3 4 2 2 2" xfId="42100"/>
    <cellStyle name="Normal 4 6 3 4 2 3" xfId="21533"/>
    <cellStyle name="Normal 4 6 3 4 2 3 2" xfId="51740"/>
    <cellStyle name="Normal 4 6 3 4 2 4" xfId="32460"/>
    <cellStyle name="Normal 4 6 3 4 3" xfId="3374"/>
    <cellStyle name="Normal 4 6 3 4 3 2" xfId="13016"/>
    <cellStyle name="Normal 4 6 3 4 3 2 2" xfId="43223"/>
    <cellStyle name="Normal 4 6 3 4 3 3" xfId="22656"/>
    <cellStyle name="Normal 4 6 3 4 3 3 2" xfId="52863"/>
    <cellStyle name="Normal 4 6 3 4 3 4" xfId="33583"/>
    <cellStyle name="Normal 4 6 3 4 4" xfId="4497"/>
    <cellStyle name="Normal 4 6 3 4 4 2" xfId="14139"/>
    <cellStyle name="Normal 4 6 3 4 4 2 2" xfId="44346"/>
    <cellStyle name="Normal 4 6 3 4 4 3" xfId="23779"/>
    <cellStyle name="Normal 4 6 3 4 4 3 2" xfId="53986"/>
    <cellStyle name="Normal 4 6 3 4 4 4" xfId="34706"/>
    <cellStyle name="Normal 4 6 3 4 5" xfId="5786"/>
    <cellStyle name="Normal 4 6 3 4 5 2" xfId="15426"/>
    <cellStyle name="Normal 4 6 3 4 5 2 2" xfId="45633"/>
    <cellStyle name="Normal 4 6 3 4 5 3" xfId="25066"/>
    <cellStyle name="Normal 4 6 3 4 5 3 2" xfId="55273"/>
    <cellStyle name="Normal 4 6 3 4 5 4" xfId="35993"/>
    <cellStyle name="Normal 4 6 3 4 6" xfId="7073"/>
    <cellStyle name="Normal 4 6 3 4 6 2" xfId="16713"/>
    <cellStyle name="Normal 4 6 3 4 6 2 2" xfId="46920"/>
    <cellStyle name="Normal 4 6 3 4 6 3" xfId="26353"/>
    <cellStyle name="Normal 4 6 3 4 6 3 2" xfId="56560"/>
    <cellStyle name="Normal 4 6 3 4 6 4" xfId="37280"/>
    <cellStyle name="Normal 4 6 3 4 7" xfId="8360"/>
    <cellStyle name="Normal 4 6 3 4 7 2" xfId="18000"/>
    <cellStyle name="Normal 4 6 3 4 7 2 2" xfId="48207"/>
    <cellStyle name="Normal 4 6 3 4 7 3" xfId="27640"/>
    <cellStyle name="Normal 4 6 3 4 7 3 2" xfId="57847"/>
    <cellStyle name="Normal 4 6 3 4 7 4" xfId="38567"/>
    <cellStyle name="Normal 4 6 3 4 8" xfId="9647"/>
    <cellStyle name="Normal 4 6 3 4 8 2" xfId="19287"/>
    <cellStyle name="Normal 4 6 3 4 8 2 2" xfId="49494"/>
    <cellStyle name="Normal 4 6 3 4 8 3" xfId="28927"/>
    <cellStyle name="Normal 4 6 3 4 8 3 2" xfId="59134"/>
    <cellStyle name="Normal 4 6 3 4 8 4" xfId="39854"/>
    <cellStyle name="Normal 4 6 3 4 9" xfId="10770"/>
    <cellStyle name="Normal 4 6 3 4 9 2" xfId="40977"/>
    <cellStyle name="Normal 4 6 3 5" xfId="1310"/>
    <cellStyle name="Normal 4 6 3 5 2" xfId="4850"/>
    <cellStyle name="Normal 4 6 3 5 2 2" xfId="14490"/>
    <cellStyle name="Normal 4 6 3 5 2 2 2" xfId="44697"/>
    <cellStyle name="Normal 4 6 3 5 2 3" xfId="24130"/>
    <cellStyle name="Normal 4 6 3 5 2 3 2" xfId="54337"/>
    <cellStyle name="Normal 4 6 3 5 2 4" xfId="35057"/>
    <cellStyle name="Normal 4 6 3 5 3" xfId="6137"/>
    <cellStyle name="Normal 4 6 3 5 3 2" xfId="15777"/>
    <cellStyle name="Normal 4 6 3 5 3 2 2" xfId="45984"/>
    <cellStyle name="Normal 4 6 3 5 3 3" xfId="25417"/>
    <cellStyle name="Normal 4 6 3 5 3 3 2" xfId="55624"/>
    <cellStyle name="Normal 4 6 3 5 3 4" xfId="36344"/>
    <cellStyle name="Normal 4 6 3 5 4" xfId="7424"/>
    <cellStyle name="Normal 4 6 3 5 4 2" xfId="17064"/>
    <cellStyle name="Normal 4 6 3 5 4 2 2" xfId="47271"/>
    <cellStyle name="Normal 4 6 3 5 4 3" xfId="26704"/>
    <cellStyle name="Normal 4 6 3 5 4 3 2" xfId="56911"/>
    <cellStyle name="Normal 4 6 3 5 4 4" xfId="37631"/>
    <cellStyle name="Normal 4 6 3 5 5" xfId="8711"/>
    <cellStyle name="Normal 4 6 3 5 5 2" xfId="18351"/>
    <cellStyle name="Normal 4 6 3 5 5 2 2" xfId="48558"/>
    <cellStyle name="Normal 4 6 3 5 5 3" xfId="27991"/>
    <cellStyle name="Normal 4 6 3 5 5 3 2" xfId="58198"/>
    <cellStyle name="Normal 4 6 3 5 5 4" xfId="38918"/>
    <cellStyle name="Normal 4 6 3 5 6" xfId="10957"/>
    <cellStyle name="Normal 4 6 3 5 6 2" xfId="41164"/>
    <cellStyle name="Normal 4 6 3 5 7" xfId="20597"/>
    <cellStyle name="Normal 4 6 3 5 7 2" xfId="50804"/>
    <cellStyle name="Normal 4 6 3 5 8" xfId="29278"/>
    <cellStyle name="Normal 4 6 3 5 8 2" xfId="59485"/>
    <cellStyle name="Normal 4 6 3 5 9" xfId="31524"/>
    <cellStyle name="Normal 4 6 3 6" xfId="2438"/>
    <cellStyle name="Normal 4 6 3 6 2" xfId="12080"/>
    <cellStyle name="Normal 4 6 3 6 2 2" xfId="42287"/>
    <cellStyle name="Normal 4 6 3 6 3" xfId="21720"/>
    <cellStyle name="Normal 4 6 3 6 3 2" xfId="51927"/>
    <cellStyle name="Normal 4 6 3 6 4" xfId="32647"/>
    <cellStyle name="Normal 4 6 3 7" xfId="3561"/>
    <cellStyle name="Normal 4 6 3 7 2" xfId="13203"/>
    <cellStyle name="Normal 4 6 3 7 2 2" xfId="43410"/>
    <cellStyle name="Normal 4 6 3 7 3" xfId="22843"/>
    <cellStyle name="Normal 4 6 3 7 3 2" xfId="53050"/>
    <cellStyle name="Normal 4 6 3 7 4" xfId="33770"/>
    <cellStyle name="Normal 4 6 3 8" xfId="4684"/>
    <cellStyle name="Normal 4 6 3 8 2" xfId="14326"/>
    <cellStyle name="Normal 4 6 3 8 2 2" xfId="44533"/>
    <cellStyle name="Normal 4 6 3 8 3" xfId="23966"/>
    <cellStyle name="Normal 4 6 3 8 3 2" xfId="54173"/>
    <cellStyle name="Normal 4 6 3 8 4" xfId="34893"/>
    <cellStyle name="Normal 4 6 3 9" xfId="5973"/>
    <cellStyle name="Normal 4 6 3 9 2" xfId="15613"/>
    <cellStyle name="Normal 4 6 3 9 2 2" xfId="45820"/>
    <cellStyle name="Normal 4 6 3 9 3" xfId="25253"/>
    <cellStyle name="Normal 4 6 3 9 3 2" xfId="55460"/>
    <cellStyle name="Normal 4 6 3 9 4" xfId="36180"/>
    <cellStyle name="Normal 4 6 4" xfId="199"/>
    <cellStyle name="Normal 4 6 4 10" xfId="7283"/>
    <cellStyle name="Normal 4 6 4 10 2" xfId="16923"/>
    <cellStyle name="Normal 4 6 4 10 2 2" xfId="47130"/>
    <cellStyle name="Normal 4 6 4 10 3" xfId="26563"/>
    <cellStyle name="Normal 4 6 4 10 3 2" xfId="56770"/>
    <cellStyle name="Normal 4 6 4 10 4" xfId="37490"/>
    <cellStyle name="Normal 4 6 4 11" xfId="8570"/>
    <cellStyle name="Normal 4 6 4 11 2" xfId="18210"/>
    <cellStyle name="Normal 4 6 4 11 2 2" xfId="48417"/>
    <cellStyle name="Normal 4 6 4 11 3" xfId="27850"/>
    <cellStyle name="Normal 4 6 4 11 3 2" xfId="58057"/>
    <cellStyle name="Normal 4 6 4 11 4" xfId="38777"/>
    <cellStyle name="Normal 4 6 4 12" xfId="9857"/>
    <cellStyle name="Normal 4 6 4 12 2" xfId="40064"/>
    <cellStyle name="Normal 4 6 4 13" xfId="19497"/>
    <cellStyle name="Normal 4 6 4 13 2" xfId="49704"/>
    <cellStyle name="Normal 4 6 4 14" xfId="29137"/>
    <cellStyle name="Normal 4 6 4 14 2" xfId="59344"/>
    <cellStyle name="Normal 4 6 4 15" xfId="30424"/>
    <cellStyle name="Normal 4 6 4 2" xfId="363"/>
    <cellStyle name="Normal 4 6 4 2 10" xfId="10021"/>
    <cellStyle name="Normal 4 6 4 2 10 2" xfId="40228"/>
    <cellStyle name="Normal 4 6 4 2 11" xfId="19661"/>
    <cellStyle name="Normal 4 6 4 2 11 2" xfId="49868"/>
    <cellStyle name="Normal 4 6 4 2 12" xfId="29465"/>
    <cellStyle name="Normal 4 6 4 2 12 2" xfId="59672"/>
    <cellStyle name="Normal 4 6 4 2 13" xfId="30588"/>
    <cellStyle name="Normal 4 6 4 2 2" xfId="839"/>
    <cellStyle name="Normal 4 6 4 2 2 10" xfId="20130"/>
    <cellStyle name="Normal 4 6 4 2 2 10 2" xfId="50337"/>
    <cellStyle name="Normal 4 6 4 2 2 11" xfId="29934"/>
    <cellStyle name="Normal 4 6 4 2 2 11 2" xfId="60141"/>
    <cellStyle name="Normal 4 6 4 2 2 12" xfId="31057"/>
    <cellStyle name="Normal 4 6 4 2 2 2" xfId="1968"/>
    <cellStyle name="Normal 4 6 4 2 2 2 2" xfId="11613"/>
    <cellStyle name="Normal 4 6 4 2 2 2 2 2" xfId="41820"/>
    <cellStyle name="Normal 4 6 4 2 2 2 3" xfId="21253"/>
    <cellStyle name="Normal 4 6 4 2 2 2 3 2" xfId="51460"/>
    <cellStyle name="Normal 4 6 4 2 2 2 4" xfId="32180"/>
    <cellStyle name="Normal 4 6 4 2 2 3" xfId="3094"/>
    <cellStyle name="Normal 4 6 4 2 2 3 2" xfId="12736"/>
    <cellStyle name="Normal 4 6 4 2 2 3 2 2" xfId="42943"/>
    <cellStyle name="Normal 4 6 4 2 2 3 3" xfId="22376"/>
    <cellStyle name="Normal 4 6 4 2 2 3 3 2" xfId="52583"/>
    <cellStyle name="Normal 4 6 4 2 2 3 4" xfId="33303"/>
    <cellStyle name="Normal 4 6 4 2 2 4" xfId="4217"/>
    <cellStyle name="Normal 4 6 4 2 2 4 2" xfId="13859"/>
    <cellStyle name="Normal 4 6 4 2 2 4 2 2" xfId="44066"/>
    <cellStyle name="Normal 4 6 4 2 2 4 3" xfId="23499"/>
    <cellStyle name="Normal 4 6 4 2 2 4 3 2" xfId="53706"/>
    <cellStyle name="Normal 4 6 4 2 2 4 4" xfId="34426"/>
    <cellStyle name="Normal 4 6 4 2 2 5" xfId="5506"/>
    <cellStyle name="Normal 4 6 4 2 2 5 2" xfId="15146"/>
    <cellStyle name="Normal 4 6 4 2 2 5 2 2" xfId="45353"/>
    <cellStyle name="Normal 4 6 4 2 2 5 3" xfId="24786"/>
    <cellStyle name="Normal 4 6 4 2 2 5 3 2" xfId="54993"/>
    <cellStyle name="Normal 4 6 4 2 2 5 4" xfId="35713"/>
    <cellStyle name="Normal 4 6 4 2 2 6" xfId="6793"/>
    <cellStyle name="Normal 4 6 4 2 2 6 2" xfId="16433"/>
    <cellStyle name="Normal 4 6 4 2 2 6 2 2" xfId="46640"/>
    <cellStyle name="Normal 4 6 4 2 2 6 3" xfId="26073"/>
    <cellStyle name="Normal 4 6 4 2 2 6 3 2" xfId="56280"/>
    <cellStyle name="Normal 4 6 4 2 2 6 4" xfId="37000"/>
    <cellStyle name="Normal 4 6 4 2 2 7" xfId="8080"/>
    <cellStyle name="Normal 4 6 4 2 2 7 2" xfId="17720"/>
    <cellStyle name="Normal 4 6 4 2 2 7 2 2" xfId="47927"/>
    <cellStyle name="Normal 4 6 4 2 2 7 3" xfId="27360"/>
    <cellStyle name="Normal 4 6 4 2 2 7 3 2" xfId="57567"/>
    <cellStyle name="Normal 4 6 4 2 2 7 4" xfId="38287"/>
    <cellStyle name="Normal 4 6 4 2 2 8" xfId="9367"/>
    <cellStyle name="Normal 4 6 4 2 2 8 2" xfId="19007"/>
    <cellStyle name="Normal 4 6 4 2 2 8 2 2" xfId="49214"/>
    <cellStyle name="Normal 4 6 4 2 2 8 3" xfId="28647"/>
    <cellStyle name="Normal 4 6 4 2 2 8 3 2" xfId="58854"/>
    <cellStyle name="Normal 4 6 4 2 2 8 4" xfId="39574"/>
    <cellStyle name="Normal 4 6 4 2 2 9" xfId="10490"/>
    <cellStyle name="Normal 4 6 4 2 2 9 2" xfId="40697"/>
    <cellStyle name="Normal 4 6 4 2 3" xfId="1497"/>
    <cellStyle name="Normal 4 6 4 2 3 2" xfId="11144"/>
    <cellStyle name="Normal 4 6 4 2 3 2 2" xfId="41351"/>
    <cellStyle name="Normal 4 6 4 2 3 3" xfId="20784"/>
    <cellStyle name="Normal 4 6 4 2 3 3 2" xfId="50991"/>
    <cellStyle name="Normal 4 6 4 2 3 4" xfId="31711"/>
    <cellStyle name="Normal 4 6 4 2 4" xfId="2625"/>
    <cellStyle name="Normal 4 6 4 2 4 2" xfId="12267"/>
    <cellStyle name="Normal 4 6 4 2 4 2 2" xfId="42474"/>
    <cellStyle name="Normal 4 6 4 2 4 3" xfId="21907"/>
    <cellStyle name="Normal 4 6 4 2 4 3 2" xfId="52114"/>
    <cellStyle name="Normal 4 6 4 2 4 4" xfId="32834"/>
    <cellStyle name="Normal 4 6 4 2 5" xfId="3748"/>
    <cellStyle name="Normal 4 6 4 2 5 2" xfId="13390"/>
    <cellStyle name="Normal 4 6 4 2 5 2 2" xfId="43597"/>
    <cellStyle name="Normal 4 6 4 2 5 3" xfId="23030"/>
    <cellStyle name="Normal 4 6 4 2 5 3 2" xfId="53237"/>
    <cellStyle name="Normal 4 6 4 2 5 4" xfId="33957"/>
    <cellStyle name="Normal 4 6 4 2 6" xfId="5037"/>
    <cellStyle name="Normal 4 6 4 2 6 2" xfId="14677"/>
    <cellStyle name="Normal 4 6 4 2 6 2 2" xfId="44884"/>
    <cellStyle name="Normal 4 6 4 2 6 3" xfId="24317"/>
    <cellStyle name="Normal 4 6 4 2 6 3 2" xfId="54524"/>
    <cellStyle name="Normal 4 6 4 2 6 4" xfId="35244"/>
    <cellStyle name="Normal 4 6 4 2 7" xfId="6324"/>
    <cellStyle name="Normal 4 6 4 2 7 2" xfId="15964"/>
    <cellStyle name="Normal 4 6 4 2 7 2 2" xfId="46171"/>
    <cellStyle name="Normal 4 6 4 2 7 3" xfId="25604"/>
    <cellStyle name="Normal 4 6 4 2 7 3 2" xfId="55811"/>
    <cellStyle name="Normal 4 6 4 2 7 4" xfId="36531"/>
    <cellStyle name="Normal 4 6 4 2 8" xfId="7611"/>
    <cellStyle name="Normal 4 6 4 2 8 2" xfId="17251"/>
    <cellStyle name="Normal 4 6 4 2 8 2 2" xfId="47458"/>
    <cellStyle name="Normal 4 6 4 2 8 3" xfId="26891"/>
    <cellStyle name="Normal 4 6 4 2 8 3 2" xfId="57098"/>
    <cellStyle name="Normal 4 6 4 2 8 4" xfId="37818"/>
    <cellStyle name="Normal 4 6 4 2 9" xfId="8898"/>
    <cellStyle name="Normal 4 6 4 2 9 2" xfId="18538"/>
    <cellStyle name="Normal 4 6 4 2 9 2 2" xfId="48745"/>
    <cellStyle name="Normal 4 6 4 2 9 3" xfId="28178"/>
    <cellStyle name="Normal 4 6 4 2 9 3 2" xfId="58385"/>
    <cellStyle name="Normal 4 6 4 2 9 4" xfId="39105"/>
    <cellStyle name="Normal 4 6 4 3" xfId="675"/>
    <cellStyle name="Normal 4 6 4 3 10" xfId="19966"/>
    <cellStyle name="Normal 4 6 4 3 10 2" xfId="50173"/>
    <cellStyle name="Normal 4 6 4 3 11" xfId="29770"/>
    <cellStyle name="Normal 4 6 4 3 11 2" xfId="59977"/>
    <cellStyle name="Normal 4 6 4 3 12" xfId="30893"/>
    <cellStyle name="Normal 4 6 4 3 2" xfId="1804"/>
    <cellStyle name="Normal 4 6 4 3 2 2" xfId="11449"/>
    <cellStyle name="Normal 4 6 4 3 2 2 2" xfId="41656"/>
    <cellStyle name="Normal 4 6 4 3 2 3" xfId="21089"/>
    <cellStyle name="Normal 4 6 4 3 2 3 2" xfId="51296"/>
    <cellStyle name="Normal 4 6 4 3 2 4" xfId="32016"/>
    <cellStyle name="Normal 4 6 4 3 3" xfId="2930"/>
    <cellStyle name="Normal 4 6 4 3 3 2" xfId="12572"/>
    <cellStyle name="Normal 4 6 4 3 3 2 2" xfId="42779"/>
    <cellStyle name="Normal 4 6 4 3 3 3" xfId="22212"/>
    <cellStyle name="Normal 4 6 4 3 3 3 2" xfId="52419"/>
    <cellStyle name="Normal 4 6 4 3 3 4" xfId="33139"/>
    <cellStyle name="Normal 4 6 4 3 4" xfId="4053"/>
    <cellStyle name="Normal 4 6 4 3 4 2" xfId="13695"/>
    <cellStyle name="Normal 4 6 4 3 4 2 2" xfId="43902"/>
    <cellStyle name="Normal 4 6 4 3 4 3" xfId="23335"/>
    <cellStyle name="Normal 4 6 4 3 4 3 2" xfId="53542"/>
    <cellStyle name="Normal 4 6 4 3 4 4" xfId="34262"/>
    <cellStyle name="Normal 4 6 4 3 5" xfId="5342"/>
    <cellStyle name="Normal 4 6 4 3 5 2" xfId="14982"/>
    <cellStyle name="Normal 4 6 4 3 5 2 2" xfId="45189"/>
    <cellStyle name="Normal 4 6 4 3 5 3" xfId="24622"/>
    <cellStyle name="Normal 4 6 4 3 5 3 2" xfId="54829"/>
    <cellStyle name="Normal 4 6 4 3 5 4" xfId="35549"/>
    <cellStyle name="Normal 4 6 4 3 6" xfId="6629"/>
    <cellStyle name="Normal 4 6 4 3 6 2" xfId="16269"/>
    <cellStyle name="Normal 4 6 4 3 6 2 2" xfId="46476"/>
    <cellStyle name="Normal 4 6 4 3 6 3" xfId="25909"/>
    <cellStyle name="Normal 4 6 4 3 6 3 2" xfId="56116"/>
    <cellStyle name="Normal 4 6 4 3 6 4" xfId="36836"/>
    <cellStyle name="Normal 4 6 4 3 7" xfId="7916"/>
    <cellStyle name="Normal 4 6 4 3 7 2" xfId="17556"/>
    <cellStyle name="Normal 4 6 4 3 7 2 2" xfId="47763"/>
    <cellStyle name="Normal 4 6 4 3 7 3" xfId="27196"/>
    <cellStyle name="Normal 4 6 4 3 7 3 2" xfId="57403"/>
    <cellStyle name="Normal 4 6 4 3 7 4" xfId="38123"/>
    <cellStyle name="Normal 4 6 4 3 8" xfId="9203"/>
    <cellStyle name="Normal 4 6 4 3 8 2" xfId="18843"/>
    <cellStyle name="Normal 4 6 4 3 8 2 2" xfId="49050"/>
    <cellStyle name="Normal 4 6 4 3 8 3" xfId="28483"/>
    <cellStyle name="Normal 4 6 4 3 8 3 2" xfId="58690"/>
    <cellStyle name="Normal 4 6 4 3 8 4" xfId="39410"/>
    <cellStyle name="Normal 4 6 4 3 9" xfId="10326"/>
    <cellStyle name="Normal 4 6 4 3 9 2" xfId="40533"/>
    <cellStyle name="Normal 4 6 4 4" xfId="1145"/>
    <cellStyle name="Normal 4 6 4 4 10" xfId="20433"/>
    <cellStyle name="Normal 4 6 4 4 10 2" xfId="50640"/>
    <cellStyle name="Normal 4 6 4 4 11" xfId="30237"/>
    <cellStyle name="Normal 4 6 4 4 11 2" xfId="60444"/>
    <cellStyle name="Normal 4 6 4 4 12" xfId="31360"/>
    <cellStyle name="Normal 4 6 4 4 2" xfId="2273"/>
    <cellStyle name="Normal 4 6 4 4 2 2" xfId="11916"/>
    <cellStyle name="Normal 4 6 4 4 2 2 2" xfId="42123"/>
    <cellStyle name="Normal 4 6 4 4 2 3" xfId="21556"/>
    <cellStyle name="Normal 4 6 4 4 2 3 2" xfId="51763"/>
    <cellStyle name="Normal 4 6 4 4 2 4" xfId="32483"/>
    <cellStyle name="Normal 4 6 4 4 3" xfId="3397"/>
    <cellStyle name="Normal 4 6 4 4 3 2" xfId="13039"/>
    <cellStyle name="Normal 4 6 4 4 3 2 2" xfId="43246"/>
    <cellStyle name="Normal 4 6 4 4 3 3" xfId="22679"/>
    <cellStyle name="Normal 4 6 4 4 3 3 2" xfId="52886"/>
    <cellStyle name="Normal 4 6 4 4 3 4" xfId="33606"/>
    <cellStyle name="Normal 4 6 4 4 4" xfId="4520"/>
    <cellStyle name="Normal 4 6 4 4 4 2" xfId="14162"/>
    <cellStyle name="Normal 4 6 4 4 4 2 2" xfId="44369"/>
    <cellStyle name="Normal 4 6 4 4 4 3" xfId="23802"/>
    <cellStyle name="Normal 4 6 4 4 4 3 2" xfId="54009"/>
    <cellStyle name="Normal 4 6 4 4 4 4" xfId="34729"/>
    <cellStyle name="Normal 4 6 4 4 5" xfId="5809"/>
    <cellStyle name="Normal 4 6 4 4 5 2" xfId="15449"/>
    <cellStyle name="Normal 4 6 4 4 5 2 2" xfId="45656"/>
    <cellStyle name="Normal 4 6 4 4 5 3" xfId="25089"/>
    <cellStyle name="Normal 4 6 4 4 5 3 2" xfId="55296"/>
    <cellStyle name="Normal 4 6 4 4 5 4" xfId="36016"/>
    <cellStyle name="Normal 4 6 4 4 6" xfId="7096"/>
    <cellStyle name="Normal 4 6 4 4 6 2" xfId="16736"/>
    <cellStyle name="Normal 4 6 4 4 6 2 2" xfId="46943"/>
    <cellStyle name="Normal 4 6 4 4 6 3" xfId="26376"/>
    <cellStyle name="Normal 4 6 4 4 6 3 2" xfId="56583"/>
    <cellStyle name="Normal 4 6 4 4 6 4" xfId="37303"/>
    <cellStyle name="Normal 4 6 4 4 7" xfId="8383"/>
    <cellStyle name="Normal 4 6 4 4 7 2" xfId="18023"/>
    <cellStyle name="Normal 4 6 4 4 7 2 2" xfId="48230"/>
    <cellStyle name="Normal 4 6 4 4 7 3" xfId="27663"/>
    <cellStyle name="Normal 4 6 4 4 7 3 2" xfId="57870"/>
    <cellStyle name="Normal 4 6 4 4 7 4" xfId="38590"/>
    <cellStyle name="Normal 4 6 4 4 8" xfId="9670"/>
    <cellStyle name="Normal 4 6 4 4 8 2" xfId="19310"/>
    <cellStyle name="Normal 4 6 4 4 8 2 2" xfId="49517"/>
    <cellStyle name="Normal 4 6 4 4 8 3" xfId="28950"/>
    <cellStyle name="Normal 4 6 4 4 8 3 2" xfId="59157"/>
    <cellStyle name="Normal 4 6 4 4 8 4" xfId="39877"/>
    <cellStyle name="Normal 4 6 4 4 9" xfId="10793"/>
    <cellStyle name="Normal 4 6 4 4 9 2" xfId="41000"/>
    <cellStyle name="Normal 4 6 4 5" xfId="1333"/>
    <cellStyle name="Normal 4 6 4 5 2" xfId="4873"/>
    <cellStyle name="Normal 4 6 4 5 2 2" xfId="14513"/>
    <cellStyle name="Normal 4 6 4 5 2 2 2" xfId="44720"/>
    <cellStyle name="Normal 4 6 4 5 2 3" xfId="24153"/>
    <cellStyle name="Normal 4 6 4 5 2 3 2" xfId="54360"/>
    <cellStyle name="Normal 4 6 4 5 2 4" xfId="35080"/>
    <cellStyle name="Normal 4 6 4 5 3" xfId="6160"/>
    <cellStyle name="Normal 4 6 4 5 3 2" xfId="15800"/>
    <cellStyle name="Normal 4 6 4 5 3 2 2" xfId="46007"/>
    <cellStyle name="Normal 4 6 4 5 3 3" xfId="25440"/>
    <cellStyle name="Normal 4 6 4 5 3 3 2" xfId="55647"/>
    <cellStyle name="Normal 4 6 4 5 3 4" xfId="36367"/>
    <cellStyle name="Normal 4 6 4 5 4" xfId="7447"/>
    <cellStyle name="Normal 4 6 4 5 4 2" xfId="17087"/>
    <cellStyle name="Normal 4 6 4 5 4 2 2" xfId="47294"/>
    <cellStyle name="Normal 4 6 4 5 4 3" xfId="26727"/>
    <cellStyle name="Normal 4 6 4 5 4 3 2" xfId="56934"/>
    <cellStyle name="Normal 4 6 4 5 4 4" xfId="37654"/>
    <cellStyle name="Normal 4 6 4 5 5" xfId="8734"/>
    <cellStyle name="Normal 4 6 4 5 5 2" xfId="18374"/>
    <cellStyle name="Normal 4 6 4 5 5 2 2" xfId="48581"/>
    <cellStyle name="Normal 4 6 4 5 5 3" xfId="28014"/>
    <cellStyle name="Normal 4 6 4 5 5 3 2" xfId="58221"/>
    <cellStyle name="Normal 4 6 4 5 5 4" xfId="38941"/>
    <cellStyle name="Normal 4 6 4 5 6" xfId="10980"/>
    <cellStyle name="Normal 4 6 4 5 6 2" xfId="41187"/>
    <cellStyle name="Normal 4 6 4 5 7" xfId="20620"/>
    <cellStyle name="Normal 4 6 4 5 7 2" xfId="50827"/>
    <cellStyle name="Normal 4 6 4 5 8" xfId="29301"/>
    <cellStyle name="Normal 4 6 4 5 8 2" xfId="59508"/>
    <cellStyle name="Normal 4 6 4 5 9" xfId="31547"/>
    <cellStyle name="Normal 4 6 4 6" xfId="2461"/>
    <cellStyle name="Normal 4 6 4 6 2" xfId="12103"/>
    <cellStyle name="Normal 4 6 4 6 2 2" xfId="42310"/>
    <cellStyle name="Normal 4 6 4 6 3" xfId="21743"/>
    <cellStyle name="Normal 4 6 4 6 3 2" xfId="51950"/>
    <cellStyle name="Normal 4 6 4 6 4" xfId="32670"/>
    <cellStyle name="Normal 4 6 4 7" xfId="3584"/>
    <cellStyle name="Normal 4 6 4 7 2" xfId="13226"/>
    <cellStyle name="Normal 4 6 4 7 2 2" xfId="43433"/>
    <cellStyle name="Normal 4 6 4 7 3" xfId="22866"/>
    <cellStyle name="Normal 4 6 4 7 3 2" xfId="53073"/>
    <cellStyle name="Normal 4 6 4 7 4" xfId="33793"/>
    <cellStyle name="Normal 4 6 4 8" xfId="4707"/>
    <cellStyle name="Normal 4 6 4 8 2" xfId="14349"/>
    <cellStyle name="Normal 4 6 4 8 2 2" xfId="44556"/>
    <cellStyle name="Normal 4 6 4 8 3" xfId="23989"/>
    <cellStyle name="Normal 4 6 4 8 3 2" xfId="54196"/>
    <cellStyle name="Normal 4 6 4 8 4" xfId="34916"/>
    <cellStyle name="Normal 4 6 4 9" xfId="5996"/>
    <cellStyle name="Normal 4 6 4 9 2" xfId="15636"/>
    <cellStyle name="Normal 4 6 4 9 2 2" xfId="45843"/>
    <cellStyle name="Normal 4 6 4 9 3" xfId="25276"/>
    <cellStyle name="Normal 4 6 4 9 3 2" xfId="55483"/>
    <cellStyle name="Normal 4 6 4 9 4" xfId="36203"/>
    <cellStyle name="Normal 4 6 5" xfId="222"/>
    <cellStyle name="Normal 4 6 5 10" xfId="7306"/>
    <cellStyle name="Normal 4 6 5 10 2" xfId="16946"/>
    <cellStyle name="Normal 4 6 5 10 2 2" xfId="47153"/>
    <cellStyle name="Normal 4 6 5 10 3" xfId="26586"/>
    <cellStyle name="Normal 4 6 5 10 3 2" xfId="56793"/>
    <cellStyle name="Normal 4 6 5 10 4" xfId="37513"/>
    <cellStyle name="Normal 4 6 5 11" xfId="8593"/>
    <cellStyle name="Normal 4 6 5 11 2" xfId="18233"/>
    <cellStyle name="Normal 4 6 5 11 2 2" xfId="48440"/>
    <cellStyle name="Normal 4 6 5 11 3" xfId="27873"/>
    <cellStyle name="Normal 4 6 5 11 3 2" xfId="58080"/>
    <cellStyle name="Normal 4 6 5 11 4" xfId="38800"/>
    <cellStyle name="Normal 4 6 5 12" xfId="9880"/>
    <cellStyle name="Normal 4 6 5 12 2" xfId="40087"/>
    <cellStyle name="Normal 4 6 5 13" xfId="19520"/>
    <cellStyle name="Normal 4 6 5 13 2" xfId="49727"/>
    <cellStyle name="Normal 4 6 5 14" xfId="29160"/>
    <cellStyle name="Normal 4 6 5 14 2" xfId="59367"/>
    <cellStyle name="Normal 4 6 5 15" xfId="30447"/>
    <cellStyle name="Normal 4 6 5 2" xfId="386"/>
    <cellStyle name="Normal 4 6 5 2 10" xfId="10044"/>
    <cellStyle name="Normal 4 6 5 2 10 2" xfId="40251"/>
    <cellStyle name="Normal 4 6 5 2 11" xfId="19684"/>
    <cellStyle name="Normal 4 6 5 2 11 2" xfId="49891"/>
    <cellStyle name="Normal 4 6 5 2 12" xfId="29488"/>
    <cellStyle name="Normal 4 6 5 2 12 2" xfId="59695"/>
    <cellStyle name="Normal 4 6 5 2 13" xfId="30611"/>
    <cellStyle name="Normal 4 6 5 2 2" xfId="862"/>
    <cellStyle name="Normal 4 6 5 2 2 10" xfId="20153"/>
    <cellStyle name="Normal 4 6 5 2 2 10 2" xfId="50360"/>
    <cellStyle name="Normal 4 6 5 2 2 11" xfId="29957"/>
    <cellStyle name="Normal 4 6 5 2 2 11 2" xfId="60164"/>
    <cellStyle name="Normal 4 6 5 2 2 12" xfId="31080"/>
    <cellStyle name="Normal 4 6 5 2 2 2" xfId="1991"/>
    <cellStyle name="Normal 4 6 5 2 2 2 2" xfId="11636"/>
    <cellStyle name="Normal 4 6 5 2 2 2 2 2" xfId="41843"/>
    <cellStyle name="Normal 4 6 5 2 2 2 3" xfId="21276"/>
    <cellStyle name="Normal 4 6 5 2 2 2 3 2" xfId="51483"/>
    <cellStyle name="Normal 4 6 5 2 2 2 4" xfId="32203"/>
    <cellStyle name="Normal 4 6 5 2 2 3" xfId="3117"/>
    <cellStyle name="Normal 4 6 5 2 2 3 2" xfId="12759"/>
    <cellStyle name="Normal 4 6 5 2 2 3 2 2" xfId="42966"/>
    <cellStyle name="Normal 4 6 5 2 2 3 3" xfId="22399"/>
    <cellStyle name="Normal 4 6 5 2 2 3 3 2" xfId="52606"/>
    <cellStyle name="Normal 4 6 5 2 2 3 4" xfId="33326"/>
    <cellStyle name="Normal 4 6 5 2 2 4" xfId="4240"/>
    <cellStyle name="Normal 4 6 5 2 2 4 2" xfId="13882"/>
    <cellStyle name="Normal 4 6 5 2 2 4 2 2" xfId="44089"/>
    <cellStyle name="Normal 4 6 5 2 2 4 3" xfId="23522"/>
    <cellStyle name="Normal 4 6 5 2 2 4 3 2" xfId="53729"/>
    <cellStyle name="Normal 4 6 5 2 2 4 4" xfId="34449"/>
    <cellStyle name="Normal 4 6 5 2 2 5" xfId="5529"/>
    <cellStyle name="Normal 4 6 5 2 2 5 2" xfId="15169"/>
    <cellStyle name="Normal 4 6 5 2 2 5 2 2" xfId="45376"/>
    <cellStyle name="Normal 4 6 5 2 2 5 3" xfId="24809"/>
    <cellStyle name="Normal 4 6 5 2 2 5 3 2" xfId="55016"/>
    <cellStyle name="Normal 4 6 5 2 2 5 4" xfId="35736"/>
    <cellStyle name="Normal 4 6 5 2 2 6" xfId="6816"/>
    <cellStyle name="Normal 4 6 5 2 2 6 2" xfId="16456"/>
    <cellStyle name="Normal 4 6 5 2 2 6 2 2" xfId="46663"/>
    <cellStyle name="Normal 4 6 5 2 2 6 3" xfId="26096"/>
    <cellStyle name="Normal 4 6 5 2 2 6 3 2" xfId="56303"/>
    <cellStyle name="Normal 4 6 5 2 2 6 4" xfId="37023"/>
    <cellStyle name="Normal 4 6 5 2 2 7" xfId="8103"/>
    <cellStyle name="Normal 4 6 5 2 2 7 2" xfId="17743"/>
    <cellStyle name="Normal 4 6 5 2 2 7 2 2" xfId="47950"/>
    <cellStyle name="Normal 4 6 5 2 2 7 3" xfId="27383"/>
    <cellStyle name="Normal 4 6 5 2 2 7 3 2" xfId="57590"/>
    <cellStyle name="Normal 4 6 5 2 2 7 4" xfId="38310"/>
    <cellStyle name="Normal 4 6 5 2 2 8" xfId="9390"/>
    <cellStyle name="Normal 4 6 5 2 2 8 2" xfId="19030"/>
    <cellStyle name="Normal 4 6 5 2 2 8 2 2" xfId="49237"/>
    <cellStyle name="Normal 4 6 5 2 2 8 3" xfId="28670"/>
    <cellStyle name="Normal 4 6 5 2 2 8 3 2" xfId="58877"/>
    <cellStyle name="Normal 4 6 5 2 2 8 4" xfId="39597"/>
    <cellStyle name="Normal 4 6 5 2 2 9" xfId="10513"/>
    <cellStyle name="Normal 4 6 5 2 2 9 2" xfId="40720"/>
    <cellStyle name="Normal 4 6 5 2 3" xfId="1520"/>
    <cellStyle name="Normal 4 6 5 2 3 2" xfId="11167"/>
    <cellStyle name="Normal 4 6 5 2 3 2 2" xfId="41374"/>
    <cellStyle name="Normal 4 6 5 2 3 3" xfId="20807"/>
    <cellStyle name="Normal 4 6 5 2 3 3 2" xfId="51014"/>
    <cellStyle name="Normal 4 6 5 2 3 4" xfId="31734"/>
    <cellStyle name="Normal 4 6 5 2 4" xfId="2648"/>
    <cellStyle name="Normal 4 6 5 2 4 2" xfId="12290"/>
    <cellStyle name="Normal 4 6 5 2 4 2 2" xfId="42497"/>
    <cellStyle name="Normal 4 6 5 2 4 3" xfId="21930"/>
    <cellStyle name="Normal 4 6 5 2 4 3 2" xfId="52137"/>
    <cellStyle name="Normal 4 6 5 2 4 4" xfId="32857"/>
    <cellStyle name="Normal 4 6 5 2 5" xfId="3771"/>
    <cellStyle name="Normal 4 6 5 2 5 2" xfId="13413"/>
    <cellStyle name="Normal 4 6 5 2 5 2 2" xfId="43620"/>
    <cellStyle name="Normal 4 6 5 2 5 3" xfId="23053"/>
    <cellStyle name="Normal 4 6 5 2 5 3 2" xfId="53260"/>
    <cellStyle name="Normal 4 6 5 2 5 4" xfId="33980"/>
    <cellStyle name="Normal 4 6 5 2 6" xfId="5060"/>
    <cellStyle name="Normal 4 6 5 2 6 2" xfId="14700"/>
    <cellStyle name="Normal 4 6 5 2 6 2 2" xfId="44907"/>
    <cellStyle name="Normal 4 6 5 2 6 3" xfId="24340"/>
    <cellStyle name="Normal 4 6 5 2 6 3 2" xfId="54547"/>
    <cellStyle name="Normal 4 6 5 2 6 4" xfId="35267"/>
    <cellStyle name="Normal 4 6 5 2 7" xfId="6347"/>
    <cellStyle name="Normal 4 6 5 2 7 2" xfId="15987"/>
    <cellStyle name="Normal 4 6 5 2 7 2 2" xfId="46194"/>
    <cellStyle name="Normal 4 6 5 2 7 3" xfId="25627"/>
    <cellStyle name="Normal 4 6 5 2 7 3 2" xfId="55834"/>
    <cellStyle name="Normal 4 6 5 2 7 4" xfId="36554"/>
    <cellStyle name="Normal 4 6 5 2 8" xfId="7634"/>
    <cellStyle name="Normal 4 6 5 2 8 2" xfId="17274"/>
    <cellStyle name="Normal 4 6 5 2 8 2 2" xfId="47481"/>
    <cellStyle name="Normal 4 6 5 2 8 3" xfId="26914"/>
    <cellStyle name="Normal 4 6 5 2 8 3 2" xfId="57121"/>
    <cellStyle name="Normal 4 6 5 2 8 4" xfId="37841"/>
    <cellStyle name="Normal 4 6 5 2 9" xfId="8921"/>
    <cellStyle name="Normal 4 6 5 2 9 2" xfId="18561"/>
    <cellStyle name="Normal 4 6 5 2 9 2 2" xfId="48768"/>
    <cellStyle name="Normal 4 6 5 2 9 3" xfId="28201"/>
    <cellStyle name="Normal 4 6 5 2 9 3 2" xfId="58408"/>
    <cellStyle name="Normal 4 6 5 2 9 4" xfId="39128"/>
    <cellStyle name="Normal 4 6 5 3" xfId="698"/>
    <cellStyle name="Normal 4 6 5 3 10" xfId="19989"/>
    <cellStyle name="Normal 4 6 5 3 10 2" xfId="50196"/>
    <cellStyle name="Normal 4 6 5 3 11" xfId="29793"/>
    <cellStyle name="Normal 4 6 5 3 11 2" xfId="60000"/>
    <cellStyle name="Normal 4 6 5 3 12" xfId="30916"/>
    <cellStyle name="Normal 4 6 5 3 2" xfId="1827"/>
    <cellStyle name="Normal 4 6 5 3 2 2" xfId="11472"/>
    <cellStyle name="Normal 4 6 5 3 2 2 2" xfId="41679"/>
    <cellStyle name="Normal 4 6 5 3 2 3" xfId="21112"/>
    <cellStyle name="Normal 4 6 5 3 2 3 2" xfId="51319"/>
    <cellStyle name="Normal 4 6 5 3 2 4" xfId="32039"/>
    <cellStyle name="Normal 4 6 5 3 3" xfId="2953"/>
    <cellStyle name="Normal 4 6 5 3 3 2" xfId="12595"/>
    <cellStyle name="Normal 4 6 5 3 3 2 2" xfId="42802"/>
    <cellStyle name="Normal 4 6 5 3 3 3" xfId="22235"/>
    <cellStyle name="Normal 4 6 5 3 3 3 2" xfId="52442"/>
    <cellStyle name="Normal 4 6 5 3 3 4" xfId="33162"/>
    <cellStyle name="Normal 4 6 5 3 4" xfId="4076"/>
    <cellStyle name="Normal 4 6 5 3 4 2" xfId="13718"/>
    <cellStyle name="Normal 4 6 5 3 4 2 2" xfId="43925"/>
    <cellStyle name="Normal 4 6 5 3 4 3" xfId="23358"/>
    <cellStyle name="Normal 4 6 5 3 4 3 2" xfId="53565"/>
    <cellStyle name="Normal 4 6 5 3 4 4" xfId="34285"/>
    <cellStyle name="Normal 4 6 5 3 5" xfId="5365"/>
    <cellStyle name="Normal 4 6 5 3 5 2" xfId="15005"/>
    <cellStyle name="Normal 4 6 5 3 5 2 2" xfId="45212"/>
    <cellStyle name="Normal 4 6 5 3 5 3" xfId="24645"/>
    <cellStyle name="Normal 4 6 5 3 5 3 2" xfId="54852"/>
    <cellStyle name="Normal 4 6 5 3 5 4" xfId="35572"/>
    <cellStyle name="Normal 4 6 5 3 6" xfId="6652"/>
    <cellStyle name="Normal 4 6 5 3 6 2" xfId="16292"/>
    <cellStyle name="Normal 4 6 5 3 6 2 2" xfId="46499"/>
    <cellStyle name="Normal 4 6 5 3 6 3" xfId="25932"/>
    <cellStyle name="Normal 4 6 5 3 6 3 2" xfId="56139"/>
    <cellStyle name="Normal 4 6 5 3 6 4" xfId="36859"/>
    <cellStyle name="Normal 4 6 5 3 7" xfId="7939"/>
    <cellStyle name="Normal 4 6 5 3 7 2" xfId="17579"/>
    <cellStyle name="Normal 4 6 5 3 7 2 2" xfId="47786"/>
    <cellStyle name="Normal 4 6 5 3 7 3" xfId="27219"/>
    <cellStyle name="Normal 4 6 5 3 7 3 2" xfId="57426"/>
    <cellStyle name="Normal 4 6 5 3 7 4" xfId="38146"/>
    <cellStyle name="Normal 4 6 5 3 8" xfId="9226"/>
    <cellStyle name="Normal 4 6 5 3 8 2" xfId="18866"/>
    <cellStyle name="Normal 4 6 5 3 8 2 2" xfId="49073"/>
    <cellStyle name="Normal 4 6 5 3 8 3" xfId="28506"/>
    <cellStyle name="Normal 4 6 5 3 8 3 2" xfId="58713"/>
    <cellStyle name="Normal 4 6 5 3 8 4" xfId="39433"/>
    <cellStyle name="Normal 4 6 5 3 9" xfId="10349"/>
    <cellStyle name="Normal 4 6 5 3 9 2" xfId="40556"/>
    <cellStyle name="Normal 4 6 5 4" xfId="1168"/>
    <cellStyle name="Normal 4 6 5 4 10" xfId="20456"/>
    <cellStyle name="Normal 4 6 5 4 10 2" xfId="50663"/>
    <cellStyle name="Normal 4 6 5 4 11" xfId="30260"/>
    <cellStyle name="Normal 4 6 5 4 11 2" xfId="60467"/>
    <cellStyle name="Normal 4 6 5 4 12" xfId="31383"/>
    <cellStyle name="Normal 4 6 5 4 2" xfId="2296"/>
    <cellStyle name="Normal 4 6 5 4 2 2" xfId="11939"/>
    <cellStyle name="Normal 4 6 5 4 2 2 2" xfId="42146"/>
    <cellStyle name="Normal 4 6 5 4 2 3" xfId="21579"/>
    <cellStyle name="Normal 4 6 5 4 2 3 2" xfId="51786"/>
    <cellStyle name="Normal 4 6 5 4 2 4" xfId="32506"/>
    <cellStyle name="Normal 4 6 5 4 3" xfId="3420"/>
    <cellStyle name="Normal 4 6 5 4 3 2" xfId="13062"/>
    <cellStyle name="Normal 4 6 5 4 3 2 2" xfId="43269"/>
    <cellStyle name="Normal 4 6 5 4 3 3" xfId="22702"/>
    <cellStyle name="Normal 4 6 5 4 3 3 2" xfId="52909"/>
    <cellStyle name="Normal 4 6 5 4 3 4" xfId="33629"/>
    <cellStyle name="Normal 4 6 5 4 4" xfId="4543"/>
    <cellStyle name="Normal 4 6 5 4 4 2" xfId="14185"/>
    <cellStyle name="Normal 4 6 5 4 4 2 2" xfId="44392"/>
    <cellStyle name="Normal 4 6 5 4 4 3" xfId="23825"/>
    <cellStyle name="Normal 4 6 5 4 4 3 2" xfId="54032"/>
    <cellStyle name="Normal 4 6 5 4 4 4" xfId="34752"/>
    <cellStyle name="Normal 4 6 5 4 5" xfId="5832"/>
    <cellStyle name="Normal 4 6 5 4 5 2" xfId="15472"/>
    <cellStyle name="Normal 4 6 5 4 5 2 2" xfId="45679"/>
    <cellStyle name="Normal 4 6 5 4 5 3" xfId="25112"/>
    <cellStyle name="Normal 4 6 5 4 5 3 2" xfId="55319"/>
    <cellStyle name="Normal 4 6 5 4 5 4" xfId="36039"/>
    <cellStyle name="Normal 4 6 5 4 6" xfId="7119"/>
    <cellStyle name="Normal 4 6 5 4 6 2" xfId="16759"/>
    <cellStyle name="Normal 4 6 5 4 6 2 2" xfId="46966"/>
    <cellStyle name="Normal 4 6 5 4 6 3" xfId="26399"/>
    <cellStyle name="Normal 4 6 5 4 6 3 2" xfId="56606"/>
    <cellStyle name="Normal 4 6 5 4 6 4" xfId="37326"/>
    <cellStyle name="Normal 4 6 5 4 7" xfId="8406"/>
    <cellStyle name="Normal 4 6 5 4 7 2" xfId="18046"/>
    <cellStyle name="Normal 4 6 5 4 7 2 2" xfId="48253"/>
    <cellStyle name="Normal 4 6 5 4 7 3" xfId="27686"/>
    <cellStyle name="Normal 4 6 5 4 7 3 2" xfId="57893"/>
    <cellStyle name="Normal 4 6 5 4 7 4" xfId="38613"/>
    <cellStyle name="Normal 4 6 5 4 8" xfId="9693"/>
    <cellStyle name="Normal 4 6 5 4 8 2" xfId="19333"/>
    <cellStyle name="Normal 4 6 5 4 8 2 2" xfId="49540"/>
    <cellStyle name="Normal 4 6 5 4 8 3" xfId="28973"/>
    <cellStyle name="Normal 4 6 5 4 8 3 2" xfId="59180"/>
    <cellStyle name="Normal 4 6 5 4 8 4" xfId="39900"/>
    <cellStyle name="Normal 4 6 5 4 9" xfId="10816"/>
    <cellStyle name="Normal 4 6 5 4 9 2" xfId="41023"/>
    <cellStyle name="Normal 4 6 5 5" xfId="1356"/>
    <cellStyle name="Normal 4 6 5 5 2" xfId="4896"/>
    <cellStyle name="Normal 4 6 5 5 2 2" xfId="14536"/>
    <cellStyle name="Normal 4 6 5 5 2 2 2" xfId="44743"/>
    <cellStyle name="Normal 4 6 5 5 2 3" xfId="24176"/>
    <cellStyle name="Normal 4 6 5 5 2 3 2" xfId="54383"/>
    <cellStyle name="Normal 4 6 5 5 2 4" xfId="35103"/>
    <cellStyle name="Normal 4 6 5 5 3" xfId="6183"/>
    <cellStyle name="Normal 4 6 5 5 3 2" xfId="15823"/>
    <cellStyle name="Normal 4 6 5 5 3 2 2" xfId="46030"/>
    <cellStyle name="Normal 4 6 5 5 3 3" xfId="25463"/>
    <cellStyle name="Normal 4 6 5 5 3 3 2" xfId="55670"/>
    <cellStyle name="Normal 4 6 5 5 3 4" xfId="36390"/>
    <cellStyle name="Normal 4 6 5 5 4" xfId="7470"/>
    <cellStyle name="Normal 4 6 5 5 4 2" xfId="17110"/>
    <cellStyle name="Normal 4 6 5 5 4 2 2" xfId="47317"/>
    <cellStyle name="Normal 4 6 5 5 4 3" xfId="26750"/>
    <cellStyle name="Normal 4 6 5 5 4 3 2" xfId="56957"/>
    <cellStyle name="Normal 4 6 5 5 4 4" xfId="37677"/>
    <cellStyle name="Normal 4 6 5 5 5" xfId="8757"/>
    <cellStyle name="Normal 4 6 5 5 5 2" xfId="18397"/>
    <cellStyle name="Normal 4 6 5 5 5 2 2" xfId="48604"/>
    <cellStyle name="Normal 4 6 5 5 5 3" xfId="28037"/>
    <cellStyle name="Normal 4 6 5 5 5 3 2" xfId="58244"/>
    <cellStyle name="Normal 4 6 5 5 5 4" xfId="38964"/>
    <cellStyle name="Normal 4 6 5 5 6" xfId="11003"/>
    <cellStyle name="Normal 4 6 5 5 6 2" xfId="41210"/>
    <cellStyle name="Normal 4 6 5 5 7" xfId="20643"/>
    <cellStyle name="Normal 4 6 5 5 7 2" xfId="50850"/>
    <cellStyle name="Normal 4 6 5 5 8" xfId="29324"/>
    <cellStyle name="Normal 4 6 5 5 8 2" xfId="59531"/>
    <cellStyle name="Normal 4 6 5 5 9" xfId="31570"/>
    <cellStyle name="Normal 4 6 5 6" xfId="2484"/>
    <cellStyle name="Normal 4 6 5 6 2" xfId="12126"/>
    <cellStyle name="Normal 4 6 5 6 2 2" xfId="42333"/>
    <cellStyle name="Normal 4 6 5 6 3" xfId="21766"/>
    <cellStyle name="Normal 4 6 5 6 3 2" xfId="51973"/>
    <cellStyle name="Normal 4 6 5 6 4" xfId="32693"/>
    <cellStyle name="Normal 4 6 5 7" xfId="3607"/>
    <cellStyle name="Normal 4 6 5 7 2" xfId="13249"/>
    <cellStyle name="Normal 4 6 5 7 2 2" xfId="43456"/>
    <cellStyle name="Normal 4 6 5 7 3" xfId="22889"/>
    <cellStyle name="Normal 4 6 5 7 3 2" xfId="53096"/>
    <cellStyle name="Normal 4 6 5 7 4" xfId="33816"/>
    <cellStyle name="Normal 4 6 5 8" xfId="4730"/>
    <cellStyle name="Normal 4 6 5 8 2" xfId="14372"/>
    <cellStyle name="Normal 4 6 5 8 2 2" xfId="44579"/>
    <cellStyle name="Normal 4 6 5 8 3" xfId="24012"/>
    <cellStyle name="Normal 4 6 5 8 3 2" xfId="54219"/>
    <cellStyle name="Normal 4 6 5 8 4" xfId="34939"/>
    <cellStyle name="Normal 4 6 5 9" xfId="6019"/>
    <cellStyle name="Normal 4 6 5 9 2" xfId="15659"/>
    <cellStyle name="Normal 4 6 5 9 2 2" xfId="45866"/>
    <cellStyle name="Normal 4 6 5 9 3" xfId="25299"/>
    <cellStyle name="Normal 4 6 5 9 3 2" xfId="55506"/>
    <cellStyle name="Normal 4 6 5 9 4" xfId="36226"/>
    <cellStyle name="Normal 4 6 6" xfId="246"/>
    <cellStyle name="Normal 4 6 6 10" xfId="7330"/>
    <cellStyle name="Normal 4 6 6 10 2" xfId="16970"/>
    <cellStyle name="Normal 4 6 6 10 2 2" xfId="47177"/>
    <cellStyle name="Normal 4 6 6 10 3" xfId="26610"/>
    <cellStyle name="Normal 4 6 6 10 3 2" xfId="56817"/>
    <cellStyle name="Normal 4 6 6 10 4" xfId="37537"/>
    <cellStyle name="Normal 4 6 6 11" xfId="8617"/>
    <cellStyle name="Normal 4 6 6 11 2" xfId="18257"/>
    <cellStyle name="Normal 4 6 6 11 2 2" xfId="48464"/>
    <cellStyle name="Normal 4 6 6 11 3" xfId="27897"/>
    <cellStyle name="Normal 4 6 6 11 3 2" xfId="58104"/>
    <cellStyle name="Normal 4 6 6 11 4" xfId="38824"/>
    <cellStyle name="Normal 4 6 6 12" xfId="9904"/>
    <cellStyle name="Normal 4 6 6 12 2" xfId="40111"/>
    <cellStyle name="Normal 4 6 6 13" xfId="19544"/>
    <cellStyle name="Normal 4 6 6 13 2" xfId="49751"/>
    <cellStyle name="Normal 4 6 6 14" xfId="29184"/>
    <cellStyle name="Normal 4 6 6 14 2" xfId="59391"/>
    <cellStyle name="Normal 4 6 6 15" xfId="30471"/>
    <cellStyle name="Normal 4 6 6 2" xfId="410"/>
    <cellStyle name="Normal 4 6 6 2 10" xfId="10068"/>
    <cellStyle name="Normal 4 6 6 2 10 2" xfId="40275"/>
    <cellStyle name="Normal 4 6 6 2 11" xfId="19708"/>
    <cellStyle name="Normal 4 6 6 2 11 2" xfId="49915"/>
    <cellStyle name="Normal 4 6 6 2 12" xfId="29512"/>
    <cellStyle name="Normal 4 6 6 2 12 2" xfId="59719"/>
    <cellStyle name="Normal 4 6 6 2 13" xfId="30635"/>
    <cellStyle name="Normal 4 6 6 2 2" xfId="886"/>
    <cellStyle name="Normal 4 6 6 2 2 10" xfId="20177"/>
    <cellStyle name="Normal 4 6 6 2 2 10 2" xfId="50384"/>
    <cellStyle name="Normal 4 6 6 2 2 11" xfId="29981"/>
    <cellStyle name="Normal 4 6 6 2 2 11 2" xfId="60188"/>
    <cellStyle name="Normal 4 6 6 2 2 12" xfId="31104"/>
    <cellStyle name="Normal 4 6 6 2 2 2" xfId="2015"/>
    <cellStyle name="Normal 4 6 6 2 2 2 2" xfId="11660"/>
    <cellStyle name="Normal 4 6 6 2 2 2 2 2" xfId="41867"/>
    <cellStyle name="Normal 4 6 6 2 2 2 3" xfId="21300"/>
    <cellStyle name="Normal 4 6 6 2 2 2 3 2" xfId="51507"/>
    <cellStyle name="Normal 4 6 6 2 2 2 4" xfId="32227"/>
    <cellStyle name="Normal 4 6 6 2 2 3" xfId="3141"/>
    <cellStyle name="Normal 4 6 6 2 2 3 2" xfId="12783"/>
    <cellStyle name="Normal 4 6 6 2 2 3 2 2" xfId="42990"/>
    <cellStyle name="Normal 4 6 6 2 2 3 3" xfId="22423"/>
    <cellStyle name="Normal 4 6 6 2 2 3 3 2" xfId="52630"/>
    <cellStyle name="Normal 4 6 6 2 2 3 4" xfId="33350"/>
    <cellStyle name="Normal 4 6 6 2 2 4" xfId="4264"/>
    <cellStyle name="Normal 4 6 6 2 2 4 2" xfId="13906"/>
    <cellStyle name="Normal 4 6 6 2 2 4 2 2" xfId="44113"/>
    <cellStyle name="Normal 4 6 6 2 2 4 3" xfId="23546"/>
    <cellStyle name="Normal 4 6 6 2 2 4 3 2" xfId="53753"/>
    <cellStyle name="Normal 4 6 6 2 2 4 4" xfId="34473"/>
    <cellStyle name="Normal 4 6 6 2 2 5" xfId="5553"/>
    <cellStyle name="Normal 4 6 6 2 2 5 2" xfId="15193"/>
    <cellStyle name="Normal 4 6 6 2 2 5 2 2" xfId="45400"/>
    <cellStyle name="Normal 4 6 6 2 2 5 3" xfId="24833"/>
    <cellStyle name="Normal 4 6 6 2 2 5 3 2" xfId="55040"/>
    <cellStyle name="Normal 4 6 6 2 2 5 4" xfId="35760"/>
    <cellStyle name="Normal 4 6 6 2 2 6" xfId="6840"/>
    <cellStyle name="Normal 4 6 6 2 2 6 2" xfId="16480"/>
    <cellStyle name="Normal 4 6 6 2 2 6 2 2" xfId="46687"/>
    <cellStyle name="Normal 4 6 6 2 2 6 3" xfId="26120"/>
    <cellStyle name="Normal 4 6 6 2 2 6 3 2" xfId="56327"/>
    <cellStyle name="Normal 4 6 6 2 2 6 4" xfId="37047"/>
    <cellStyle name="Normal 4 6 6 2 2 7" xfId="8127"/>
    <cellStyle name="Normal 4 6 6 2 2 7 2" xfId="17767"/>
    <cellStyle name="Normal 4 6 6 2 2 7 2 2" xfId="47974"/>
    <cellStyle name="Normal 4 6 6 2 2 7 3" xfId="27407"/>
    <cellStyle name="Normal 4 6 6 2 2 7 3 2" xfId="57614"/>
    <cellStyle name="Normal 4 6 6 2 2 7 4" xfId="38334"/>
    <cellStyle name="Normal 4 6 6 2 2 8" xfId="9414"/>
    <cellStyle name="Normal 4 6 6 2 2 8 2" xfId="19054"/>
    <cellStyle name="Normal 4 6 6 2 2 8 2 2" xfId="49261"/>
    <cellStyle name="Normal 4 6 6 2 2 8 3" xfId="28694"/>
    <cellStyle name="Normal 4 6 6 2 2 8 3 2" xfId="58901"/>
    <cellStyle name="Normal 4 6 6 2 2 8 4" xfId="39621"/>
    <cellStyle name="Normal 4 6 6 2 2 9" xfId="10537"/>
    <cellStyle name="Normal 4 6 6 2 2 9 2" xfId="40744"/>
    <cellStyle name="Normal 4 6 6 2 3" xfId="1544"/>
    <cellStyle name="Normal 4 6 6 2 3 2" xfId="11191"/>
    <cellStyle name="Normal 4 6 6 2 3 2 2" xfId="41398"/>
    <cellStyle name="Normal 4 6 6 2 3 3" xfId="20831"/>
    <cellStyle name="Normal 4 6 6 2 3 3 2" xfId="51038"/>
    <cellStyle name="Normal 4 6 6 2 3 4" xfId="31758"/>
    <cellStyle name="Normal 4 6 6 2 4" xfId="2672"/>
    <cellStyle name="Normal 4 6 6 2 4 2" xfId="12314"/>
    <cellStyle name="Normal 4 6 6 2 4 2 2" xfId="42521"/>
    <cellStyle name="Normal 4 6 6 2 4 3" xfId="21954"/>
    <cellStyle name="Normal 4 6 6 2 4 3 2" xfId="52161"/>
    <cellStyle name="Normal 4 6 6 2 4 4" xfId="32881"/>
    <cellStyle name="Normal 4 6 6 2 5" xfId="3795"/>
    <cellStyle name="Normal 4 6 6 2 5 2" xfId="13437"/>
    <cellStyle name="Normal 4 6 6 2 5 2 2" xfId="43644"/>
    <cellStyle name="Normal 4 6 6 2 5 3" xfId="23077"/>
    <cellStyle name="Normal 4 6 6 2 5 3 2" xfId="53284"/>
    <cellStyle name="Normal 4 6 6 2 5 4" xfId="34004"/>
    <cellStyle name="Normal 4 6 6 2 6" xfId="5084"/>
    <cellStyle name="Normal 4 6 6 2 6 2" xfId="14724"/>
    <cellStyle name="Normal 4 6 6 2 6 2 2" xfId="44931"/>
    <cellStyle name="Normal 4 6 6 2 6 3" xfId="24364"/>
    <cellStyle name="Normal 4 6 6 2 6 3 2" xfId="54571"/>
    <cellStyle name="Normal 4 6 6 2 6 4" xfId="35291"/>
    <cellStyle name="Normal 4 6 6 2 7" xfId="6371"/>
    <cellStyle name="Normal 4 6 6 2 7 2" xfId="16011"/>
    <cellStyle name="Normal 4 6 6 2 7 2 2" xfId="46218"/>
    <cellStyle name="Normal 4 6 6 2 7 3" xfId="25651"/>
    <cellStyle name="Normal 4 6 6 2 7 3 2" xfId="55858"/>
    <cellStyle name="Normal 4 6 6 2 7 4" xfId="36578"/>
    <cellStyle name="Normal 4 6 6 2 8" xfId="7658"/>
    <cellStyle name="Normal 4 6 6 2 8 2" xfId="17298"/>
    <cellStyle name="Normal 4 6 6 2 8 2 2" xfId="47505"/>
    <cellStyle name="Normal 4 6 6 2 8 3" xfId="26938"/>
    <cellStyle name="Normal 4 6 6 2 8 3 2" xfId="57145"/>
    <cellStyle name="Normal 4 6 6 2 8 4" xfId="37865"/>
    <cellStyle name="Normal 4 6 6 2 9" xfId="8945"/>
    <cellStyle name="Normal 4 6 6 2 9 2" xfId="18585"/>
    <cellStyle name="Normal 4 6 6 2 9 2 2" xfId="48792"/>
    <cellStyle name="Normal 4 6 6 2 9 3" xfId="28225"/>
    <cellStyle name="Normal 4 6 6 2 9 3 2" xfId="58432"/>
    <cellStyle name="Normal 4 6 6 2 9 4" xfId="39152"/>
    <cellStyle name="Normal 4 6 6 3" xfId="722"/>
    <cellStyle name="Normal 4 6 6 3 10" xfId="20013"/>
    <cellStyle name="Normal 4 6 6 3 10 2" xfId="50220"/>
    <cellStyle name="Normal 4 6 6 3 11" xfId="29817"/>
    <cellStyle name="Normal 4 6 6 3 11 2" xfId="60024"/>
    <cellStyle name="Normal 4 6 6 3 12" xfId="30940"/>
    <cellStyle name="Normal 4 6 6 3 2" xfId="1851"/>
    <cellStyle name="Normal 4 6 6 3 2 2" xfId="11496"/>
    <cellStyle name="Normal 4 6 6 3 2 2 2" xfId="41703"/>
    <cellStyle name="Normal 4 6 6 3 2 3" xfId="21136"/>
    <cellStyle name="Normal 4 6 6 3 2 3 2" xfId="51343"/>
    <cellStyle name="Normal 4 6 6 3 2 4" xfId="32063"/>
    <cellStyle name="Normal 4 6 6 3 3" xfId="2977"/>
    <cellStyle name="Normal 4 6 6 3 3 2" xfId="12619"/>
    <cellStyle name="Normal 4 6 6 3 3 2 2" xfId="42826"/>
    <cellStyle name="Normal 4 6 6 3 3 3" xfId="22259"/>
    <cellStyle name="Normal 4 6 6 3 3 3 2" xfId="52466"/>
    <cellStyle name="Normal 4 6 6 3 3 4" xfId="33186"/>
    <cellStyle name="Normal 4 6 6 3 4" xfId="4100"/>
    <cellStyle name="Normal 4 6 6 3 4 2" xfId="13742"/>
    <cellStyle name="Normal 4 6 6 3 4 2 2" xfId="43949"/>
    <cellStyle name="Normal 4 6 6 3 4 3" xfId="23382"/>
    <cellStyle name="Normal 4 6 6 3 4 3 2" xfId="53589"/>
    <cellStyle name="Normal 4 6 6 3 4 4" xfId="34309"/>
    <cellStyle name="Normal 4 6 6 3 5" xfId="5389"/>
    <cellStyle name="Normal 4 6 6 3 5 2" xfId="15029"/>
    <cellStyle name="Normal 4 6 6 3 5 2 2" xfId="45236"/>
    <cellStyle name="Normal 4 6 6 3 5 3" xfId="24669"/>
    <cellStyle name="Normal 4 6 6 3 5 3 2" xfId="54876"/>
    <cellStyle name="Normal 4 6 6 3 5 4" xfId="35596"/>
    <cellStyle name="Normal 4 6 6 3 6" xfId="6676"/>
    <cellStyle name="Normal 4 6 6 3 6 2" xfId="16316"/>
    <cellStyle name="Normal 4 6 6 3 6 2 2" xfId="46523"/>
    <cellStyle name="Normal 4 6 6 3 6 3" xfId="25956"/>
    <cellStyle name="Normal 4 6 6 3 6 3 2" xfId="56163"/>
    <cellStyle name="Normal 4 6 6 3 6 4" xfId="36883"/>
    <cellStyle name="Normal 4 6 6 3 7" xfId="7963"/>
    <cellStyle name="Normal 4 6 6 3 7 2" xfId="17603"/>
    <cellStyle name="Normal 4 6 6 3 7 2 2" xfId="47810"/>
    <cellStyle name="Normal 4 6 6 3 7 3" xfId="27243"/>
    <cellStyle name="Normal 4 6 6 3 7 3 2" xfId="57450"/>
    <cellStyle name="Normal 4 6 6 3 7 4" xfId="38170"/>
    <cellStyle name="Normal 4 6 6 3 8" xfId="9250"/>
    <cellStyle name="Normal 4 6 6 3 8 2" xfId="18890"/>
    <cellStyle name="Normal 4 6 6 3 8 2 2" xfId="49097"/>
    <cellStyle name="Normal 4 6 6 3 8 3" xfId="28530"/>
    <cellStyle name="Normal 4 6 6 3 8 3 2" xfId="58737"/>
    <cellStyle name="Normal 4 6 6 3 8 4" xfId="39457"/>
    <cellStyle name="Normal 4 6 6 3 9" xfId="10373"/>
    <cellStyle name="Normal 4 6 6 3 9 2" xfId="40580"/>
    <cellStyle name="Normal 4 6 6 4" xfId="1192"/>
    <cellStyle name="Normal 4 6 6 4 10" xfId="20480"/>
    <cellStyle name="Normal 4 6 6 4 10 2" xfId="50687"/>
    <cellStyle name="Normal 4 6 6 4 11" xfId="30284"/>
    <cellStyle name="Normal 4 6 6 4 11 2" xfId="60491"/>
    <cellStyle name="Normal 4 6 6 4 12" xfId="31407"/>
    <cellStyle name="Normal 4 6 6 4 2" xfId="2320"/>
    <cellStyle name="Normal 4 6 6 4 2 2" xfId="11963"/>
    <cellStyle name="Normal 4 6 6 4 2 2 2" xfId="42170"/>
    <cellStyle name="Normal 4 6 6 4 2 3" xfId="21603"/>
    <cellStyle name="Normal 4 6 6 4 2 3 2" xfId="51810"/>
    <cellStyle name="Normal 4 6 6 4 2 4" xfId="32530"/>
    <cellStyle name="Normal 4 6 6 4 3" xfId="3444"/>
    <cellStyle name="Normal 4 6 6 4 3 2" xfId="13086"/>
    <cellStyle name="Normal 4 6 6 4 3 2 2" xfId="43293"/>
    <cellStyle name="Normal 4 6 6 4 3 3" xfId="22726"/>
    <cellStyle name="Normal 4 6 6 4 3 3 2" xfId="52933"/>
    <cellStyle name="Normal 4 6 6 4 3 4" xfId="33653"/>
    <cellStyle name="Normal 4 6 6 4 4" xfId="4567"/>
    <cellStyle name="Normal 4 6 6 4 4 2" xfId="14209"/>
    <cellStyle name="Normal 4 6 6 4 4 2 2" xfId="44416"/>
    <cellStyle name="Normal 4 6 6 4 4 3" xfId="23849"/>
    <cellStyle name="Normal 4 6 6 4 4 3 2" xfId="54056"/>
    <cellStyle name="Normal 4 6 6 4 4 4" xfId="34776"/>
    <cellStyle name="Normal 4 6 6 4 5" xfId="5856"/>
    <cellStyle name="Normal 4 6 6 4 5 2" xfId="15496"/>
    <cellStyle name="Normal 4 6 6 4 5 2 2" xfId="45703"/>
    <cellStyle name="Normal 4 6 6 4 5 3" xfId="25136"/>
    <cellStyle name="Normal 4 6 6 4 5 3 2" xfId="55343"/>
    <cellStyle name="Normal 4 6 6 4 5 4" xfId="36063"/>
    <cellStyle name="Normal 4 6 6 4 6" xfId="7143"/>
    <cellStyle name="Normal 4 6 6 4 6 2" xfId="16783"/>
    <cellStyle name="Normal 4 6 6 4 6 2 2" xfId="46990"/>
    <cellStyle name="Normal 4 6 6 4 6 3" xfId="26423"/>
    <cellStyle name="Normal 4 6 6 4 6 3 2" xfId="56630"/>
    <cellStyle name="Normal 4 6 6 4 6 4" xfId="37350"/>
    <cellStyle name="Normal 4 6 6 4 7" xfId="8430"/>
    <cellStyle name="Normal 4 6 6 4 7 2" xfId="18070"/>
    <cellStyle name="Normal 4 6 6 4 7 2 2" xfId="48277"/>
    <cellStyle name="Normal 4 6 6 4 7 3" xfId="27710"/>
    <cellStyle name="Normal 4 6 6 4 7 3 2" xfId="57917"/>
    <cellStyle name="Normal 4 6 6 4 7 4" xfId="38637"/>
    <cellStyle name="Normal 4 6 6 4 8" xfId="9717"/>
    <cellStyle name="Normal 4 6 6 4 8 2" xfId="19357"/>
    <cellStyle name="Normal 4 6 6 4 8 2 2" xfId="49564"/>
    <cellStyle name="Normal 4 6 6 4 8 3" xfId="28997"/>
    <cellStyle name="Normal 4 6 6 4 8 3 2" xfId="59204"/>
    <cellStyle name="Normal 4 6 6 4 8 4" xfId="39924"/>
    <cellStyle name="Normal 4 6 6 4 9" xfId="10840"/>
    <cellStyle name="Normal 4 6 6 4 9 2" xfId="41047"/>
    <cellStyle name="Normal 4 6 6 5" xfId="1380"/>
    <cellStyle name="Normal 4 6 6 5 2" xfId="4920"/>
    <cellStyle name="Normal 4 6 6 5 2 2" xfId="14560"/>
    <cellStyle name="Normal 4 6 6 5 2 2 2" xfId="44767"/>
    <cellStyle name="Normal 4 6 6 5 2 3" xfId="24200"/>
    <cellStyle name="Normal 4 6 6 5 2 3 2" xfId="54407"/>
    <cellStyle name="Normal 4 6 6 5 2 4" xfId="35127"/>
    <cellStyle name="Normal 4 6 6 5 3" xfId="6207"/>
    <cellStyle name="Normal 4 6 6 5 3 2" xfId="15847"/>
    <cellStyle name="Normal 4 6 6 5 3 2 2" xfId="46054"/>
    <cellStyle name="Normal 4 6 6 5 3 3" xfId="25487"/>
    <cellStyle name="Normal 4 6 6 5 3 3 2" xfId="55694"/>
    <cellStyle name="Normal 4 6 6 5 3 4" xfId="36414"/>
    <cellStyle name="Normal 4 6 6 5 4" xfId="7494"/>
    <cellStyle name="Normal 4 6 6 5 4 2" xfId="17134"/>
    <cellStyle name="Normal 4 6 6 5 4 2 2" xfId="47341"/>
    <cellStyle name="Normal 4 6 6 5 4 3" xfId="26774"/>
    <cellStyle name="Normal 4 6 6 5 4 3 2" xfId="56981"/>
    <cellStyle name="Normal 4 6 6 5 4 4" xfId="37701"/>
    <cellStyle name="Normal 4 6 6 5 5" xfId="8781"/>
    <cellStyle name="Normal 4 6 6 5 5 2" xfId="18421"/>
    <cellStyle name="Normal 4 6 6 5 5 2 2" xfId="48628"/>
    <cellStyle name="Normal 4 6 6 5 5 3" xfId="28061"/>
    <cellStyle name="Normal 4 6 6 5 5 3 2" xfId="58268"/>
    <cellStyle name="Normal 4 6 6 5 5 4" xfId="38988"/>
    <cellStyle name="Normal 4 6 6 5 6" xfId="11027"/>
    <cellStyle name="Normal 4 6 6 5 6 2" xfId="41234"/>
    <cellStyle name="Normal 4 6 6 5 7" xfId="20667"/>
    <cellStyle name="Normal 4 6 6 5 7 2" xfId="50874"/>
    <cellStyle name="Normal 4 6 6 5 8" xfId="29348"/>
    <cellStyle name="Normal 4 6 6 5 8 2" xfId="59555"/>
    <cellStyle name="Normal 4 6 6 5 9" xfId="31594"/>
    <cellStyle name="Normal 4 6 6 6" xfId="2508"/>
    <cellStyle name="Normal 4 6 6 6 2" xfId="12150"/>
    <cellStyle name="Normal 4 6 6 6 2 2" xfId="42357"/>
    <cellStyle name="Normal 4 6 6 6 3" xfId="21790"/>
    <cellStyle name="Normal 4 6 6 6 3 2" xfId="51997"/>
    <cellStyle name="Normal 4 6 6 6 4" xfId="32717"/>
    <cellStyle name="Normal 4 6 6 7" xfId="3631"/>
    <cellStyle name="Normal 4 6 6 7 2" xfId="13273"/>
    <cellStyle name="Normal 4 6 6 7 2 2" xfId="43480"/>
    <cellStyle name="Normal 4 6 6 7 3" xfId="22913"/>
    <cellStyle name="Normal 4 6 6 7 3 2" xfId="53120"/>
    <cellStyle name="Normal 4 6 6 7 4" xfId="33840"/>
    <cellStyle name="Normal 4 6 6 8" xfId="4754"/>
    <cellStyle name="Normal 4 6 6 8 2" xfId="14396"/>
    <cellStyle name="Normal 4 6 6 8 2 2" xfId="44603"/>
    <cellStyle name="Normal 4 6 6 8 3" xfId="24036"/>
    <cellStyle name="Normal 4 6 6 8 3 2" xfId="54243"/>
    <cellStyle name="Normal 4 6 6 8 4" xfId="34963"/>
    <cellStyle name="Normal 4 6 6 9" xfId="6043"/>
    <cellStyle name="Normal 4 6 6 9 2" xfId="15683"/>
    <cellStyle name="Normal 4 6 6 9 2 2" xfId="45890"/>
    <cellStyle name="Normal 4 6 6 9 3" xfId="25323"/>
    <cellStyle name="Normal 4 6 6 9 3 2" xfId="55530"/>
    <cellStyle name="Normal 4 6 6 9 4" xfId="36250"/>
    <cellStyle name="Normal 4 6 7" xfId="269"/>
    <cellStyle name="Normal 4 6 7 10" xfId="7353"/>
    <cellStyle name="Normal 4 6 7 10 2" xfId="16993"/>
    <cellStyle name="Normal 4 6 7 10 2 2" xfId="47200"/>
    <cellStyle name="Normal 4 6 7 10 3" xfId="26633"/>
    <cellStyle name="Normal 4 6 7 10 3 2" xfId="56840"/>
    <cellStyle name="Normal 4 6 7 10 4" xfId="37560"/>
    <cellStyle name="Normal 4 6 7 11" xfId="8640"/>
    <cellStyle name="Normal 4 6 7 11 2" xfId="18280"/>
    <cellStyle name="Normal 4 6 7 11 2 2" xfId="48487"/>
    <cellStyle name="Normal 4 6 7 11 3" xfId="27920"/>
    <cellStyle name="Normal 4 6 7 11 3 2" xfId="58127"/>
    <cellStyle name="Normal 4 6 7 11 4" xfId="38847"/>
    <cellStyle name="Normal 4 6 7 12" xfId="9927"/>
    <cellStyle name="Normal 4 6 7 12 2" xfId="40134"/>
    <cellStyle name="Normal 4 6 7 13" xfId="19567"/>
    <cellStyle name="Normal 4 6 7 13 2" xfId="49774"/>
    <cellStyle name="Normal 4 6 7 14" xfId="29207"/>
    <cellStyle name="Normal 4 6 7 14 2" xfId="59414"/>
    <cellStyle name="Normal 4 6 7 15" xfId="30494"/>
    <cellStyle name="Normal 4 6 7 2" xfId="433"/>
    <cellStyle name="Normal 4 6 7 2 10" xfId="10091"/>
    <cellStyle name="Normal 4 6 7 2 10 2" xfId="40298"/>
    <cellStyle name="Normal 4 6 7 2 11" xfId="19731"/>
    <cellStyle name="Normal 4 6 7 2 11 2" xfId="49938"/>
    <cellStyle name="Normal 4 6 7 2 12" xfId="29535"/>
    <cellStyle name="Normal 4 6 7 2 12 2" xfId="59742"/>
    <cellStyle name="Normal 4 6 7 2 13" xfId="30658"/>
    <cellStyle name="Normal 4 6 7 2 2" xfId="909"/>
    <cellStyle name="Normal 4 6 7 2 2 10" xfId="20200"/>
    <cellStyle name="Normal 4 6 7 2 2 10 2" xfId="50407"/>
    <cellStyle name="Normal 4 6 7 2 2 11" xfId="30004"/>
    <cellStyle name="Normal 4 6 7 2 2 11 2" xfId="60211"/>
    <cellStyle name="Normal 4 6 7 2 2 12" xfId="31127"/>
    <cellStyle name="Normal 4 6 7 2 2 2" xfId="2038"/>
    <cellStyle name="Normal 4 6 7 2 2 2 2" xfId="11683"/>
    <cellStyle name="Normal 4 6 7 2 2 2 2 2" xfId="41890"/>
    <cellStyle name="Normal 4 6 7 2 2 2 3" xfId="21323"/>
    <cellStyle name="Normal 4 6 7 2 2 2 3 2" xfId="51530"/>
    <cellStyle name="Normal 4 6 7 2 2 2 4" xfId="32250"/>
    <cellStyle name="Normal 4 6 7 2 2 3" xfId="3164"/>
    <cellStyle name="Normal 4 6 7 2 2 3 2" xfId="12806"/>
    <cellStyle name="Normal 4 6 7 2 2 3 2 2" xfId="43013"/>
    <cellStyle name="Normal 4 6 7 2 2 3 3" xfId="22446"/>
    <cellStyle name="Normal 4 6 7 2 2 3 3 2" xfId="52653"/>
    <cellStyle name="Normal 4 6 7 2 2 3 4" xfId="33373"/>
    <cellStyle name="Normal 4 6 7 2 2 4" xfId="4287"/>
    <cellStyle name="Normal 4 6 7 2 2 4 2" xfId="13929"/>
    <cellStyle name="Normal 4 6 7 2 2 4 2 2" xfId="44136"/>
    <cellStyle name="Normal 4 6 7 2 2 4 3" xfId="23569"/>
    <cellStyle name="Normal 4 6 7 2 2 4 3 2" xfId="53776"/>
    <cellStyle name="Normal 4 6 7 2 2 4 4" xfId="34496"/>
    <cellStyle name="Normal 4 6 7 2 2 5" xfId="5576"/>
    <cellStyle name="Normal 4 6 7 2 2 5 2" xfId="15216"/>
    <cellStyle name="Normal 4 6 7 2 2 5 2 2" xfId="45423"/>
    <cellStyle name="Normal 4 6 7 2 2 5 3" xfId="24856"/>
    <cellStyle name="Normal 4 6 7 2 2 5 3 2" xfId="55063"/>
    <cellStyle name="Normal 4 6 7 2 2 5 4" xfId="35783"/>
    <cellStyle name="Normal 4 6 7 2 2 6" xfId="6863"/>
    <cellStyle name="Normal 4 6 7 2 2 6 2" xfId="16503"/>
    <cellStyle name="Normal 4 6 7 2 2 6 2 2" xfId="46710"/>
    <cellStyle name="Normal 4 6 7 2 2 6 3" xfId="26143"/>
    <cellStyle name="Normal 4 6 7 2 2 6 3 2" xfId="56350"/>
    <cellStyle name="Normal 4 6 7 2 2 6 4" xfId="37070"/>
    <cellStyle name="Normal 4 6 7 2 2 7" xfId="8150"/>
    <cellStyle name="Normal 4 6 7 2 2 7 2" xfId="17790"/>
    <cellStyle name="Normal 4 6 7 2 2 7 2 2" xfId="47997"/>
    <cellStyle name="Normal 4 6 7 2 2 7 3" xfId="27430"/>
    <cellStyle name="Normal 4 6 7 2 2 7 3 2" xfId="57637"/>
    <cellStyle name="Normal 4 6 7 2 2 7 4" xfId="38357"/>
    <cellStyle name="Normal 4 6 7 2 2 8" xfId="9437"/>
    <cellStyle name="Normal 4 6 7 2 2 8 2" xfId="19077"/>
    <cellStyle name="Normal 4 6 7 2 2 8 2 2" xfId="49284"/>
    <cellStyle name="Normal 4 6 7 2 2 8 3" xfId="28717"/>
    <cellStyle name="Normal 4 6 7 2 2 8 3 2" xfId="58924"/>
    <cellStyle name="Normal 4 6 7 2 2 8 4" xfId="39644"/>
    <cellStyle name="Normal 4 6 7 2 2 9" xfId="10560"/>
    <cellStyle name="Normal 4 6 7 2 2 9 2" xfId="40767"/>
    <cellStyle name="Normal 4 6 7 2 3" xfId="1567"/>
    <cellStyle name="Normal 4 6 7 2 3 2" xfId="11214"/>
    <cellStyle name="Normal 4 6 7 2 3 2 2" xfId="41421"/>
    <cellStyle name="Normal 4 6 7 2 3 3" xfId="20854"/>
    <cellStyle name="Normal 4 6 7 2 3 3 2" xfId="51061"/>
    <cellStyle name="Normal 4 6 7 2 3 4" xfId="31781"/>
    <cellStyle name="Normal 4 6 7 2 4" xfId="2695"/>
    <cellStyle name="Normal 4 6 7 2 4 2" xfId="12337"/>
    <cellStyle name="Normal 4 6 7 2 4 2 2" xfId="42544"/>
    <cellStyle name="Normal 4 6 7 2 4 3" xfId="21977"/>
    <cellStyle name="Normal 4 6 7 2 4 3 2" xfId="52184"/>
    <cellStyle name="Normal 4 6 7 2 4 4" xfId="32904"/>
    <cellStyle name="Normal 4 6 7 2 5" xfId="3818"/>
    <cellStyle name="Normal 4 6 7 2 5 2" xfId="13460"/>
    <cellStyle name="Normal 4 6 7 2 5 2 2" xfId="43667"/>
    <cellStyle name="Normal 4 6 7 2 5 3" xfId="23100"/>
    <cellStyle name="Normal 4 6 7 2 5 3 2" xfId="53307"/>
    <cellStyle name="Normal 4 6 7 2 5 4" xfId="34027"/>
    <cellStyle name="Normal 4 6 7 2 6" xfId="5107"/>
    <cellStyle name="Normal 4 6 7 2 6 2" xfId="14747"/>
    <cellStyle name="Normal 4 6 7 2 6 2 2" xfId="44954"/>
    <cellStyle name="Normal 4 6 7 2 6 3" xfId="24387"/>
    <cellStyle name="Normal 4 6 7 2 6 3 2" xfId="54594"/>
    <cellStyle name="Normal 4 6 7 2 6 4" xfId="35314"/>
    <cellStyle name="Normal 4 6 7 2 7" xfId="6394"/>
    <cellStyle name="Normal 4 6 7 2 7 2" xfId="16034"/>
    <cellStyle name="Normal 4 6 7 2 7 2 2" xfId="46241"/>
    <cellStyle name="Normal 4 6 7 2 7 3" xfId="25674"/>
    <cellStyle name="Normal 4 6 7 2 7 3 2" xfId="55881"/>
    <cellStyle name="Normal 4 6 7 2 7 4" xfId="36601"/>
    <cellStyle name="Normal 4 6 7 2 8" xfId="7681"/>
    <cellStyle name="Normal 4 6 7 2 8 2" xfId="17321"/>
    <cellStyle name="Normal 4 6 7 2 8 2 2" xfId="47528"/>
    <cellStyle name="Normal 4 6 7 2 8 3" xfId="26961"/>
    <cellStyle name="Normal 4 6 7 2 8 3 2" xfId="57168"/>
    <cellStyle name="Normal 4 6 7 2 8 4" xfId="37888"/>
    <cellStyle name="Normal 4 6 7 2 9" xfId="8968"/>
    <cellStyle name="Normal 4 6 7 2 9 2" xfId="18608"/>
    <cellStyle name="Normal 4 6 7 2 9 2 2" xfId="48815"/>
    <cellStyle name="Normal 4 6 7 2 9 3" xfId="28248"/>
    <cellStyle name="Normal 4 6 7 2 9 3 2" xfId="58455"/>
    <cellStyle name="Normal 4 6 7 2 9 4" xfId="39175"/>
    <cellStyle name="Normal 4 6 7 3" xfId="745"/>
    <cellStyle name="Normal 4 6 7 3 10" xfId="20036"/>
    <cellStyle name="Normal 4 6 7 3 10 2" xfId="50243"/>
    <cellStyle name="Normal 4 6 7 3 11" xfId="29840"/>
    <cellStyle name="Normal 4 6 7 3 11 2" xfId="60047"/>
    <cellStyle name="Normal 4 6 7 3 12" xfId="30963"/>
    <cellStyle name="Normal 4 6 7 3 2" xfId="1874"/>
    <cellStyle name="Normal 4 6 7 3 2 2" xfId="11519"/>
    <cellStyle name="Normal 4 6 7 3 2 2 2" xfId="41726"/>
    <cellStyle name="Normal 4 6 7 3 2 3" xfId="21159"/>
    <cellStyle name="Normal 4 6 7 3 2 3 2" xfId="51366"/>
    <cellStyle name="Normal 4 6 7 3 2 4" xfId="32086"/>
    <cellStyle name="Normal 4 6 7 3 3" xfId="3000"/>
    <cellStyle name="Normal 4 6 7 3 3 2" xfId="12642"/>
    <cellStyle name="Normal 4 6 7 3 3 2 2" xfId="42849"/>
    <cellStyle name="Normal 4 6 7 3 3 3" xfId="22282"/>
    <cellStyle name="Normal 4 6 7 3 3 3 2" xfId="52489"/>
    <cellStyle name="Normal 4 6 7 3 3 4" xfId="33209"/>
    <cellStyle name="Normal 4 6 7 3 4" xfId="4123"/>
    <cellStyle name="Normal 4 6 7 3 4 2" xfId="13765"/>
    <cellStyle name="Normal 4 6 7 3 4 2 2" xfId="43972"/>
    <cellStyle name="Normal 4 6 7 3 4 3" xfId="23405"/>
    <cellStyle name="Normal 4 6 7 3 4 3 2" xfId="53612"/>
    <cellStyle name="Normal 4 6 7 3 4 4" xfId="34332"/>
    <cellStyle name="Normal 4 6 7 3 5" xfId="5412"/>
    <cellStyle name="Normal 4 6 7 3 5 2" xfId="15052"/>
    <cellStyle name="Normal 4 6 7 3 5 2 2" xfId="45259"/>
    <cellStyle name="Normal 4 6 7 3 5 3" xfId="24692"/>
    <cellStyle name="Normal 4 6 7 3 5 3 2" xfId="54899"/>
    <cellStyle name="Normal 4 6 7 3 5 4" xfId="35619"/>
    <cellStyle name="Normal 4 6 7 3 6" xfId="6699"/>
    <cellStyle name="Normal 4 6 7 3 6 2" xfId="16339"/>
    <cellStyle name="Normal 4 6 7 3 6 2 2" xfId="46546"/>
    <cellStyle name="Normal 4 6 7 3 6 3" xfId="25979"/>
    <cellStyle name="Normal 4 6 7 3 6 3 2" xfId="56186"/>
    <cellStyle name="Normal 4 6 7 3 6 4" xfId="36906"/>
    <cellStyle name="Normal 4 6 7 3 7" xfId="7986"/>
    <cellStyle name="Normal 4 6 7 3 7 2" xfId="17626"/>
    <cellStyle name="Normal 4 6 7 3 7 2 2" xfId="47833"/>
    <cellStyle name="Normal 4 6 7 3 7 3" xfId="27266"/>
    <cellStyle name="Normal 4 6 7 3 7 3 2" xfId="57473"/>
    <cellStyle name="Normal 4 6 7 3 7 4" xfId="38193"/>
    <cellStyle name="Normal 4 6 7 3 8" xfId="9273"/>
    <cellStyle name="Normal 4 6 7 3 8 2" xfId="18913"/>
    <cellStyle name="Normal 4 6 7 3 8 2 2" xfId="49120"/>
    <cellStyle name="Normal 4 6 7 3 8 3" xfId="28553"/>
    <cellStyle name="Normal 4 6 7 3 8 3 2" xfId="58760"/>
    <cellStyle name="Normal 4 6 7 3 8 4" xfId="39480"/>
    <cellStyle name="Normal 4 6 7 3 9" xfId="10396"/>
    <cellStyle name="Normal 4 6 7 3 9 2" xfId="40603"/>
    <cellStyle name="Normal 4 6 7 4" xfId="1215"/>
    <cellStyle name="Normal 4 6 7 4 10" xfId="20503"/>
    <cellStyle name="Normal 4 6 7 4 10 2" xfId="50710"/>
    <cellStyle name="Normal 4 6 7 4 11" xfId="30307"/>
    <cellStyle name="Normal 4 6 7 4 11 2" xfId="60514"/>
    <cellStyle name="Normal 4 6 7 4 12" xfId="31430"/>
    <cellStyle name="Normal 4 6 7 4 2" xfId="2343"/>
    <cellStyle name="Normal 4 6 7 4 2 2" xfId="11986"/>
    <cellStyle name="Normal 4 6 7 4 2 2 2" xfId="42193"/>
    <cellStyle name="Normal 4 6 7 4 2 3" xfId="21626"/>
    <cellStyle name="Normal 4 6 7 4 2 3 2" xfId="51833"/>
    <cellStyle name="Normal 4 6 7 4 2 4" xfId="32553"/>
    <cellStyle name="Normal 4 6 7 4 3" xfId="3467"/>
    <cellStyle name="Normal 4 6 7 4 3 2" xfId="13109"/>
    <cellStyle name="Normal 4 6 7 4 3 2 2" xfId="43316"/>
    <cellStyle name="Normal 4 6 7 4 3 3" xfId="22749"/>
    <cellStyle name="Normal 4 6 7 4 3 3 2" xfId="52956"/>
    <cellStyle name="Normal 4 6 7 4 3 4" xfId="33676"/>
    <cellStyle name="Normal 4 6 7 4 4" xfId="4590"/>
    <cellStyle name="Normal 4 6 7 4 4 2" xfId="14232"/>
    <cellStyle name="Normal 4 6 7 4 4 2 2" xfId="44439"/>
    <cellStyle name="Normal 4 6 7 4 4 3" xfId="23872"/>
    <cellStyle name="Normal 4 6 7 4 4 3 2" xfId="54079"/>
    <cellStyle name="Normal 4 6 7 4 4 4" xfId="34799"/>
    <cellStyle name="Normal 4 6 7 4 5" xfId="5879"/>
    <cellStyle name="Normal 4 6 7 4 5 2" xfId="15519"/>
    <cellStyle name="Normal 4 6 7 4 5 2 2" xfId="45726"/>
    <cellStyle name="Normal 4 6 7 4 5 3" xfId="25159"/>
    <cellStyle name="Normal 4 6 7 4 5 3 2" xfId="55366"/>
    <cellStyle name="Normal 4 6 7 4 5 4" xfId="36086"/>
    <cellStyle name="Normal 4 6 7 4 6" xfId="7166"/>
    <cellStyle name="Normal 4 6 7 4 6 2" xfId="16806"/>
    <cellStyle name="Normal 4 6 7 4 6 2 2" xfId="47013"/>
    <cellStyle name="Normal 4 6 7 4 6 3" xfId="26446"/>
    <cellStyle name="Normal 4 6 7 4 6 3 2" xfId="56653"/>
    <cellStyle name="Normal 4 6 7 4 6 4" xfId="37373"/>
    <cellStyle name="Normal 4 6 7 4 7" xfId="8453"/>
    <cellStyle name="Normal 4 6 7 4 7 2" xfId="18093"/>
    <cellStyle name="Normal 4 6 7 4 7 2 2" xfId="48300"/>
    <cellStyle name="Normal 4 6 7 4 7 3" xfId="27733"/>
    <cellStyle name="Normal 4 6 7 4 7 3 2" xfId="57940"/>
    <cellStyle name="Normal 4 6 7 4 7 4" xfId="38660"/>
    <cellStyle name="Normal 4 6 7 4 8" xfId="9740"/>
    <cellStyle name="Normal 4 6 7 4 8 2" xfId="19380"/>
    <cellStyle name="Normal 4 6 7 4 8 2 2" xfId="49587"/>
    <cellStyle name="Normal 4 6 7 4 8 3" xfId="29020"/>
    <cellStyle name="Normal 4 6 7 4 8 3 2" xfId="59227"/>
    <cellStyle name="Normal 4 6 7 4 8 4" xfId="39947"/>
    <cellStyle name="Normal 4 6 7 4 9" xfId="10863"/>
    <cellStyle name="Normal 4 6 7 4 9 2" xfId="41070"/>
    <cellStyle name="Normal 4 6 7 5" xfId="1403"/>
    <cellStyle name="Normal 4 6 7 5 2" xfId="4943"/>
    <cellStyle name="Normal 4 6 7 5 2 2" xfId="14583"/>
    <cellStyle name="Normal 4 6 7 5 2 2 2" xfId="44790"/>
    <cellStyle name="Normal 4 6 7 5 2 3" xfId="24223"/>
    <cellStyle name="Normal 4 6 7 5 2 3 2" xfId="54430"/>
    <cellStyle name="Normal 4 6 7 5 2 4" xfId="35150"/>
    <cellStyle name="Normal 4 6 7 5 3" xfId="6230"/>
    <cellStyle name="Normal 4 6 7 5 3 2" xfId="15870"/>
    <cellStyle name="Normal 4 6 7 5 3 2 2" xfId="46077"/>
    <cellStyle name="Normal 4 6 7 5 3 3" xfId="25510"/>
    <cellStyle name="Normal 4 6 7 5 3 3 2" xfId="55717"/>
    <cellStyle name="Normal 4 6 7 5 3 4" xfId="36437"/>
    <cellStyle name="Normal 4 6 7 5 4" xfId="7517"/>
    <cellStyle name="Normal 4 6 7 5 4 2" xfId="17157"/>
    <cellStyle name="Normal 4 6 7 5 4 2 2" xfId="47364"/>
    <cellStyle name="Normal 4 6 7 5 4 3" xfId="26797"/>
    <cellStyle name="Normal 4 6 7 5 4 3 2" xfId="57004"/>
    <cellStyle name="Normal 4 6 7 5 4 4" xfId="37724"/>
    <cellStyle name="Normal 4 6 7 5 5" xfId="8804"/>
    <cellStyle name="Normal 4 6 7 5 5 2" xfId="18444"/>
    <cellStyle name="Normal 4 6 7 5 5 2 2" xfId="48651"/>
    <cellStyle name="Normal 4 6 7 5 5 3" xfId="28084"/>
    <cellStyle name="Normal 4 6 7 5 5 3 2" xfId="58291"/>
    <cellStyle name="Normal 4 6 7 5 5 4" xfId="39011"/>
    <cellStyle name="Normal 4 6 7 5 6" xfId="11050"/>
    <cellStyle name="Normal 4 6 7 5 6 2" xfId="41257"/>
    <cellStyle name="Normal 4 6 7 5 7" xfId="20690"/>
    <cellStyle name="Normal 4 6 7 5 7 2" xfId="50897"/>
    <cellStyle name="Normal 4 6 7 5 8" xfId="29371"/>
    <cellStyle name="Normal 4 6 7 5 8 2" xfId="59578"/>
    <cellStyle name="Normal 4 6 7 5 9" xfId="31617"/>
    <cellStyle name="Normal 4 6 7 6" xfId="2531"/>
    <cellStyle name="Normal 4 6 7 6 2" xfId="12173"/>
    <cellStyle name="Normal 4 6 7 6 2 2" xfId="42380"/>
    <cellStyle name="Normal 4 6 7 6 3" xfId="21813"/>
    <cellStyle name="Normal 4 6 7 6 3 2" xfId="52020"/>
    <cellStyle name="Normal 4 6 7 6 4" xfId="32740"/>
    <cellStyle name="Normal 4 6 7 7" xfId="3654"/>
    <cellStyle name="Normal 4 6 7 7 2" xfId="13296"/>
    <cellStyle name="Normal 4 6 7 7 2 2" xfId="43503"/>
    <cellStyle name="Normal 4 6 7 7 3" xfId="22936"/>
    <cellStyle name="Normal 4 6 7 7 3 2" xfId="53143"/>
    <cellStyle name="Normal 4 6 7 7 4" xfId="33863"/>
    <cellStyle name="Normal 4 6 7 8" xfId="4777"/>
    <cellStyle name="Normal 4 6 7 8 2" xfId="14419"/>
    <cellStyle name="Normal 4 6 7 8 2 2" xfId="44626"/>
    <cellStyle name="Normal 4 6 7 8 3" xfId="24059"/>
    <cellStyle name="Normal 4 6 7 8 3 2" xfId="54266"/>
    <cellStyle name="Normal 4 6 7 8 4" xfId="34986"/>
    <cellStyle name="Normal 4 6 7 9" xfId="6066"/>
    <cellStyle name="Normal 4 6 7 9 2" xfId="15706"/>
    <cellStyle name="Normal 4 6 7 9 2 2" xfId="45913"/>
    <cellStyle name="Normal 4 6 7 9 3" xfId="25346"/>
    <cellStyle name="Normal 4 6 7 9 3 2" xfId="55553"/>
    <cellStyle name="Normal 4 6 7 9 4" xfId="36273"/>
    <cellStyle name="Normal 4 6 8" xfId="294"/>
    <cellStyle name="Normal 4 6 8 10" xfId="9952"/>
    <cellStyle name="Normal 4 6 8 10 2" xfId="40159"/>
    <cellStyle name="Normal 4 6 8 11" xfId="19592"/>
    <cellStyle name="Normal 4 6 8 11 2" xfId="49799"/>
    <cellStyle name="Normal 4 6 8 12" xfId="29396"/>
    <cellStyle name="Normal 4 6 8 12 2" xfId="59603"/>
    <cellStyle name="Normal 4 6 8 13" xfId="30519"/>
    <cellStyle name="Normal 4 6 8 2" xfId="770"/>
    <cellStyle name="Normal 4 6 8 2 10" xfId="20061"/>
    <cellStyle name="Normal 4 6 8 2 10 2" xfId="50268"/>
    <cellStyle name="Normal 4 6 8 2 11" xfId="29865"/>
    <cellStyle name="Normal 4 6 8 2 11 2" xfId="60072"/>
    <cellStyle name="Normal 4 6 8 2 12" xfId="30988"/>
    <cellStyle name="Normal 4 6 8 2 2" xfId="1899"/>
    <cellStyle name="Normal 4 6 8 2 2 2" xfId="11544"/>
    <cellStyle name="Normal 4 6 8 2 2 2 2" xfId="41751"/>
    <cellStyle name="Normal 4 6 8 2 2 3" xfId="21184"/>
    <cellStyle name="Normal 4 6 8 2 2 3 2" xfId="51391"/>
    <cellStyle name="Normal 4 6 8 2 2 4" xfId="32111"/>
    <cellStyle name="Normal 4 6 8 2 3" xfId="3025"/>
    <cellStyle name="Normal 4 6 8 2 3 2" xfId="12667"/>
    <cellStyle name="Normal 4 6 8 2 3 2 2" xfId="42874"/>
    <cellStyle name="Normal 4 6 8 2 3 3" xfId="22307"/>
    <cellStyle name="Normal 4 6 8 2 3 3 2" xfId="52514"/>
    <cellStyle name="Normal 4 6 8 2 3 4" xfId="33234"/>
    <cellStyle name="Normal 4 6 8 2 4" xfId="4148"/>
    <cellStyle name="Normal 4 6 8 2 4 2" xfId="13790"/>
    <cellStyle name="Normal 4 6 8 2 4 2 2" xfId="43997"/>
    <cellStyle name="Normal 4 6 8 2 4 3" xfId="23430"/>
    <cellStyle name="Normal 4 6 8 2 4 3 2" xfId="53637"/>
    <cellStyle name="Normal 4 6 8 2 4 4" xfId="34357"/>
    <cellStyle name="Normal 4 6 8 2 5" xfId="5437"/>
    <cellStyle name="Normal 4 6 8 2 5 2" xfId="15077"/>
    <cellStyle name="Normal 4 6 8 2 5 2 2" xfId="45284"/>
    <cellStyle name="Normal 4 6 8 2 5 3" xfId="24717"/>
    <cellStyle name="Normal 4 6 8 2 5 3 2" xfId="54924"/>
    <cellStyle name="Normal 4 6 8 2 5 4" xfId="35644"/>
    <cellStyle name="Normal 4 6 8 2 6" xfId="6724"/>
    <cellStyle name="Normal 4 6 8 2 6 2" xfId="16364"/>
    <cellStyle name="Normal 4 6 8 2 6 2 2" xfId="46571"/>
    <cellStyle name="Normal 4 6 8 2 6 3" xfId="26004"/>
    <cellStyle name="Normal 4 6 8 2 6 3 2" xfId="56211"/>
    <cellStyle name="Normal 4 6 8 2 6 4" xfId="36931"/>
    <cellStyle name="Normal 4 6 8 2 7" xfId="8011"/>
    <cellStyle name="Normal 4 6 8 2 7 2" xfId="17651"/>
    <cellStyle name="Normal 4 6 8 2 7 2 2" xfId="47858"/>
    <cellStyle name="Normal 4 6 8 2 7 3" xfId="27291"/>
    <cellStyle name="Normal 4 6 8 2 7 3 2" xfId="57498"/>
    <cellStyle name="Normal 4 6 8 2 7 4" xfId="38218"/>
    <cellStyle name="Normal 4 6 8 2 8" xfId="9298"/>
    <cellStyle name="Normal 4 6 8 2 8 2" xfId="18938"/>
    <cellStyle name="Normal 4 6 8 2 8 2 2" xfId="49145"/>
    <cellStyle name="Normal 4 6 8 2 8 3" xfId="28578"/>
    <cellStyle name="Normal 4 6 8 2 8 3 2" xfId="58785"/>
    <cellStyle name="Normal 4 6 8 2 8 4" xfId="39505"/>
    <cellStyle name="Normal 4 6 8 2 9" xfId="10421"/>
    <cellStyle name="Normal 4 6 8 2 9 2" xfId="40628"/>
    <cellStyle name="Normal 4 6 8 3" xfId="1428"/>
    <cellStyle name="Normal 4 6 8 3 2" xfId="11075"/>
    <cellStyle name="Normal 4 6 8 3 2 2" xfId="41282"/>
    <cellStyle name="Normal 4 6 8 3 3" xfId="20715"/>
    <cellStyle name="Normal 4 6 8 3 3 2" xfId="50922"/>
    <cellStyle name="Normal 4 6 8 3 4" xfId="31642"/>
    <cellStyle name="Normal 4 6 8 4" xfId="2556"/>
    <cellStyle name="Normal 4 6 8 4 2" xfId="12198"/>
    <cellStyle name="Normal 4 6 8 4 2 2" xfId="42405"/>
    <cellStyle name="Normal 4 6 8 4 3" xfId="21838"/>
    <cellStyle name="Normal 4 6 8 4 3 2" xfId="52045"/>
    <cellStyle name="Normal 4 6 8 4 4" xfId="32765"/>
    <cellStyle name="Normal 4 6 8 5" xfId="3679"/>
    <cellStyle name="Normal 4 6 8 5 2" xfId="13321"/>
    <cellStyle name="Normal 4 6 8 5 2 2" xfId="43528"/>
    <cellStyle name="Normal 4 6 8 5 3" xfId="22961"/>
    <cellStyle name="Normal 4 6 8 5 3 2" xfId="53168"/>
    <cellStyle name="Normal 4 6 8 5 4" xfId="33888"/>
    <cellStyle name="Normal 4 6 8 6" xfId="4968"/>
    <cellStyle name="Normal 4 6 8 6 2" xfId="14608"/>
    <cellStyle name="Normal 4 6 8 6 2 2" xfId="44815"/>
    <cellStyle name="Normal 4 6 8 6 3" xfId="24248"/>
    <cellStyle name="Normal 4 6 8 6 3 2" xfId="54455"/>
    <cellStyle name="Normal 4 6 8 6 4" xfId="35175"/>
    <cellStyle name="Normal 4 6 8 7" xfId="6255"/>
    <cellStyle name="Normal 4 6 8 7 2" xfId="15895"/>
    <cellStyle name="Normal 4 6 8 7 2 2" xfId="46102"/>
    <cellStyle name="Normal 4 6 8 7 3" xfId="25535"/>
    <cellStyle name="Normal 4 6 8 7 3 2" xfId="55742"/>
    <cellStyle name="Normal 4 6 8 7 4" xfId="36462"/>
    <cellStyle name="Normal 4 6 8 8" xfId="7542"/>
    <cellStyle name="Normal 4 6 8 8 2" xfId="17182"/>
    <cellStyle name="Normal 4 6 8 8 2 2" xfId="47389"/>
    <cellStyle name="Normal 4 6 8 8 3" xfId="26822"/>
    <cellStyle name="Normal 4 6 8 8 3 2" xfId="57029"/>
    <cellStyle name="Normal 4 6 8 8 4" xfId="37749"/>
    <cellStyle name="Normal 4 6 8 9" xfId="8829"/>
    <cellStyle name="Normal 4 6 8 9 2" xfId="18469"/>
    <cellStyle name="Normal 4 6 8 9 2 2" xfId="48676"/>
    <cellStyle name="Normal 4 6 8 9 3" xfId="28109"/>
    <cellStyle name="Normal 4 6 8 9 3 2" xfId="58316"/>
    <cellStyle name="Normal 4 6 8 9 4" xfId="39036"/>
    <cellStyle name="Normal 4 6 9" xfId="456"/>
    <cellStyle name="Normal 4 6 9 10" xfId="10114"/>
    <cellStyle name="Normal 4 6 9 10 2" xfId="40321"/>
    <cellStyle name="Normal 4 6 9 11" xfId="19754"/>
    <cellStyle name="Normal 4 6 9 11 2" xfId="49961"/>
    <cellStyle name="Normal 4 6 9 12" xfId="29558"/>
    <cellStyle name="Normal 4 6 9 12 2" xfId="59765"/>
    <cellStyle name="Normal 4 6 9 13" xfId="30681"/>
    <cellStyle name="Normal 4 6 9 2" xfId="932"/>
    <cellStyle name="Normal 4 6 9 2 10" xfId="20223"/>
    <cellStyle name="Normal 4 6 9 2 10 2" xfId="50430"/>
    <cellStyle name="Normal 4 6 9 2 11" xfId="30027"/>
    <cellStyle name="Normal 4 6 9 2 11 2" xfId="60234"/>
    <cellStyle name="Normal 4 6 9 2 12" xfId="31150"/>
    <cellStyle name="Normal 4 6 9 2 2" xfId="2061"/>
    <cellStyle name="Normal 4 6 9 2 2 2" xfId="11706"/>
    <cellStyle name="Normal 4 6 9 2 2 2 2" xfId="41913"/>
    <cellStyle name="Normal 4 6 9 2 2 3" xfId="21346"/>
    <cellStyle name="Normal 4 6 9 2 2 3 2" xfId="51553"/>
    <cellStyle name="Normal 4 6 9 2 2 4" xfId="32273"/>
    <cellStyle name="Normal 4 6 9 2 3" xfId="3187"/>
    <cellStyle name="Normal 4 6 9 2 3 2" xfId="12829"/>
    <cellStyle name="Normal 4 6 9 2 3 2 2" xfId="43036"/>
    <cellStyle name="Normal 4 6 9 2 3 3" xfId="22469"/>
    <cellStyle name="Normal 4 6 9 2 3 3 2" xfId="52676"/>
    <cellStyle name="Normal 4 6 9 2 3 4" xfId="33396"/>
    <cellStyle name="Normal 4 6 9 2 4" xfId="4310"/>
    <cellStyle name="Normal 4 6 9 2 4 2" xfId="13952"/>
    <cellStyle name="Normal 4 6 9 2 4 2 2" xfId="44159"/>
    <cellStyle name="Normal 4 6 9 2 4 3" xfId="23592"/>
    <cellStyle name="Normal 4 6 9 2 4 3 2" xfId="53799"/>
    <cellStyle name="Normal 4 6 9 2 4 4" xfId="34519"/>
    <cellStyle name="Normal 4 6 9 2 5" xfId="5599"/>
    <cellStyle name="Normal 4 6 9 2 5 2" xfId="15239"/>
    <cellStyle name="Normal 4 6 9 2 5 2 2" xfId="45446"/>
    <cellStyle name="Normal 4 6 9 2 5 3" xfId="24879"/>
    <cellStyle name="Normal 4 6 9 2 5 3 2" xfId="55086"/>
    <cellStyle name="Normal 4 6 9 2 5 4" xfId="35806"/>
    <cellStyle name="Normal 4 6 9 2 6" xfId="6886"/>
    <cellStyle name="Normal 4 6 9 2 6 2" xfId="16526"/>
    <cellStyle name="Normal 4 6 9 2 6 2 2" xfId="46733"/>
    <cellStyle name="Normal 4 6 9 2 6 3" xfId="26166"/>
    <cellStyle name="Normal 4 6 9 2 6 3 2" xfId="56373"/>
    <cellStyle name="Normal 4 6 9 2 6 4" xfId="37093"/>
    <cellStyle name="Normal 4 6 9 2 7" xfId="8173"/>
    <cellStyle name="Normal 4 6 9 2 7 2" xfId="17813"/>
    <cellStyle name="Normal 4 6 9 2 7 2 2" xfId="48020"/>
    <cellStyle name="Normal 4 6 9 2 7 3" xfId="27453"/>
    <cellStyle name="Normal 4 6 9 2 7 3 2" xfId="57660"/>
    <cellStyle name="Normal 4 6 9 2 7 4" xfId="38380"/>
    <cellStyle name="Normal 4 6 9 2 8" xfId="9460"/>
    <cellStyle name="Normal 4 6 9 2 8 2" xfId="19100"/>
    <cellStyle name="Normal 4 6 9 2 8 2 2" xfId="49307"/>
    <cellStyle name="Normal 4 6 9 2 8 3" xfId="28740"/>
    <cellStyle name="Normal 4 6 9 2 8 3 2" xfId="58947"/>
    <cellStyle name="Normal 4 6 9 2 8 4" xfId="39667"/>
    <cellStyle name="Normal 4 6 9 2 9" xfId="10583"/>
    <cellStyle name="Normal 4 6 9 2 9 2" xfId="40790"/>
    <cellStyle name="Normal 4 6 9 3" xfId="1590"/>
    <cellStyle name="Normal 4 6 9 3 2" xfId="11237"/>
    <cellStyle name="Normal 4 6 9 3 2 2" xfId="41444"/>
    <cellStyle name="Normal 4 6 9 3 3" xfId="20877"/>
    <cellStyle name="Normal 4 6 9 3 3 2" xfId="51084"/>
    <cellStyle name="Normal 4 6 9 3 4" xfId="31804"/>
    <cellStyle name="Normal 4 6 9 4" xfId="2718"/>
    <cellStyle name="Normal 4 6 9 4 2" xfId="12360"/>
    <cellStyle name="Normal 4 6 9 4 2 2" xfId="42567"/>
    <cellStyle name="Normal 4 6 9 4 3" xfId="22000"/>
    <cellStyle name="Normal 4 6 9 4 3 2" xfId="52207"/>
    <cellStyle name="Normal 4 6 9 4 4" xfId="32927"/>
    <cellStyle name="Normal 4 6 9 5" xfId="3841"/>
    <cellStyle name="Normal 4 6 9 5 2" xfId="13483"/>
    <cellStyle name="Normal 4 6 9 5 2 2" xfId="43690"/>
    <cellStyle name="Normal 4 6 9 5 3" xfId="23123"/>
    <cellStyle name="Normal 4 6 9 5 3 2" xfId="53330"/>
    <cellStyle name="Normal 4 6 9 5 4" xfId="34050"/>
    <cellStyle name="Normal 4 6 9 6" xfId="5130"/>
    <cellStyle name="Normal 4 6 9 6 2" xfId="14770"/>
    <cellStyle name="Normal 4 6 9 6 2 2" xfId="44977"/>
    <cellStyle name="Normal 4 6 9 6 3" xfId="24410"/>
    <cellStyle name="Normal 4 6 9 6 3 2" xfId="54617"/>
    <cellStyle name="Normal 4 6 9 6 4" xfId="35337"/>
    <cellStyle name="Normal 4 6 9 7" xfId="6417"/>
    <cellStyle name="Normal 4 6 9 7 2" xfId="16057"/>
    <cellStyle name="Normal 4 6 9 7 2 2" xfId="46264"/>
    <cellStyle name="Normal 4 6 9 7 3" xfId="25697"/>
    <cellStyle name="Normal 4 6 9 7 3 2" xfId="55904"/>
    <cellStyle name="Normal 4 6 9 7 4" xfId="36624"/>
    <cellStyle name="Normal 4 6 9 8" xfId="7704"/>
    <cellStyle name="Normal 4 6 9 8 2" xfId="17344"/>
    <cellStyle name="Normal 4 6 9 8 2 2" xfId="47551"/>
    <cellStyle name="Normal 4 6 9 8 3" xfId="26984"/>
    <cellStyle name="Normal 4 6 9 8 3 2" xfId="57191"/>
    <cellStyle name="Normal 4 6 9 8 4" xfId="37911"/>
    <cellStyle name="Normal 4 6 9 9" xfId="8991"/>
    <cellStyle name="Normal 4 6 9 9 2" xfId="18631"/>
    <cellStyle name="Normal 4 6 9 9 2 2" xfId="48838"/>
    <cellStyle name="Normal 4 6 9 9 3" xfId="28271"/>
    <cellStyle name="Normal 4 6 9 9 3 2" xfId="58478"/>
    <cellStyle name="Normal 4 6 9 9 4" xfId="39198"/>
    <cellStyle name="Normal 4 7" xfId="104"/>
    <cellStyle name="Normal 4 7 10" xfId="7206"/>
    <cellStyle name="Normal 4 7 10 2" xfId="16846"/>
    <cellStyle name="Normal 4 7 10 2 2" xfId="47053"/>
    <cellStyle name="Normal 4 7 10 3" xfId="26486"/>
    <cellStyle name="Normal 4 7 10 3 2" xfId="56693"/>
    <cellStyle name="Normal 4 7 10 4" xfId="37413"/>
    <cellStyle name="Normal 4 7 11" xfId="8493"/>
    <cellStyle name="Normal 4 7 11 2" xfId="18133"/>
    <cellStyle name="Normal 4 7 11 2 2" xfId="48340"/>
    <cellStyle name="Normal 4 7 11 3" xfId="27773"/>
    <cellStyle name="Normal 4 7 11 3 2" xfId="57980"/>
    <cellStyle name="Normal 4 7 11 4" xfId="38700"/>
    <cellStyle name="Normal 4 7 12" xfId="9780"/>
    <cellStyle name="Normal 4 7 12 2" xfId="39987"/>
    <cellStyle name="Normal 4 7 13" xfId="19420"/>
    <cellStyle name="Normal 4 7 13 2" xfId="49627"/>
    <cellStyle name="Normal 4 7 14" xfId="29060"/>
    <cellStyle name="Normal 4 7 14 2" xfId="59267"/>
    <cellStyle name="Normal 4 7 15" xfId="30347"/>
    <cellStyle name="Normal 4 7 2" xfId="286"/>
    <cellStyle name="Normal 4 7 2 10" xfId="9944"/>
    <cellStyle name="Normal 4 7 2 10 2" xfId="40151"/>
    <cellStyle name="Normal 4 7 2 11" xfId="19584"/>
    <cellStyle name="Normal 4 7 2 11 2" xfId="49791"/>
    <cellStyle name="Normal 4 7 2 12" xfId="29388"/>
    <cellStyle name="Normal 4 7 2 12 2" xfId="59595"/>
    <cellStyle name="Normal 4 7 2 13" xfId="30511"/>
    <cellStyle name="Normal 4 7 2 2" xfId="762"/>
    <cellStyle name="Normal 4 7 2 2 10" xfId="20053"/>
    <cellStyle name="Normal 4 7 2 2 10 2" xfId="50260"/>
    <cellStyle name="Normal 4 7 2 2 11" xfId="29857"/>
    <cellStyle name="Normal 4 7 2 2 11 2" xfId="60064"/>
    <cellStyle name="Normal 4 7 2 2 12" xfId="30980"/>
    <cellStyle name="Normal 4 7 2 2 2" xfId="1891"/>
    <cellStyle name="Normal 4 7 2 2 2 2" xfId="11536"/>
    <cellStyle name="Normal 4 7 2 2 2 2 2" xfId="41743"/>
    <cellStyle name="Normal 4 7 2 2 2 3" xfId="21176"/>
    <cellStyle name="Normal 4 7 2 2 2 3 2" xfId="51383"/>
    <cellStyle name="Normal 4 7 2 2 2 4" xfId="32103"/>
    <cellStyle name="Normal 4 7 2 2 3" xfId="3017"/>
    <cellStyle name="Normal 4 7 2 2 3 2" xfId="12659"/>
    <cellStyle name="Normal 4 7 2 2 3 2 2" xfId="42866"/>
    <cellStyle name="Normal 4 7 2 2 3 3" xfId="22299"/>
    <cellStyle name="Normal 4 7 2 2 3 3 2" xfId="52506"/>
    <cellStyle name="Normal 4 7 2 2 3 4" xfId="33226"/>
    <cellStyle name="Normal 4 7 2 2 4" xfId="4140"/>
    <cellStyle name="Normal 4 7 2 2 4 2" xfId="13782"/>
    <cellStyle name="Normal 4 7 2 2 4 2 2" xfId="43989"/>
    <cellStyle name="Normal 4 7 2 2 4 3" xfId="23422"/>
    <cellStyle name="Normal 4 7 2 2 4 3 2" xfId="53629"/>
    <cellStyle name="Normal 4 7 2 2 4 4" xfId="34349"/>
    <cellStyle name="Normal 4 7 2 2 5" xfId="5429"/>
    <cellStyle name="Normal 4 7 2 2 5 2" xfId="15069"/>
    <cellStyle name="Normal 4 7 2 2 5 2 2" xfId="45276"/>
    <cellStyle name="Normal 4 7 2 2 5 3" xfId="24709"/>
    <cellStyle name="Normal 4 7 2 2 5 3 2" xfId="54916"/>
    <cellStyle name="Normal 4 7 2 2 5 4" xfId="35636"/>
    <cellStyle name="Normal 4 7 2 2 6" xfId="6716"/>
    <cellStyle name="Normal 4 7 2 2 6 2" xfId="16356"/>
    <cellStyle name="Normal 4 7 2 2 6 2 2" xfId="46563"/>
    <cellStyle name="Normal 4 7 2 2 6 3" xfId="25996"/>
    <cellStyle name="Normal 4 7 2 2 6 3 2" xfId="56203"/>
    <cellStyle name="Normal 4 7 2 2 6 4" xfId="36923"/>
    <cellStyle name="Normal 4 7 2 2 7" xfId="8003"/>
    <cellStyle name="Normal 4 7 2 2 7 2" xfId="17643"/>
    <cellStyle name="Normal 4 7 2 2 7 2 2" xfId="47850"/>
    <cellStyle name="Normal 4 7 2 2 7 3" xfId="27283"/>
    <cellStyle name="Normal 4 7 2 2 7 3 2" xfId="57490"/>
    <cellStyle name="Normal 4 7 2 2 7 4" xfId="38210"/>
    <cellStyle name="Normal 4 7 2 2 8" xfId="9290"/>
    <cellStyle name="Normal 4 7 2 2 8 2" xfId="18930"/>
    <cellStyle name="Normal 4 7 2 2 8 2 2" xfId="49137"/>
    <cellStyle name="Normal 4 7 2 2 8 3" xfId="28570"/>
    <cellStyle name="Normal 4 7 2 2 8 3 2" xfId="58777"/>
    <cellStyle name="Normal 4 7 2 2 8 4" xfId="39497"/>
    <cellStyle name="Normal 4 7 2 2 9" xfId="10413"/>
    <cellStyle name="Normal 4 7 2 2 9 2" xfId="40620"/>
    <cellStyle name="Normal 4 7 2 3" xfId="1420"/>
    <cellStyle name="Normal 4 7 2 3 2" xfId="11067"/>
    <cellStyle name="Normal 4 7 2 3 2 2" xfId="41274"/>
    <cellStyle name="Normal 4 7 2 3 3" xfId="20707"/>
    <cellStyle name="Normal 4 7 2 3 3 2" xfId="50914"/>
    <cellStyle name="Normal 4 7 2 3 4" xfId="31634"/>
    <cellStyle name="Normal 4 7 2 4" xfId="2548"/>
    <cellStyle name="Normal 4 7 2 4 2" xfId="12190"/>
    <cellStyle name="Normal 4 7 2 4 2 2" xfId="42397"/>
    <cellStyle name="Normal 4 7 2 4 3" xfId="21830"/>
    <cellStyle name="Normal 4 7 2 4 3 2" xfId="52037"/>
    <cellStyle name="Normal 4 7 2 4 4" xfId="32757"/>
    <cellStyle name="Normal 4 7 2 5" xfId="3671"/>
    <cellStyle name="Normal 4 7 2 5 2" xfId="13313"/>
    <cellStyle name="Normal 4 7 2 5 2 2" xfId="43520"/>
    <cellStyle name="Normal 4 7 2 5 3" xfId="22953"/>
    <cellStyle name="Normal 4 7 2 5 3 2" xfId="53160"/>
    <cellStyle name="Normal 4 7 2 5 4" xfId="33880"/>
    <cellStyle name="Normal 4 7 2 6" xfId="4960"/>
    <cellStyle name="Normal 4 7 2 6 2" xfId="14600"/>
    <cellStyle name="Normal 4 7 2 6 2 2" xfId="44807"/>
    <cellStyle name="Normal 4 7 2 6 3" xfId="24240"/>
    <cellStyle name="Normal 4 7 2 6 3 2" xfId="54447"/>
    <cellStyle name="Normal 4 7 2 6 4" xfId="35167"/>
    <cellStyle name="Normal 4 7 2 7" xfId="6247"/>
    <cellStyle name="Normal 4 7 2 7 2" xfId="15887"/>
    <cellStyle name="Normal 4 7 2 7 2 2" xfId="46094"/>
    <cellStyle name="Normal 4 7 2 7 3" xfId="25527"/>
    <cellStyle name="Normal 4 7 2 7 3 2" xfId="55734"/>
    <cellStyle name="Normal 4 7 2 7 4" xfId="36454"/>
    <cellStyle name="Normal 4 7 2 8" xfId="7534"/>
    <cellStyle name="Normal 4 7 2 8 2" xfId="17174"/>
    <cellStyle name="Normal 4 7 2 8 2 2" xfId="47381"/>
    <cellStyle name="Normal 4 7 2 8 3" xfId="26814"/>
    <cellStyle name="Normal 4 7 2 8 3 2" xfId="57021"/>
    <cellStyle name="Normal 4 7 2 8 4" xfId="37741"/>
    <cellStyle name="Normal 4 7 2 9" xfId="8821"/>
    <cellStyle name="Normal 4 7 2 9 2" xfId="18461"/>
    <cellStyle name="Normal 4 7 2 9 2 2" xfId="48668"/>
    <cellStyle name="Normal 4 7 2 9 3" xfId="28101"/>
    <cellStyle name="Normal 4 7 2 9 3 2" xfId="58308"/>
    <cellStyle name="Normal 4 7 2 9 4" xfId="39028"/>
    <cellStyle name="Normal 4 7 3" xfId="596"/>
    <cellStyle name="Normal 4 7 3 10" xfId="19889"/>
    <cellStyle name="Normal 4 7 3 10 2" xfId="50096"/>
    <cellStyle name="Normal 4 7 3 11" xfId="29693"/>
    <cellStyle name="Normal 4 7 3 11 2" xfId="59900"/>
    <cellStyle name="Normal 4 7 3 12" xfId="30816"/>
    <cellStyle name="Normal 4 7 3 2" xfId="1727"/>
    <cellStyle name="Normal 4 7 3 2 2" xfId="11372"/>
    <cellStyle name="Normal 4 7 3 2 2 2" xfId="41579"/>
    <cellStyle name="Normal 4 7 3 2 3" xfId="21012"/>
    <cellStyle name="Normal 4 7 3 2 3 2" xfId="51219"/>
    <cellStyle name="Normal 4 7 3 2 4" xfId="31939"/>
    <cellStyle name="Normal 4 7 3 3" xfId="2853"/>
    <cellStyle name="Normal 4 7 3 3 2" xfId="12495"/>
    <cellStyle name="Normal 4 7 3 3 2 2" xfId="42702"/>
    <cellStyle name="Normal 4 7 3 3 3" xfId="22135"/>
    <cellStyle name="Normal 4 7 3 3 3 2" xfId="52342"/>
    <cellStyle name="Normal 4 7 3 3 4" xfId="33062"/>
    <cellStyle name="Normal 4 7 3 4" xfId="3976"/>
    <cellStyle name="Normal 4 7 3 4 2" xfId="13618"/>
    <cellStyle name="Normal 4 7 3 4 2 2" xfId="43825"/>
    <cellStyle name="Normal 4 7 3 4 3" xfId="23258"/>
    <cellStyle name="Normal 4 7 3 4 3 2" xfId="53465"/>
    <cellStyle name="Normal 4 7 3 4 4" xfId="34185"/>
    <cellStyle name="Normal 4 7 3 5" xfId="5265"/>
    <cellStyle name="Normal 4 7 3 5 2" xfId="14905"/>
    <cellStyle name="Normal 4 7 3 5 2 2" xfId="45112"/>
    <cellStyle name="Normal 4 7 3 5 3" xfId="24545"/>
    <cellStyle name="Normal 4 7 3 5 3 2" xfId="54752"/>
    <cellStyle name="Normal 4 7 3 5 4" xfId="35472"/>
    <cellStyle name="Normal 4 7 3 6" xfId="6552"/>
    <cellStyle name="Normal 4 7 3 6 2" xfId="16192"/>
    <cellStyle name="Normal 4 7 3 6 2 2" xfId="46399"/>
    <cellStyle name="Normal 4 7 3 6 3" xfId="25832"/>
    <cellStyle name="Normal 4 7 3 6 3 2" xfId="56039"/>
    <cellStyle name="Normal 4 7 3 6 4" xfId="36759"/>
    <cellStyle name="Normal 4 7 3 7" xfId="7839"/>
    <cellStyle name="Normal 4 7 3 7 2" xfId="17479"/>
    <cellStyle name="Normal 4 7 3 7 2 2" xfId="47686"/>
    <cellStyle name="Normal 4 7 3 7 3" xfId="27119"/>
    <cellStyle name="Normal 4 7 3 7 3 2" xfId="57326"/>
    <cellStyle name="Normal 4 7 3 7 4" xfId="38046"/>
    <cellStyle name="Normal 4 7 3 8" xfId="9126"/>
    <cellStyle name="Normal 4 7 3 8 2" xfId="18766"/>
    <cellStyle name="Normal 4 7 3 8 2 2" xfId="48973"/>
    <cellStyle name="Normal 4 7 3 8 3" xfId="28406"/>
    <cellStyle name="Normal 4 7 3 8 3 2" xfId="58613"/>
    <cellStyle name="Normal 4 7 3 8 4" xfId="39333"/>
    <cellStyle name="Normal 4 7 3 9" xfId="10249"/>
    <cellStyle name="Normal 4 7 3 9 2" xfId="40456"/>
    <cellStyle name="Normal 4 7 4" xfId="1066"/>
    <cellStyle name="Normal 4 7 4 10" xfId="20356"/>
    <cellStyle name="Normal 4 7 4 10 2" xfId="50563"/>
    <cellStyle name="Normal 4 7 4 11" xfId="30160"/>
    <cellStyle name="Normal 4 7 4 11 2" xfId="60367"/>
    <cellStyle name="Normal 4 7 4 12" xfId="31283"/>
    <cellStyle name="Normal 4 7 4 2" xfId="2194"/>
    <cellStyle name="Normal 4 7 4 2 2" xfId="11839"/>
    <cellStyle name="Normal 4 7 4 2 2 2" xfId="42046"/>
    <cellStyle name="Normal 4 7 4 2 3" xfId="21479"/>
    <cellStyle name="Normal 4 7 4 2 3 2" xfId="51686"/>
    <cellStyle name="Normal 4 7 4 2 4" xfId="32406"/>
    <cellStyle name="Normal 4 7 4 3" xfId="3320"/>
    <cellStyle name="Normal 4 7 4 3 2" xfId="12962"/>
    <cellStyle name="Normal 4 7 4 3 2 2" xfId="43169"/>
    <cellStyle name="Normal 4 7 4 3 3" xfId="22602"/>
    <cellStyle name="Normal 4 7 4 3 3 2" xfId="52809"/>
    <cellStyle name="Normal 4 7 4 3 4" xfId="33529"/>
    <cellStyle name="Normal 4 7 4 4" xfId="4443"/>
    <cellStyle name="Normal 4 7 4 4 2" xfId="14085"/>
    <cellStyle name="Normal 4 7 4 4 2 2" xfId="44292"/>
    <cellStyle name="Normal 4 7 4 4 3" xfId="23725"/>
    <cellStyle name="Normal 4 7 4 4 3 2" xfId="53932"/>
    <cellStyle name="Normal 4 7 4 4 4" xfId="34652"/>
    <cellStyle name="Normal 4 7 4 5" xfId="5732"/>
    <cellStyle name="Normal 4 7 4 5 2" xfId="15372"/>
    <cellStyle name="Normal 4 7 4 5 2 2" xfId="45579"/>
    <cellStyle name="Normal 4 7 4 5 3" xfId="25012"/>
    <cellStyle name="Normal 4 7 4 5 3 2" xfId="55219"/>
    <cellStyle name="Normal 4 7 4 5 4" xfId="35939"/>
    <cellStyle name="Normal 4 7 4 6" xfId="7019"/>
    <cellStyle name="Normal 4 7 4 6 2" xfId="16659"/>
    <cellStyle name="Normal 4 7 4 6 2 2" xfId="46866"/>
    <cellStyle name="Normal 4 7 4 6 3" xfId="26299"/>
    <cellStyle name="Normal 4 7 4 6 3 2" xfId="56506"/>
    <cellStyle name="Normal 4 7 4 6 4" xfId="37226"/>
    <cellStyle name="Normal 4 7 4 7" xfId="8306"/>
    <cellStyle name="Normal 4 7 4 7 2" xfId="17946"/>
    <cellStyle name="Normal 4 7 4 7 2 2" xfId="48153"/>
    <cellStyle name="Normal 4 7 4 7 3" xfId="27586"/>
    <cellStyle name="Normal 4 7 4 7 3 2" xfId="57793"/>
    <cellStyle name="Normal 4 7 4 7 4" xfId="38513"/>
    <cellStyle name="Normal 4 7 4 8" xfId="9593"/>
    <cellStyle name="Normal 4 7 4 8 2" xfId="19233"/>
    <cellStyle name="Normal 4 7 4 8 2 2" xfId="49440"/>
    <cellStyle name="Normal 4 7 4 8 3" xfId="28873"/>
    <cellStyle name="Normal 4 7 4 8 3 2" xfId="59080"/>
    <cellStyle name="Normal 4 7 4 8 4" xfId="39800"/>
    <cellStyle name="Normal 4 7 4 9" xfId="10716"/>
    <cellStyle name="Normal 4 7 4 9 2" xfId="40923"/>
    <cellStyle name="Normal 4 7 5" xfId="1256"/>
    <cellStyle name="Normal 4 7 5 2" xfId="4794"/>
    <cellStyle name="Normal 4 7 5 2 2" xfId="14436"/>
    <cellStyle name="Normal 4 7 5 2 2 2" xfId="44643"/>
    <cellStyle name="Normal 4 7 5 2 3" xfId="24076"/>
    <cellStyle name="Normal 4 7 5 2 3 2" xfId="54283"/>
    <cellStyle name="Normal 4 7 5 2 4" xfId="35003"/>
    <cellStyle name="Normal 4 7 5 3" xfId="6083"/>
    <cellStyle name="Normal 4 7 5 3 2" xfId="15723"/>
    <cellStyle name="Normal 4 7 5 3 2 2" xfId="45930"/>
    <cellStyle name="Normal 4 7 5 3 3" xfId="25363"/>
    <cellStyle name="Normal 4 7 5 3 3 2" xfId="55570"/>
    <cellStyle name="Normal 4 7 5 3 4" xfId="36290"/>
    <cellStyle name="Normal 4 7 5 4" xfId="7370"/>
    <cellStyle name="Normal 4 7 5 4 2" xfId="17010"/>
    <cellStyle name="Normal 4 7 5 4 2 2" xfId="47217"/>
    <cellStyle name="Normal 4 7 5 4 3" xfId="26650"/>
    <cellStyle name="Normal 4 7 5 4 3 2" xfId="56857"/>
    <cellStyle name="Normal 4 7 5 4 4" xfId="37577"/>
    <cellStyle name="Normal 4 7 5 5" xfId="8657"/>
    <cellStyle name="Normal 4 7 5 5 2" xfId="18297"/>
    <cellStyle name="Normal 4 7 5 5 2 2" xfId="48504"/>
    <cellStyle name="Normal 4 7 5 5 3" xfId="27937"/>
    <cellStyle name="Normal 4 7 5 5 3 2" xfId="58144"/>
    <cellStyle name="Normal 4 7 5 5 4" xfId="38864"/>
    <cellStyle name="Normal 4 7 5 6" xfId="10903"/>
    <cellStyle name="Normal 4 7 5 6 2" xfId="41110"/>
    <cellStyle name="Normal 4 7 5 7" xfId="20543"/>
    <cellStyle name="Normal 4 7 5 7 2" xfId="50750"/>
    <cellStyle name="Normal 4 7 5 8" xfId="29224"/>
    <cellStyle name="Normal 4 7 5 8 2" xfId="59431"/>
    <cellStyle name="Normal 4 7 5 9" xfId="31470"/>
    <cellStyle name="Normal 4 7 6" xfId="2384"/>
    <cellStyle name="Normal 4 7 6 2" xfId="12026"/>
    <cellStyle name="Normal 4 7 6 2 2" xfId="42233"/>
    <cellStyle name="Normal 4 7 6 3" xfId="21666"/>
    <cellStyle name="Normal 4 7 6 3 2" xfId="51873"/>
    <cellStyle name="Normal 4 7 6 4" xfId="32593"/>
    <cellStyle name="Normal 4 7 7" xfId="3507"/>
    <cellStyle name="Normal 4 7 7 2" xfId="13149"/>
    <cellStyle name="Normal 4 7 7 2 2" xfId="43356"/>
    <cellStyle name="Normal 4 7 7 3" xfId="22789"/>
    <cellStyle name="Normal 4 7 7 3 2" xfId="52996"/>
    <cellStyle name="Normal 4 7 7 4" xfId="33716"/>
    <cellStyle name="Normal 4 7 8" xfId="4630"/>
    <cellStyle name="Normal 4 7 8 2" xfId="14272"/>
    <cellStyle name="Normal 4 7 8 2 2" xfId="44479"/>
    <cellStyle name="Normal 4 7 8 3" xfId="23912"/>
    <cellStyle name="Normal 4 7 8 3 2" xfId="54119"/>
    <cellStyle name="Normal 4 7 8 4" xfId="34839"/>
    <cellStyle name="Normal 4 7 9" xfId="5919"/>
    <cellStyle name="Normal 4 7 9 2" xfId="15559"/>
    <cellStyle name="Normal 4 7 9 2 2" xfId="45766"/>
    <cellStyle name="Normal 4 7 9 3" xfId="25199"/>
    <cellStyle name="Normal 4 7 9 3 2" xfId="55406"/>
    <cellStyle name="Normal 4 7 9 4" xfId="36126"/>
    <cellStyle name="Normal 4 8" xfId="17"/>
    <cellStyle name="Normal 4 8 10" xfId="7205"/>
    <cellStyle name="Normal 4 8 10 2" xfId="16845"/>
    <cellStyle name="Normal 4 8 10 2 2" xfId="47052"/>
    <cellStyle name="Normal 4 8 10 3" xfId="26485"/>
    <cellStyle name="Normal 4 8 10 3 2" xfId="56692"/>
    <cellStyle name="Normal 4 8 10 4" xfId="37412"/>
    <cellStyle name="Normal 4 8 11" xfId="8492"/>
    <cellStyle name="Normal 4 8 11 2" xfId="18132"/>
    <cellStyle name="Normal 4 8 11 2 2" xfId="48339"/>
    <cellStyle name="Normal 4 8 11 3" xfId="27772"/>
    <cellStyle name="Normal 4 8 11 3 2" xfId="57979"/>
    <cellStyle name="Normal 4 8 11 4" xfId="38699"/>
    <cellStyle name="Normal 4 8 12" xfId="9779"/>
    <cellStyle name="Normal 4 8 12 2" xfId="39986"/>
    <cellStyle name="Normal 4 8 13" xfId="19419"/>
    <cellStyle name="Normal 4 8 13 2" xfId="49626"/>
    <cellStyle name="Normal 4 8 14" xfId="29059"/>
    <cellStyle name="Normal 4 8 14 2" xfId="59266"/>
    <cellStyle name="Normal 4 8 15" xfId="30346"/>
    <cellStyle name="Normal 4 8 2" xfId="285"/>
    <cellStyle name="Normal 4 8 2 10" xfId="9943"/>
    <cellStyle name="Normal 4 8 2 10 2" xfId="40150"/>
    <cellStyle name="Normal 4 8 2 11" xfId="19583"/>
    <cellStyle name="Normal 4 8 2 11 2" xfId="49790"/>
    <cellStyle name="Normal 4 8 2 12" xfId="29387"/>
    <cellStyle name="Normal 4 8 2 12 2" xfId="59594"/>
    <cellStyle name="Normal 4 8 2 13" xfId="30510"/>
    <cellStyle name="Normal 4 8 2 2" xfId="761"/>
    <cellStyle name="Normal 4 8 2 2 10" xfId="20052"/>
    <cellStyle name="Normal 4 8 2 2 10 2" xfId="50259"/>
    <cellStyle name="Normal 4 8 2 2 11" xfId="29856"/>
    <cellStyle name="Normal 4 8 2 2 11 2" xfId="60063"/>
    <cellStyle name="Normal 4 8 2 2 12" xfId="30979"/>
    <cellStyle name="Normal 4 8 2 2 2" xfId="1890"/>
    <cellStyle name="Normal 4 8 2 2 2 2" xfId="11535"/>
    <cellStyle name="Normal 4 8 2 2 2 2 2" xfId="41742"/>
    <cellStyle name="Normal 4 8 2 2 2 3" xfId="21175"/>
    <cellStyle name="Normal 4 8 2 2 2 3 2" xfId="51382"/>
    <cellStyle name="Normal 4 8 2 2 2 4" xfId="32102"/>
    <cellStyle name="Normal 4 8 2 2 3" xfId="3016"/>
    <cellStyle name="Normal 4 8 2 2 3 2" xfId="12658"/>
    <cellStyle name="Normal 4 8 2 2 3 2 2" xfId="42865"/>
    <cellStyle name="Normal 4 8 2 2 3 3" xfId="22298"/>
    <cellStyle name="Normal 4 8 2 2 3 3 2" xfId="52505"/>
    <cellStyle name="Normal 4 8 2 2 3 4" xfId="33225"/>
    <cellStyle name="Normal 4 8 2 2 4" xfId="4139"/>
    <cellStyle name="Normal 4 8 2 2 4 2" xfId="13781"/>
    <cellStyle name="Normal 4 8 2 2 4 2 2" xfId="43988"/>
    <cellStyle name="Normal 4 8 2 2 4 3" xfId="23421"/>
    <cellStyle name="Normal 4 8 2 2 4 3 2" xfId="53628"/>
    <cellStyle name="Normal 4 8 2 2 4 4" xfId="34348"/>
    <cellStyle name="Normal 4 8 2 2 5" xfId="5428"/>
    <cellStyle name="Normal 4 8 2 2 5 2" xfId="15068"/>
    <cellStyle name="Normal 4 8 2 2 5 2 2" xfId="45275"/>
    <cellStyle name="Normal 4 8 2 2 5 3" xfId="24708"/>
    <cellStyle name="Normal 4 8 2 2 5 3 2" xfId="54915"/>
    <cellStyle name="Normal 4 8 2 2 5 4" xfId="35635"/>
    <cellStyle name="Normal 4 8 2 2 6" xfId="6715"/>
    <cellStyle name="Normal 4 8 2 2 6 2" xfId="16355"/>
    <cellStyle name="Normal 4 8 2 2 6 2 2" xfId="46562"/>
    <cellStyle name="Normal 4 8 2 2 6 3" xfId="25995"/>
    <cellStyle name="Normal 4 8 2 2 6 3 2" xfId="56202"/>
    <cellStyle name="Normal 4 8 2 2 6 4" xfId="36922"/>
    <cellStyle name="Normal 4 8 2 2 7" xfId="8002"/>
    <cellStyle name="Normal 4 8 2 2 7 2" xfId="17642"/>
    <cellStyle name="Normal 4 8 2 2 7 2 2" xfId="47849"/>
    <cellStyle name="Normal 4 8 2 2 7 3" xfId="27282"/>
    <cellStyle name="Normal 4 8 2 2 7 3 2" xfId="57489"/>
    <cellStyle name="Normal 4 8 2 2 7 4" xfId="38209"/>
    <cellStyle name="Normal 4 8 2 2 8" xfId="9289"/>
    <cellStyle name="Normal 4 8 2 2 8 2" xfId="18929"/>
    <cellStyle name="Normal 4 8 2 2 8 2 2" xfId="49136"/>
    <cellStyle name="Normal 4 8 2 2 8 3" xfId="28569"/>
    <cellStyle name="Normal 4 8 2 2 8 3 2" xfId="58776"/>
    <cellStyle name="Normal 4 8 2 2 8 4" xfId="39496"/>
    <cellStyle name="Normal 4 8 2 2 9" xfId="10412"/>
    <cellStyle name="Normal 4 8 2 2 9 2" xfId="40619"/>
    <cellStyle name="Normal 4 8 2 3" xfId="1419"/>
    <cellStyle name="Normal 4 8 2 3 2" xfId="11066"/>
    <cellStyle name="Normal 4 8 2 3 2 2" xfId="41273"/>
    <cellStyle name="Normal 4 8 2 3 3" xfId="20706"/>
    <cellStyle name="Normal 4 8 2 3 3 2" xfId="50913"/>
    <cellStyle name="Normal 4 8 2 3 4" xfId="31633"/>
    <cellStyle name="Normal 4 8 2 4" xfId="2547"/>
    <cellStyle name="Normal 4 8 2 4 2" xfId="12189"/>
    <cellStyle name="Normal 4 8 2 4 2 2" xfId="42396"/>
    <cellStyle name="Normal 4 8 2 4 3" xfId="21829"/>
    <cellStyle name="Normal 4 8 2 4 3 2" xfId="52036"/>
    <cellStyle name="Normal 4 8 2 4 4" xfId="32756"/>
    <cellStyle name="Normal 4 8 2 5" xfId="3670"/>
    <cellStyle name="Normal 4 8 2 5 2" xfId="13312"/>
    <cellStyle name="Normal 4 8 2 5 2 2" xfId="43519"/>
    <cellStyle name="Normal 4 8 2 5 3" xfId="22952"/>
    <cellStyle name="Normal 4 8 2 5 3 2" xfId="53159"/>
    <cellStyle name="Normal 4 8 2 5 4" xfId="33879"/>
    <cellStyle name="Normal 4 8 2 6" xfId="4959"/>
    <cellStyle name="Normal 4 8 2 6 2" xfId="14599"/>
    <cellStyle name="Normal 4 8 2 6 2 2" xfId="44806"/>
    <cellStyle name="Normal 4 8 2 6 3" xfId="24239"/>
    <cellStyle name="Normal 4 8 2 6 3 2" xfId="54446"/>
    <cellStyle name="Normal 4 8 2 6 4" xfId="35166"/>
    <cellStyle name="Normal 4 8 2 7" xfId="6246"/>
    <cellStyle name="Normal 4 8 2 7 2" xfId="15886"/>
    <cellStyle name="Normal 4 8 2 7 2 2" xfId="46093"/>
    <cellStyle name="Normal 4 8 2 7 3" xfId="25526"/>
    <cellStyle name="Normal 4 8 2 7 3 2" xfId="55733"/>
    <cellStyle name="Normal 4 8 2 7 4" xfId="36453"/>
    <cellStyle name="Normal 4 8 2 8" xfId="7533"/>
    <cellStyle name="Normal 4 8 2 8 2" xfId="17173"/>
    <cellStyle name="Normal 4 8 2 8 2 2" xfId="47380"/>
    <cellStyle name="Normal 4 8 2 8 3" xfId="26813"/>
    <cellStyle name="Normal 4 8 2 8 3 2" xfId="57020"/>
    <cellStyle name="Normal 4 8 2 8 4" xfId="37740"/>
    <cellStyle name="Normal 4 8 2 9" xfId="8820"/>
    <cellStyle name="Normal 4 8 2 9 2" xfId="18460"/>
    <cellStyle name="Normal 4 8 2 9 2 2" xfId="48667"/>
    <cellStyle name="Normal 4 8 2 9 3" xfId="28100"/>
    <cellStyle name="Normal 4 8 2 9 3 2" xfId="58307"/>
    <cellStyle name="Normal 4 8 2 9 4" xfId="39027"/>
    <cellStyle name="Normal 4 8 3" xfId="595"/>
    <cellStyle name="Normal 4 8 3 10" xfId="19888"/>
    <cellStyle name="Normal 4 8 3 10 2" xfId="50095"/>
    <cellStyle name="Normal 4 8 3 11" xfId="29692"/>
    <cellStyle name="Normal 4 8 3 11 2" xfId="59899"/>
    <cellStyle name="Normal 4 8 3 12" xfId="30815"/>
    <cellStyle name="Normal 4 8 3 2" xfId="1726"/>
    <cellStyle name="Normal 4 8 3 2 2" xfId="11371"/>
    <cellStyle name="Normal 4 8 3 2 2 2" xfId="41578"/>
    <cellStyle name="Normal 4 8 3 2 3" xfId="21011"/>
    <cellStyle name="Normal 4 8 3 2 3 2" xfId="51218"/>
    <cellStyle name="Normal 4 8 3 2 4" xfId="31938"/>
    <cellStyle name="Normal 4 8 3 3" xfId="2852"/>
    <cellStyle name="Normal 4 8 3 3 2" xfId="12494"/>
    <cellStyle name="Normal 4 8 3 3 2 2" xfId="42701"/>
    <cellStyle name="Normal 4 8 3 3 3" xfId="22134"/>
    <cellStyle name="Normal 4 8 3 3 3 2" xfId="52341"/>
    <cellStyle name="Normal 4 8 3 3 4" xfId="33061"/>
    <cellStyle name="Normal 4 8 3 4" xfId="3975"/>
    <cellStyle name="Normal 4 8 3 4 2" xfId="13617"/>
    <cellStyle name="Normal 4 8 3 4 2 2" xfId="43824"/>
    <cellStyle name="Normal 4 8 3 4 3" xfId="23257"/>
    <cellStyle name="Normal 4 8 3 4 3 2" xfId="53464"/>
    <cellStyle name="Normal 4 8 3 4 4" xfId="34184"/>
    <cellStyle name="Normal 4 8 3 5" xfId="5264"/>
    <cellStyle name="Normal 4 8 3 5 2" xfId="14904"/>
    <cellStyle name="Normal 4 8 3 5 2 2" xfId="45111"/>
    <cellStyle name="Normal 4 8 3 5 3" xfId="24544"/>
    <cellStyle name="Normal 4 8 3 5 3 2" xfId="54751"/>
    <cellStyle name="Normal 4 8 3 5 4" xfId="35471"/>
    <cellStyle name="Normal 4 8 3 6" xfId="6551"/>
    <cellStyle name="Normal 4 8 3 6 2" xfId="16191"/>
    <cellStyle name="Normal 4 8 3 6 2 2" xfId="46398"/>
    <cellStyle name="Normal 4 8 3 6 3" xfId="25831"/>
    <cellStyle name="Normal 4 8 3 6 3 2" xfId="56038"/>
    <cellStyle name="Normal 4 8 3 6 4" xfId="36758"/>
    <cellStyle name="Normal 4 8 3 7" xfId="7838"/>
    <cellStyle name="Normal 4 8 3 7 2" xfId="17478"/>
    <cellStyle name="Normal 4 8 3 7 2 2" xfId="47685"/>
    <cellStyle name="Normal 4 8 3 7 3" xfId="27118"/>
    <cellStyle name="Normal 4 8 3 7 3 2" xfId="57325"/>
    <cellStyle name="Normal 4 8 3 7 4" xfId="38045"/>
    <cellStyle name="Normal 4 8 3 8" xfId="9125"/>
    <cellStyle name="Normal 4 8 3 8 2" xfId="18765"/>
    <cellStyle name="Normal 4 8 3 8 2 2" xfId="48972"/>
    <cellStyle name="Normal 4 8 3 8 3" xfId="28405"/>
    <cellStyle name="Normal 4 8 3 8 3 2" xfId="58612"/>
    <cellStyle name="Normal 4 8 3 8 4" xfId="39332"/>
    <cellStyle name="Normal 4 8 3 9" xfId="10248"/>
    <cellStyle name="Normal 4 8 3 9 2" xfId="40455"/>
    <cellStyle name="Normal 4 8 4" xfId="1065"/>
    <cellStyle name="Normal 4 8 4 10" xfId="20355"/>
    <cellStyle name="Normal 4 8 4 10 2" xfId="50562"/>
    <cellStyle name="Normal 4 8 4 11" xfId="30159"/>
    <cellStyle name="Normal 4 8 4 11 2" xfId="60366"/>
    <cellStyle name="Normal 4 8 4 12" xfId="31282"/>
    <cellStyle name="Normal 4 8 4 2" xfId="2193"/>
    <cellStyle name="Normal 4 8 4 2 2" xfId="11838"/>
    <cellStyle name="Normal 4 8 4 2 2 2" xfId="42045"/>
    <cellStyle name="Normal 4 8 4 2 3" xfId="21478"/>
    <cellStyle name="Normal 4 8 4 2 3 2" xfId="51685"/>
    <cellStyle name="Normal 4 8 4 2 4" xfId="32405"/>
    <cellStyle name="Normal 4 8 4 3" xfId="3319"/>
    <cellStyle name="Normal 4 8 4 3 2" xfId="12961"/>
    <cellStyle name="Normal 4 8 4 3 2 2" xfId="43168"/>
    <cellStyle name="Normal 4 8 4 3 3" xfId="22601"/>
    <cellStyle name="Normal 4 8 4 3 3 2" xfId="52808"/>
    <cellStyle name="Normal 4 8 4 3 4" xfId="33528"/>
    <cellStyle name="Normal 4 8 4 4" xfId="4442"/>
    <cellStyle name="Normal 4 8 4 4 2" xfId="14084"/>
    <cellStyle name="Normal 4 8 4 4 2 2" xfId="44291"/>
    <cellStyle name="Normal 4 8 4 4 3" xfId="23724"/>
    <cellStyle name="Normal 4 8 4 4 3 2" xfId="53931"/>
    <cellStyle name="Normal 4 8 4 4 4" xfId="34651"/>
    <cellStyle name="Normal 4 8 4 5" xfId="5731"/>
    <cellStyle name="Normal 4 8 4 5 2" xfId="15371"/>
    <cellStyle name="Normal 4 8 4 5 2 2" xfId="45578"/>
    <cellStyle name="Normal 4 8 4 5 3" xfId="25011"/>
    <cellStyle name="Normal 4 8 4 5 3 2" xfId="55218"/>
    <cellStyle name="Normal 4 8 4 5 4" xfId="35938"/>
    <cellStyle name="Normal 4 8 4 6" xfId="7018"/>
    <cellStyle name="Normal 4 8 4 6 2" xfId="16658"/>
    <cellStyle name="Normal 4 8 4 6 2 2" xfId="46865"/>
    <cellStyle name="Normal 4 8 4 6 3" xfId="26298"/>
    <cellStyle name="Normal 4 8 4 6 3 2" xfId="56505"/>
    <cellStyle name="Normal 4 8 4 6 4" xfId="37225"/>
    <cellStyle name="Normal 4 8 4 7" xfId="8305"/>
    <cellStyle name="Normal 4 8 4 7 2" xfId="17945"/>
    <cellStyle name="Normal 4 8 4 7 2 2" xfId="48152"/>
    <cellStyle name="Normal 4 8 4 7 3" xfId="27585"/>
    <cellStyle name="Normal 4 8 4 7 3 2" xfId="57792"/>
    <cellStyle name="Normal 4 8 4 7 4" xfId="38512"/>
    <cellStyle name="Normal 4 8 4 8" xfId="9592"/>
    <cellStyle name="Normal 4 8 4 8 2" xfId="19232"/>
    <cellStyle name="Normal 4 8 4 8 2 2" xfId="49439"/>
    <cellStyle name="Normal 4 8 4 8 3" xfId="28872"/>
    <cellStyle name="Normal 4 8 4 8 3 2" xfId="59079"/>
    <cellStyle name="Normal 4 8 4 8 4" xfId="39799"/>
    <cellStyle name="Normal 4 8 4 9" xfId="10715"/>
    <cellStyle name="Normal 4 8 4 9 2" xfId="40922"/>
    <cellStyle name="Normal 4 8 5" xfId="1255"/>
    <cellStyle name="Normal 4 8 5 2" xfId="4793"/>
    <cellStyle name="Normal 4 8 5 2 2" xfId="14435"/>
    <cellStyle name="Normal 4 8 5 2 2 2" xfId="44642"/>
    <cellStyle name="Normal 4 8 5 2 3" xfId="24075"/>
    <cellStyle name="Normal 4 8 5 2 3 2" xfId="54282"/>
    <cellStyle name="Normal 4 8 5 2 4" xfId="35002"/>
    <cellStyle name="Normal 4 8 5 3" xfId="6082"/>
    <cellStyle name="Normal 4 8 5 3 2" xfId="15722"/>
    <cellStyle name="Normal 4 8 5 3 2 2" xfId="45929"/>
    <cellStyle name="Normal 4 8 5 3 3" xfId="25362"/>
    <cellStyle name="Normal 4 8 5 3 3 2" xfId="55569"/>
    <cellStyle name="Normal 4 8 5 3 4" xfId="36289"/>
    <cellStyle name="Normal 4 8 5 4" xfId="7369"/>
    <cellStyle name="Normal 4 8 5 4 2" xfId="17009"/>
    <cellStyle name="Normal 4 8 5 4 2 2" xfId="47216"/>
    <cellStyle name="Normal 4 8 5 4 3" xfId="26649"/>
    <cellStyle name="Normal 4 8 5 4 3 2" xfId="56856"/>
    <cellStyle name="Normal 4 8 5 4 4" xfId="37576"/>
    <cellStyle name="Normal 4 8 5 5" xfId="8656"/>
    <cellStyle name="Normal 4 8 5 5 2" xfId="18296"/>
    <cellStyle name="Normal 4 8 5 5 2 2" xfId="48503"/>
    <cellStyle name="Normal 4 8 5 5 3" xfId="27936"/>
    <cellStyle name="Normal 4 8 5 5 3 2" xfId="58143"/>
    <cellStyle name="Normal 4 8 5 5 4" xfId="38863"/>
    <cellStyle name="Normal 4 8 5 6" xfId="10902"/>
    <cellStyle name="Normal 4 8 5 6 2" xfId="41109"/>
    <cellStyle name="Normal 4 8 5 7" xfId="20542"/>
    <cellStyle name="Normal 4 8 5 7 2" xfId="50749"/>
    <cellStyle name="Normal 4 8 5 8" xfId="29223"/>
    <cellStyle name="Normal 4 8 5 8 2" xfId="59430"/>
    <cellStyle name="Normal 4 8 5 9" xfId="31469"/>
    <cellStyle name="Normal 4 8 6" xfId="2383"/>
    <cellStyle name="Normal 4 8 6 2" xfId="12025"/>
    <cellStyle name="Normal 4 8 6 2 2" xfId="42232"/>
    <cellStyle name="Normal 4 8 6 3" xfId="21665"/>
    <cellStyle name="Normal 4 8 6 3 2" xfId="51872"/>
    <cellStyle name="Normal 4 8 6 4" xfId="32592"/>
    <cellStyle name="Normal 4 8 7" xfId="3506"/>
    <cellStyle name="Normal 4 8 7 2" xfId="13148"/>
    <cellStyle name="Normal 4 8 7 2 2" xfId="43355"/>
    <cellStyle name="Normal 4 8 7 3" xfId="22788"/>
    <cellStyle name="Normal 4 8 7 3 2" xfId="52995"/>
    <cellStyle name="Normal 4 8 7 4" xfId="33715"/>
    <cellStyle name="Normal 4 8 8" xfId="4629"/>
    <cellStyle name="Normal 4 8 8 2" xfId="14271"/>
    <cellStyle name="Normal 4 8 8 2 2" xfId="44478"/>
    <cellStyle name="Normal 4 8 8 3" xfId="23911"/>
    <cellStyle name="Normal 4 8 8 3 2" xfId="54118"/>
    <cellStyle name="Normal 4 8 8 4" xfId="34838"/>
    <cellStyle name="Normal 4 8 9" xfId="5918"/>
    <cellStyle name="Normal 4 8 9 2" xfId="15558"/>
    <cellStyle name="Normal 4 8 9 2 2" xfId="45765"/>
    <cellStyle name="Normal 4 8 9 3" xfId="25198"/>
    <cellStyle name="Normal 4 8 9 3 2" xfId="55405"/>
    <cellStyle name="Normal 4 8 9 4" xfId="36125"/>
    <cellStyle name="Normal 4 9" xfId="144"/>
    <cellStyle name="Normal 4 9 10" xfId="7229"/>
    <cellStyle name="Normal 4 9 10 2" xfId="16869"/>
    <cellStyle name="Normal 4 9 10 2 2" xfId="47076"/>
    <cellStyle name="Normal 4 9 10 3" xfId="26509"/>
    <cellStyle name="Normal 4 9 10 3 2" xfId="56716"/>
    <cellStyle name="Normal 4 9 10 4" xfId="37436"/>
    <cellStyle name="Normal 4 9 11" xfId="8516"/>
    <cellStyle name="Normal 4 9 11 2" xfId="18156"/>
    <cellStyle name="Normal 4 9 11 2 2" xfId="48363"/>
    <cellStyle name="Normal 4 9 11 3" xfId="27796"/>
    <cellStyle name="Normal 4 9 11 3 2" xfId="58003"/>
    <cellStyle name="Normal 4 9 11 4" xfId="38723"/>
    <cellStyle name="Normal 4 9 12" xfId="9803"/>
    <cellStyle name="Normal 4 9 12 2" xfId="40010"/>
    <cellStyle name="Normal 4 9 13" xfId="19443"/>
    <cellStyle name="Normal 4 9 13 2" xfId="49650"/>
    <cellStyle name="Normal 4 9 14" xfId="29083"/>
    <cellStyle name="Normal 4 9 14 2" xfId="59290"/>
    <cellStyle name="Normal 4 9 15" xfId="30370"/>
    <cellStyle name="Normal 4 9 2" xfId="309"/>
    <cellStyle name="Normal 4 9 2 10" xfId="9967"/>
    <cellStyle name="Normal 4 9 2 10 2" xfId="40174"/>
    <cellStyle name="Normal 4 9 2 11" xfId="19607"/>
    <cellStyle name="Normal 4 9 2 11 2" xfId="49814"/>
    <cellStyle name="Normal 4 9 2 12" xfId="29411"/>
    <cellStyle name="Normal 4 9 2 12 2" xfId="59618"/>
    <cellStyle name="Normal 4 9 2 13" xfId="30534"/>
    <cellStyle name="Normal 4 9 2 2" xfId="785"/>
    <cellStyle name="Normal 4 9 2 2 10" xfId="20076"/>
    <cellStyle name="Normal 4 9 2 2 10 2" xfId="50283"/>
    <cellStyle name="Normal 4 9 2 2 11" xfId="29880"/>
    <cellStyle name="Normal 4 9 2 2 11 2" xfId="60087"/>
    <cellStyle name="Normal 4 9 2 2 12" xfId="31003"/>
    <cellStyle name="Normal 4 9 2 2 2" xfId="1914"/>
    <cellStyle name="Normal 4 9 2 2 2 2" xfId="11559"/>
    <cellStyle name="Normal 4 9 2 2 2 2 2" xfId="41766"/>
    <cellStyle name="Normal 4 9 2 2 2 3" xfId="21199"/>
    <cellStyle name="Normal 4 9 2 2 2 3 2" xfId="51406"/>
    <cellStyle name="Normal 4 9 2 2 2 4" xfId="32126"/>
    <cellStyle name="Normal 4 9 2 2 3" xfId="3040"/>
    <cellStyle name="Normal 4 9 2 2 3 2" xfId="12682"/>
    <cellStyle name="Normal 4 9 2 2 3 2 2" xfId="42889"/>
    <cellStyle name="Normal 4 9 2 2 3 3" xfId="22322"/>
    <cellStyle name="Normal 4 9 2 2 3 3 2" xfId="52529"/>
    <cellStyle name="Normal 4 9 2 2 3 4" xfId="33249"/>
    <cellStyle name="Normal 4 9 2 2 4" xfId="4163"/>
    <cellStyle name="Normal 4 9 2 2 4 2" xfId="13805"/>
    <cellStyle name="Normal 4 9 2 2 4 2 2" xfId="44012"/>
    <cellStyle name="Normal 4 9 2 2 4 3" xfId="23445"/>
    <cellStyle name="Normal 4 9 2 2 4 3 2" xfId="53652"/>
    <cellStyle name="Normal 4 9 2 2 4 4" xfId="34372"/>
    <cellStyle name="Normal 4 9 2 2 5" xfId="5452"/>
    <cellStyle name="Normal 4 9 2 2 5 2" xfId="15092"/>
    <cellStyle name="Normal 4 9 2 2 5 2 2" xfId="45299"/>
    <cellStyle name="Normal 4 9 2 2 5 3" xfId="24732"/>
    <cellStyle name="Normal 4 9 2 2 5 3 2" xfId="54939"/>
    <cellStyle name="Normal 4 9 2 2 5 4" xfId="35659"/>
    <cellStyle name="Normal 4 9 2 2 6" xfId="6739"/>
    <cellStyle name="Normal 4 9 2 2 6 2" xfId="16379"/>
    <cellStyle name="Normal 4 9 2 2 6 2 2" xfId="46586"/>
    <cellStyle name="Normal 4 9 2 2 6 3" xfId="26019"/>
    <cellStyle name="Normal 4 9 2 2 6 3 2" xfId="56226"/>
    <cellStyle name="Normal 4 9 2 2 6 4" xfId="36946"/>
    <cellStyle name="Normal 4 9 2 2 7" xfId="8026"/>
    <cellStyle name="Normal 4 9 2 2 7 2" xfId="17666"/>
    <cellStyle name="Normal 4 9 2 2 7 2 2" xfId="47873"/>
    <cellStyle name="Normal 4 9 2 2 7 3" xfId="27306"/>
    <cellStyle name="Normal 4 9 2 2 7 3 2" xfId="57513"/>
    <cellStyle name="Normal 4 9 2 2 7 4" xfId="38233"/>
    <cellStyle name="Normal 4 9 2 2 8" xfId="9313"/>
    <cellStyle name="Normal 4 9 2 2 8 2" xfId="18953"/>
    <cellStyle name="Normal 4 9 2 2 8 2 2" xfId="49160"/>
    <cellStyle name="Normal 4 9 2 2 8 3" xfId="28593"/>
    <cellStyle name="Normal 4 9 2 2 8 3 2" xfId="58800"/>
    <cellStyle name="Normal 4 9 2 2 8 4" xfId="39520"/>
    <cellStyle name="Normal 4 9 2 2 9" xfId="10436"/>
    <cellStyle name="Normal 4 9 2 2 9 2" xfId="40643"/>
    <cellStyle name="Normal 4 9 2 3" xfId="1443"/>
    <cellStyle name="Normal 4 9 2 3 2" xfId="11090"/>
    <cellStyle name="Normal 4 9 2 3 2 2" xfId="41297"/>
    <cellStyle name="Normal 4 9 2 3 3" xfId="20730"/>
    <cellStyle name="Normal 4 9 2 3 3 2" xfId="50937"/>
    <cellStyle name="Normal 4 9 2 3 4" xfId="31657"/>
    <cellStyle name="Normal 4 9 2 4" xfId="2571"/>
    <cellStyle name="Normal 4 9 2 4 2" xfId="12213"/>
    <cellStyle name="Normal 4 9 2 4 2 2" xfId="42420"/>
    <cellStyle name="Normal 4 9 2 4 3" xfId="21853"/>
    <cellStyle name="Normal 4 9 2 4 3 2" xfId="52060"/>
    <cellStyle name="Normal 4 9 2 4 4" xfId="32780"/>
    <cellStyle name="Normal 4 9 2 5" xfId="3694"/>
    <cellStyle name="Normal 4 9 2 5 2" xfId="13336"/>
    <cellStyle name="Normal 4 9 2 5 2 2" xfId="43543"/>
    <cellStyle name="Normal 4 9 2 5 3" xfId="22976"/>
    <cellStyle name="Normal 4 9 2 5 3 2" xfId="53183"/>
    <cellStyle name="Normal 4 9 2 5 4" xfId="33903"/>
    <cellStyle name="Normal 4 9 2 6" xfId="4983"/>
    <cellStyle name="Normal 4 9 2 6 2" xfId="14623"/>
    <cellStyle name="Normal 4 9 2 6 2 2" xfId="44830"/>
    <cellStyle name="Normal 4 9 2 6 3" xfId="24263"/>
    <cellStyle name="Normal 4 9 2 6 3 2" xfId="54470"/>
    <cellStyle name="Normal 4 9 2 6 4" xfId="35190"/>
    <cellStyle name="Normal 4 9 2 7" xfId="6270"/>
    <cellStyle name="Normal 4 9 2 7 2" xfId="15910"/>
    <cellStyle name="Normal 4 9 2 7 2 2" xfId="46117"/>
    <cellStyle name="Normal 4 9 2 7 3" xfId="25550"/>
    <cellStyle name="Normal 4 9 2 7 3 2" xfId="55757"/>
    <cellStyle name="Normal 4 9 2 7 4" xfId="36477"/>
    <cellStyle name="Normal 4 9 2 8" xfId="7557"/>
    <cellStyle name="Normal 4 9 2 8 2" xfId="17197"/>
    <cellStyle name="Normal 4 9 2 8 2 2" xfId="47404"/>
    <cellStyle name="Normal 4 9 2 8 3" xfId="26837"/>
    <cellStyle name="Normal 4 9 2 8 3 2" xfId="57044"/>
    <cellStyle name="Normal 4 9 2 8 4" xfId="37764"/>
    <cellStyle name="Normal 4 9 2 9" xfId="8844"/>
    <cellStyle name="Normal 4 9 2 9 2" xfId="18484"/>
    <cellStyle name="Normal 4 9 2 9 2 2" xfId="48691"/>
    <cellStyle name="Normal 4 9 2 9 3" xfId="28124"/>
    <cellStyle name="Normal 4 9 2 9 3 2" xfId="58331"/>
    <cellStyle name="Normal 4 9 2 9 4" xfId="39051"/>
    <cellStyle name="Normal 4 9 3" xfId="620"/>
    <cellStyle name="Normal 4 9 3 10" xfId="19912"/>
    <cellStyle name="Normal 4 9 3 10 2" xfId="50119"/>
    <cellStyle name="Normal 4 9 3 11" xfId="29716"/>
    <cellStyle name="Normal 4 9 3 11 2" xfId="59923"/>
    <cellStyle name="Normal 4 9 3 12" xfId="30839"/>
    <cellStyle name="Normal 4 9 3 2" xfId="1750"/>
    <cellStyle name="Normal 4 9 3 2 2" xfId="11395"/>
    <cellStyle name="Normal 4 9 3 2 2 2" xfId="41602"/>
    <cellStyle name="Normal 4 9 3 2 3" xfId="21035"/>
    <cellStyle name="Normal 4 9 3 2 3 2" xfId="51242"/>
    <cellStyle name="Normal 4 9 3 2 4" xfId="31962"/>
    <cellStyle name="Normal 4 9 3 3" xfId="2876"/>
    <cellStyle name="Normal 4 9 3 3 2" xfId="12518"/>
    <cellStyle name="Normal 4 9 3 3 2 2" xfId="42725"/>
    <cellStyle name="Normal 4 9 3 3 3" xfId="22158"/>
    <cellStyle name="Normal 4 9 3 3 3 2" xfId="52365"/>
    <cellStyle name="Normal 4 9 3 3 4" xfId="33085"/>
    <cellStyle name="Normal 4 9 3 4" xfId="3999"/>
    <cellStyle name="Normal 4 9 3 4 2" xfId="13641"/>
    <cellStyle name="Normal 4 9 3 4 2 2" xfId="43848"/>
    <cellStyle name="Normal 4 9 3 4 3" xfId="23281"/>
    <cellStyle name="Normal 4 9 3 4 3 2" xfId="53488"/>
    <cellStyle name="Normal 4 9 3 4 4" xfId="34208"/>
    <cellStyle name="Normal 4 9 3 5" xfId="5288"/>
    <cellStyle name="Normal 4 9 3 5 2" xfId="14928"/>
    <cellStyle name="Normal 4 9 3 5 2 2" xfId="45135"/>
    <cellStyle name="Normal 4 9 3 5 3" xfId="24568"/>
    <cellStyle name="Normal 4 9 3 5 3 2" xfId="54775"/>
    <cellStyle name="Normal 4 9 3 5 4" xfId="35495"/>
    <cellStyle name="Normal 4 9 3 6" xfId="6575"/>
    <cellStyle name="Normal 4 9 3 6 2" xfId="16215"/>
    <cellStyle name="Normal 4 9 3 6 2 2" xfId="46422"/>
    <cellStyle name="Normal 4 9 3 6 3" xfId="25855"/>
    <cellStyle name="Normal 4 9 3 6 3 2" xfId="56062"/>
    <cellStyle name="Normal 4 9 3 6 4" xfId="36782"/>
    <cellStyle name="Normal 4 9 3 7" xfId="7862"/>
    <cellStyle name="Normal 4 9 3 7 2" xfId="17502"/>
    <cellStyle name="Normal 4 9 3 7 2 2" xfId="47709"/>
    <cellStyle name="Normal 4 9 3 7 3" xfId="27142"/>
    <cellStyle name="Normal 4 9 3 7 3 2" xfId="57349"/>
    <cellStyle name="Normal 4 9 3 7 4" xfId="38069"/>
    <cellStyle name="Normal 4 9 3 8" xfId="9149"/>
    <cellStyle name="Normal 4 9 3 8 2" xfId="18789"/>
    <cellStyle name="Normal 4 9 3 8 2 2" xfId="48996"/>
    <cellStyle name="Normal 4 9 3 8 3" xfId="28429"/>
    <cellStyle name="Normal 4 9 3 8 3 2" xfId="58636"/>
    <cellStyle name="Normal 4 9 3 8 4" xfId="39356"/>
    <cellStyle name="Normal 4 9 3 9" xfId="10272"/>
    <cellStyle name="Normal 4 9 3 9 2" xfId="40479"/>
    <cellStyle name="Normal 4 9 4" xfId="1090"/>
    <cellStyle name="Normal 4 9 4 10" xfId="20379"/>
    <cellStyle name="Normal 4 9 4 10 2" xfId="50586"/>
    <cellStyle name="Normal 4 9 4 11" xfId="30183"/>
    <cellStyle name="Normal 4 9 4 11 2" xfId="60390"/>
    <cellStyle name="Normal 4 9 4 12" xfId="31306"/>
    <cellStyle name="Normal 4 9 4 2" xfId="2218"/>
    <cellStyle name="Normal 4 9 4 2 2" xfId="11862"/>
    <cellStyle name="Normal 4 9 4 2 2 2" xfId="42069"/>
    <cellStyle name="Normal 4 9 4 2 3" xfId="21502"/>
    <cellStyle name="Normal 4 9 4 2 3 2" xfId="51709"/>
    <cellStyle name="Normal 4 9 4 2 4" xfId="32429"/>
    <cellStyle name="Normal 4 9 4 3" xfId="3343"/>
    <cellStyle name="Normal 4 9 4 3 2" xfId="12985"/>
    <cellStyle name="Normal 4 9 4 3 2 2" xfId="43192"/>
    <cellStyle name="Normal 4 9 4 3 3" xfId="22625"/>
    <cellStyle name="Normal 4 9 4 3 3 2" xfId="52832"/>
    <cellStyle name="Normal 4 9 4 3 4" xfId="33552"/>
    <cellStyle name="Normal 4 9 4 4" xfId="4466"/>
    <cellStyle name="Normal 4 9 4 4 2" xfId="14108"/>
    <cellStyle name="Normal 4 9 4 4 2 2" xfId="44315"/>
    <cellStyle name="Normal 4 9 4 4 3" xfId="23748"/>
    <cellStyle name="Normal 4 9 4 4 3 2" xfId="53955"/>
    <cellStyle name="Normal 4 9 4 4 4" xfId="34675"/>
    <cellStyle name="Normal 4 9 4 5" xfId="5755"/>
    <cellStyle name="Normal 4 9 4 5 2" xfId="15395"/>
    <cellStyle name="Normal 4 9 4 5 2 2" xfId="45602"/>
    <cellStyle name="Normal 4 9 4 5 3" xfId="25035"/>
    <cellStyle name="Normal 4 9 4 5 3 2" xfId="55242"/>
    <cellStyle name="Normal 4 9 4 5 4" xfId="35962"/>
    <cellStyle name="Normal 4 9 4 6" xfId="7042"/>
    <cellStyle name="Normal 4 9 4 6 2" xfId="16682"/>
    <cellStyle name="Normal 4 9 4 6 2 2" xfId="46889"/>
    <cellStyle name="Normal 4 9 4 6 3" xfId="26322"/>
    <cellStyle name="Normal 4 9 4 6 3 2" xfId="56529"/>
    <cellStyle name="Normal 4 9 4 6 4" xfId="37249"/>
    <cellStyle name="Normal 4 9 4 7" xfId="8329"/>
    <cellStyle name="Normal 4 9 4 7 2" xfId="17969"/>
    <cellStyle name="Normal 4 9 4 7 2 2" xfId="48176"/>
    <cellStyle name="Normal 4 9 4 7 3" xfId="27609"/>
    <cellStyle name="Normal 4 9 4 7 3 2" xfId="57816"/>
    <cellStyle name="Normal 4 9 4 7 4" xfId="38536"/>
    <cellStyle name="Normal 4 9 4 8" xfId="9616"/>
    <cellStyle name="Normal 4 9 4 8 2" xfId="19256"/>
    <cellStyle name="Normal 4 9 4 8 2 2" xfId="49463"/>
    <cellStyle name="Normal 4 9 4 8 3" xfId="28896"/>
    <cellStyle name="Normal 4 9 4 8 3 2" xfId="59103"/>
    <cellStyle name="Normal 4 9 4 8 4" xfId="39823"/>
    <cellStyle name="Normal 4 9 4 9" xfId="10739"/>
    <cellStyle name="Normal 4 9 4 9 2" xfId="40946"/>
    <cellStyle name="Normal 4 9 5" xfId="1279"/>
    <cellStyle name="Normal 4 9 5 2" xfId="4818"/>
    <cellStyle name="Normal 4 9 5 2 2" xfId="14459"/>
    <cellStyle name="Normal 4 9 5 2 2 2" xfId="44666"/>
    <cellStyle name="Normal 4 9 5 2 3" xfId="24099"/>
    <cellStyle name="Normal 4 9 5 2 3 2" xfId="54306"/>
    <cellStyle name="Normal 4 9 5 2 4" xfId="35026"/>
    <cellStyle name="Normal 4 9 5 3" xfId="6106"/>
    <cellStyle name="Normal 4 9 5 3 2" xfId="15746"/>
    <cellStyle name="Normal 4 9 5 3 2 2" xfId="45953"/>
    <cellStyle name="Normal 4 9 5 3 3" xfId="25386"/>
    <cellStyle name="Normal 4 9 5 3 3 2" xfId="55593"/>
    <cellStyle name="Normal 4 9 5 3 4" xfId="36313"/>
    <cellStyle name="Normal 4 9 5 4" xfId="7393"/>
    <cellStyle name="Normal 4 9 5 4 2" xfId="17033"/>
    <cellStyle name="Normal 4 9 5 4 2 2" xfId="47240"/>
    <cellStyle name="Normal 4 9 5 4 3" xfId="26673"/>
    <cellStyle name="Normal 4 9 5 4 3 2" xfId="56880"/>
    <cellStyle name="Normal 4 9 5 4 4" xfId="37600"/>
    <cellStyle name="Normal 4 9 5 5" xfId="8680"/>
    <cellStyle name="Normal 4 9 5 5 2" xfId="18320"/>
    <cellStyle name="Normal 4 9 5 5 2 2" xfId="48527"/>
    <cellStyle name="Normal 4 9 5 5 3" xfId="27960"/>
    <cellStyle name="Normal 4 9 5 5 3 2" xfId="58167"/>
    <cellStyle name="Normal 4 9 5 5 4" xfId="38887"/>
    <cellStyle name="Normal 4 9 5 6" xfId="10926"/>
    <cellStyle name="Normal 4 9 5 6 2" xfId="41133"/>
    <cellStyle name="Normal 4 9 5 7" xfId="20566"/>
    <cellStyle name="Normal 4 9 5 7 2" xfId="50773"/>
    <cellStyle name="Normal 4 9 5 8" xfId="29247"/>
    <cellStyle name="Normal 4 9 5 8 2" xfId="59454"/>
    <cellStyle name="Normal 4 9 5 9" xfId="31493"/>
    <cellStyle name="Normal 4 9 6" xfId="2407"/>
    <cellStyle name="Normal 4 9 6 2" xfId="12049"/>
    <cellStyle name="Normal 4 9 6 2 2" xfId="42256"/>
    <cellStyle name="Normal 4 9 6 3" xfId="21689"/>
    <cellStyle name="Normal 4 9 6 3 2" xfId="51896"/>
    <cellStyle name="Normal 4 9 6 4" xfId="32616"/>
    <cellStyle name="Normal 4 9 7" xfId="3530"/>
    <cellStyle name="Normal 4 9 7 2" xfId="13172"/>
    <cellStyle name="Normal 4 9 7 2 2" xfId="43379"/>
    <cellStyle name="Normal 4 9 7 3" xfId="22812"/>
    <cellStyle name="Normal 4 9 7 3 2" xfId="53019"/>
    <cellStyle name="Normal 4 9 7 4" xfId="33739"/>
    <cellStyle name="Normal 4 9 8" xfId="4653"/>
    <cellStyle name="Normal 4 9 8 2" xfId="14295"/>
    <cellStyle name="Normal 4 9 8 2 2" xfId="44502"/>
    <cellStyle name="Normal 4 9 8 3" xfId="23935"/>
    <cellStyle name="Normal 4 9 8 3 2" xfId="54142"/>
    <cellStyle name="Normal 4 9 8 4" xfId="34862"/>
    <cellStyle name="Normal 4 9 9" xfId="5942"/>
    <cellStyle name="Normal 4 9 9 2" xfId="15582"/>
    <cellStyle name="Normal 4 9 9 2 2" xfId="45789"/>
    <cellStyle name="Normal 4 9 9 3" xfId="25222"/>
    <cellStyle name="Normal 4 9 9 3 2" xfId="55429"/>
    <cellStyle name="Normal 4 9 9 4" xfId="36149"/>
    <cellStyle name="Normal 5" xfId="8"/>
    <cellStyle name="Normal 5 2" xfId="113"/>
    <cellStyle name="Normal 5 2 10" xfId="457"/>
    <cellStyle name="Normal 5 2 10 10" xfId="10115"/>
    <cellStyle name="Normal 5 2 10 10 2" xfId="40322"/>
    <cellStyle name="Normal 5 2 10 11" xfId="19755"/>
    <cellStyle name="Normal 5 2 10 11 2" xfId="49962"/>
    <cellStyle name="Normal 5 2 10 12" xfId="29559"/>
    <cellStyle name="Normal 5 2 10 12 2" xfId="59766"/>
    <cellStyle name="Normal 5 2 10 13" xfId="30682"/>
    <cellStyle name="Normal 5 2 10 2" xfId="933"/>
    <cellStyle name="Normal 5 2 10 2 10" xfId="20224"/>
    <cellStyle name="Normal 5 2 10 2 10 2" xfId="50431"/>
    <cellStyle name="Normal 5 2 10 2 11" xfId="30028"/>
    <cellStyle name="Normal 5 2 10 2 11 2" xfId="60235"/>
    <cellStyle name="Normal 5 2 10 2 12" xfId="31151"/>
    <cellStyle name="Normal 5 2 10 2 2" xfId="2062"/>
    <cellStyle name="Normal 5 2 10 2 2 2" xfId="11707"/>
    <cellStyle name="Normal 5 2 10 2 2 2 2" xfId="41914"/>
    <cellStyle name="Normal 5 2 10 2 2 3" xfId="21347"/>
    <cellStyle name="Normal 5 2 10 2 2 3 2" xfId="51554"/>
    <cellStyle name="Normal 5 2 10 2 2 4" xfId="32274"/>
    <cellStyle name="Normal 5 2 10 2 3" xfId="3188"/>
    <cellStyle name="Normal 5 2 10 2 3 2" xfId="12830"/>
    <cellStyle name="Normal 5 2 10 2 3 2 2" xfId="43037"/>
    <cellStyle name="Normal 5 2 10 2 3 3" xfId="22470"/>
    <cellStyle name="Normal 5 2 10 2 3 3 2" xfId="52677"/>
    <cellStyle name="Normal 5 2 10 2 3 4" xfId="33397"/>
    <cellStyle name="Normal 5 2 10 2 4" xfId="4311"/>
    <cellStyle name="Normal 5 2 10 2 4 2" xfId="13953"/>
    <cellStyle name="Normal 5 2 10 2 4 2 2" xfId="44160"/>
    <cellStyle name="Normal 5 2 10 2 4 3" xfId="23593"/>
    <cellStyle name="Normal 5 2 10 2 4 3 2" xfId="53800"/>
    <cellStyle name="Normal 5 2 10 2 4 4" xfId="34520"/>
    <cellStyle name="Normal 5 2 10 2 5" xfId="5600"/>
    <cellStyle name="Normal 5 2 10 2 5 2" xfId="15240"/>
    <cellStyle name="Normal 5 2 10 2 5 2 2" xfId="45447"/>
    <cellStyle name="Normal 5 2 10 2 5 3" xfId="24880"/>
    <cellStyle name="Normal 5 2 10 2 5 3 2" xfId="55087"/>
    <cellStyle name="Normal 5 2 10 2 5 4" xfId="35807"/>
    <cellStyle name="Normal 5 2 10 2 6" xfId="6887"/>
    <cellStyle name="Normal 5 2 10 2 6 2" xfId="16527"/>
    <cellStyle name="Normal 5 2 10 2 6 2 2" xfId="46734"/>
    <cellStyle name="Normal 5 2 10 2 6 3" xfId="26167"/>
    <cellStyle name="Normal 5 2 10 2 6 3 2" xfId="56374"/>
    <cellStyle name="Normal 5 2 10 2 6 4" xfId="37094"/>
    <cellStyle name="Normal 5 2 10 2 7" xfId="8174"/>
    <cellStyle name="Normal 5 2 10 2 7 2" xfId="17814"/>
    <cellStyle name="Normal 5 2 10 2 7 2 2" xfId="48021"/>
    <cellStyle name="Normal 5 2 10 2 7 3" xfId="27454"/>
    <cellStyle name="Normal 5 2 10 2 7 3 2" xfId="57661"/>
    <cellStyle name="Normal 5 2 10 2 7 4" xfId="38381"/>
    <cellStyle name="Normal 5 2 10 2 8" xfId="9461"/>
    <cellStyle name="Normal 5 2 10 2 8 2" xfId="19101"/>
    <cellStyle name="Normal 5 2 10 2 8 2 2" xfId="49308"/>
    <cellStyle name="Normal 5 2 10 2 8 3" xfId="28741"/>
    <cellStyle name="Normal 5 2 10 2 8 3 2" xfId="58948"/>
    <cellStyle name="Normal 5 2 10 2 8 4" xfId="39668"/>
    <cellStyle name="Normal 5 2 10 2 9" xfId="10584"/>
    <cellStyle name="Normal 5 2 10 2 9 2" xfId="40791"/>
    <cellStyle name="Normal 5 2 10 3" xfId="1591"/>
    <cellStyle name="Normal 5 2 10 3 2" xfId="11238"/>
    <cellStyle name="Normal 5 2 10 3 2 2" xfId="41445"/>
    <cellStyle name="Normal 5 2 10 3 3" xfId="20878"/>
    <cellStyle name="Normal 5 2 10 3 3 2" xfId="51085"/>
    <cellStyle name="Normal 5 2 10 3 4" xfId="31805"/>
    <cellStyle name="Normal 5 2 10 4" xfId="2719"/>
    <cellStyle name="Normal 5 2 10 4 2" xfId="12361"/>
    <cellStyle name="Normal 5 2 10 4 2 2" xfId="42568"/>
    <cellStyle name="Normal 5 2 10 4 3" xfId="22001"/>
    <cellStyle name="Normal 5 2 10 4 3 2" xfId="52208"/>
    <cellStyle name="Normal 5 2 10 4 4" xfId="32928"/>
    <cellStyle name="Normal 5 2 10 5" xfId="3842"/>
    <cellStyle name="Normal 5 2 10 5 2" xfId="13484"/>
    <cellStyle name="Normal 5 2 10 5 2 2" xfId="43691"/>
    <cellStyle name="Normal 5 2 10 5 3" xfId="23124"/>
    <cellStyle name="Normal 5 2 10 5 3 2" xfId="53331"/>
    <cellStyle name="Normal 5 2 10 5 4" xfId="34051"/>
    <cellStyle name="Normal 5 2 10 6" xfId="5131"/>
    <cellStyle name="Normal 5 2 10 6 2" xfId="14771"/>
    <cellStyle name="Normal 5 2 10 6 2 2" xfId="44978"/>
    <cellStyle name="Normal 5 2 10 6 3" xfId="24411"/>
    <cellStyle name="Normal 5 2 10 6 3 2" xfId="54618"/>
    <cellStyle name="Normal 5 2 10 6 4" xfId="35338"/>
    <cellStyle name="Normal 5 2 10 7" xfId="6418"/>
    <cellStyle name="Normal 5 2 10 7 2" xfId="16058"/>
    <cellStyle name="Normal 5 2 10 7 2 2" xfId="46265"/>
    <cellStyle name="Normal 5 2 10 7 3" xfId="25698"/>
    <cellStyle name="Normal 5 2 10 7 3 2" xfId="55905"/>
    <cellStyle name="Normal 5 2 10 7 4" xfId="36625"/>
    <cellStyle name="Normal 5 2 10 8" xfId="7705"/>
    <cellStyle name="Normal 5 2 10 8 2" xfId="17345"/>
    <cellStyle name="Normal 5 2 10 8 2 2" xfId="47552"/>
    <cellStyle name="Normal 5 2 10 8 3" xfId="26985"/>
    <cellStyle name="Normal 5 2 10 8 3 2" xfId="57192"/>
    <cellStyle name="Normal 5 2 10 8 4" xfId="37912"/>
    <cellStyle name="Normal 5 2 10 9" xfId="8992"/>
    <cellStyle name="Normal 5 2 10 9 2" xfId="18632"/>
    <cellStyle name="Normal 5 2 10 9 2 2" xfId="48839"/>
    <cellStyle name="Normal 5 2 10 9 3" xfId="28272"/>
    <cellStyle name="Normal 5 2 10 9 3 2" xfId="58479"/>
    <cellStyle name="Normal 5 2 10 9 4" xfId="39199"/>
    <cellStyle name="Normal 5 2 11" xfId="480"/>
    <cellStyle name="Normal 5 2 11 10" xfId="10138"/>
    <cellStyle name="Normal 5 2 11 10 2" xfId="40345"/>
    <cellStyle name="Normal 5 2 11 11" xfId="19778"/>
    <cellStyle name="Normal 5 2 11 11 2" xfId="49985"/>
    <cellStyle name="Normal 5 2 11 12" xfId="29582"/>
    <cellStyle name="Normal 5 2 11 12 2" xfId="59789"/>
    <cellStyle name="Normal 5 2 11 13" xfId="30705"/>
    <cellStyle name="Normal 5 2 11 2" xfId="956"/>
    <cellStyle name="Normal 5 2 11 2 10" xfId="20247"/>
    <cellStyle name="Normal 5 2 11 2 10 2" xfId="50454"/>
    <cellStyle name="Normal 5 2 11 2 11" xfId="30051"/>
    <cellStyle name="Normal 5 2 11 2 11 2" xfId="60258"/>
    <cellStyle name="Normal 5 2 11 2 12" xfId="31174"/>
    <cellStyle name="Normal 5 2 11 2 2" xfId="2085"/>
    <cellStyle name="Normal 5 2 11 2 2 2" xfId="11730"/>
    <cellStyle name="Normal 5 2 11 2 2 2 2" xfId="41937"/>
    <cellStyle name="Normal 5 2 11 2 2 3" xfId="21370"/>
    <cellStyle name="Normal 5 2 11 2 2 3 2" xfId="51577"/>
    <cellStyle name="Normal 5 2 11 2 2 4" xfId="32297"/>
    <cellStyle name="Normal 5 2 11 2 3" xfId="3211"/>
    <cellStyle name="Normal 5 2 11 2 3 2" xfId="12853"/>
    <cellStyle name="Normal 5 2 11 2 3 2 2" xfId="43060"/>
    <cellStyle name="Normal 5 2 11 2 3 3" xfId="22493"/>
    <cellStyle name="Normal 5 2 11 2 3 3 2" xfId="52700"/>
    <cellStyle name="Normal 5 2 11 2 3 4" xfId="33420"/>
    <cellStyle name="Normal 5 2 11 2 4" xfId="4334"/>
    <cellStyle name="Normal 5 2 11 2 4 2" xfId="13976"/>
    <cellStyle name="Normal 5 2 11 2 4 2 2" xfId="44183"/>
    <cellStyle name="Normal 5 2 11 2 4 3" xfId="23616"/>
    <cellStyle name="Normal 5 2 11 2 4 3 2" xfId="53823"/>
    <cellStyle name="Normal 5 2 11 2 4 4" xfId="34543"/>
    <cellStyle name="Normal 5 2 11 2 5" xfId="5623"/>
    <cellStyle name="Normal 5 2 11 2 5 2" xfId="15263"/>
    <cellStyle name="Normal 5 2 11 2 5 2 2" xfId="45470"/>
    <cellStyle name="Normal 5 2 11 2 5 3" xfId="24903"/>
    <cellStyle name="Normal 5 2 11 2 5 3 2" xfId="55110"/>
    <cellStyle name="Normal 5 2 11 2 5 4" xfId="35830"/>
    <cellStyle name="Normal 5 2 11 2 6" xfId="6910"/>
    <cellStyle name="Normal 5 2 11 2 6 2" xfId="16550"/>
    <cellStyle name="Normal 5 2 11 2 6 2 2" xfId="46757"/>
    <cellStyle name="Normal 5 2 11 2 6 3" xfId="26190"/>
    <cellStyle name="Normal 5 2 11 2 6 3 2" xfId="56397"/>
    <cellStyle name="Normal 5 2 11 2 6 4" xfId="37117"/>
    <cellStyle name="Normal 5 2 11 2 7" xfId="8197"/>
    <cellStyle name="Normal 5 2 11 2 7 2" xfId="17837"/>
    <cellStyle name="Normal 5 2 11 2 7 2 2" xfId="48044"/>
    <cellStyle name="Normal 5 2 11 2 7 3" xfId="27477"/>
    <cellStyle name="Normal 5 2 11 2 7 3 2" xfId="57684"/>
    <cellStyle name="Normal 5 2 11 2 7 4" xfId="38404"/>
    <cellStyle name="Normal 5 2 11 2 8" xfId="9484"/>
    <cellStyle name="Normal 5 2 11 2 8 2" xfId="19124"/>
    <cellStyle name="Normal 5 2 11 2 8 2 2" xfId="49331"/>
    <cellStyle name="Normal 5 2 11 2 8 3" xfId="28764"/>
    <cellStyle name="Normal 5 2 11 2 8 3 2" xfId="58971"/>
    <cellStyle name="Normal 5 2 11 2 8 4" xfId="39691"/>
    <cellStyle name="Normal 5 2 11 2 9" xfId="10607"/>
    <cellStyle name="Normal 5 2 11 2 9 2" xfId="40814"/>
    <cellStyle name="Normal 5 2 11 3" xfId="1614"/>
    <cellStyle name="Normal 5 2 11 3 2" xfId="11261"/>
    <cellStyle name="Normal 5 2 11 3 2 2" xfId="41468"/>
    <cellStyle name="Normal 5 2 11 3 3" xfId="20901"/>
    <cellStyle name="Normal 5 2 11 3 3 2" xfId="51108"/>
    <cellStyle name="Normal 5 2 11 3 4" xfId="31828"/>
    <cellStyle name="Normal 5 2 11 4" xfId="2742"/>
    <cellStyle name="Normal 5 2 11 4 2" xfId="12384"/>
    <cellStyle name="Normal 5 2 11 4 2 2" xfId="42591"/>
    <cellStyle name="Normal 5 2 11 4 3" xfId="22024"/>
    <cellStyle name="Normal 5 2 11 4 3 2" xfId="52231"/>
    <cellStyle name="Normal 5 2 11 4 4" xfId="32951"/>
    <cellStyle name="Normal 5 2 11 5" xfId="3865"/>
    <cellStyle name="Normal 5 2 11 5 2" xfId="13507"/>
    <cellStyle name="Normal 5 2 11 5 2 2" xfId="43714"/>
    <cellStyle name="Normal 5 2 11 5 3" xfId="23147"/>
    <cellStyle name="Normal 5 2 11 5 3 2" xfId="53354"/>
    <cellStyle name="Normal 5 2 11 5 4" xfId="34074"/>
    <cellStyle name="Normal 5 2 11 6" xfId="5154"/>
    <cellStyle name="Normal 5 2 11 6 2" xfId="14794"/>
    <cellStyle name="Normal 5 2 11 6 2 2" xfId="45001"/>
    <cellStyle name="Normal 5 2 11 6 3" xfId="24434"/>
    <cellStyle name="Normal 5 2 11 6 3 2" xfId="54641"/>
    <cellStyle name="Normal 5 2 11 6 4" xfId="35361"/>
    <cellStyle name="Normal 5 2 11 7" xfId="6441"/>
    <cellStyle name="Normal 5 2 11 7 2" xfId="16081"/>
    <cellStyle name="Normal 5 2 11 7 2 2" xfId="46288"/>
    <cellStyle name="Normal 5 2 11 7 3" xfId="25721"/>
    <cellStyle name="Normal 5 2 11 7 3 2" xfId="55928"/>
    <cellStyle name="Normal 5 2 11 7 4" xfId="36648"/>
    <cellStyle name="Normal 5 2 11 8" xfId="7728"/>
    <cellStyle name="Normal 5 2 11 8 2" xfId="17368"/>
    <cellStyle name="Normal 5 2 11 8 2 2" xfId="47575"/>
    <cellStyle name="Normal 5 2 11 8 3" xfId="27008"/>
    <cellStyle name="Normal 5 2 11 8 3 2" xfId="57215"/>
    <cellStyle name="Normal 5 2 11 8 4" xfId="37935"/>
    <cellStyle name="Normal 5 2 11 9" xfId="9015"/>
    <cellStyle name="Normal 5 2 11 9 2" xfId="18655"/>
    <cellStyle name="Normal 5 2 11 9 2 2" xfId="48862"/>
    <cellStyle name="Normal 5 2 11 9 3" xfId="28295"/>
    <cellStyle name="Normal 5 2 11 9 3 2" xfId="58502"/>
    <cellStyle name="Normal 5 2 11 9 4" xfId="39222"/>
    <cellStyle name="Normal 5 2 12" xfId="503"/>
    <cellStyle name="Normal 5 2 12 10" xfId="10161"/>
    <cellStyle name="Normal 5 2 12 10 2" xfId="40368"/>
    <cellStyle name="Normal 5 2 12 11" xfId="19801"/>
    <cellStyle name="Normal 5 2 12 11 2" xfId="50008"/>
    <cellStyle name="Normal 5 2 12 12" xfId="29605"/>
    <cellStyle name="Normal 5 2 12 12 2" xfId="59812"/>
    <cellStyle name="Normal 5 2 12 13" xfId="30728"/>
    <cellStyle name="Normal 5 2 12 2" xfId="979"/>
    <cellStyle name="Normal 5 2 12 2 10" xfId="20270"/>
    <cellStyle name="Normal 5 2 12 2 10 2" xfId="50477"/>
    <cellStyle name="Normal 5 2 12 2 11" xfId="30074"/>
    <cellStyle name="Normal 5 2 12 2 11 2" xfId="60281"/>
    <cellStyle name="Normal 5 2 12 2 12" xfId="31197"/>
    <cellStyle name="Normal 5 2 12 2 2" xfId="2108"/>
    <cellStyle name="Normal 5 2 12 2 2 2" xfId="11753"/>
    <cellStyle name="Normal 5 2 12 2 2 2 2" xfId="41960"/>
    <cellStyle name="Normal 5 2 12 2 2 3" xfId="21393"/>
    <cellStyle name="Normal 5 2 12 2 2 3 2" xfId="51600"/>
    <cellStyle name="Normal 5 2 12 2 2 4" xfId="32320"/>
    <cellStyle name="Normal 5 2 12 2 3" xfId="3234"/>
    <cellStyle name="Normal 5 2 12 2 3 2" xfId="12876"/>
    <cellStyle name="Normal 5 2 12 2 3 2 2" xfId="43083"/>
    <cellStyle name="Normal 5 2 12 2 3 3" xfId="22516"/>
    <cellStyle name="Normal 5 2 12 2 3 3 2" xfId="52723"/>
    <cellStyle name="Normal 5 2 12 2 3 4" xfId="33443"/>
    <cellStyle name="Normal 5 2 12 2 4" xfId="4357"/>
    <cellStyle name="Normal 5 2 12 2 4 2" xfId="13999"/>
    <cellStyle name="Normal 5 2 12 2 4 2 2" xfId="44206"/>
    <cellStyle name="Normal 5 2 12 2 4 3" xfId="23639"/>
    <cellStyle name="Normal 5 2 12 2 4 3 2" xfId="53846"/>
    <cellStyle name="Normal 5 2 12 2 4 4" xfId="34566"/>
    <cellStyle name="Normal 5 2 12 2 5" xfId="5646"/>
    <cellStyle name="Normal 5 2 12 2 5 2" xfId="15286"/>
    <cellStyle name="Normal 5 2 12 2 5 2 2" xfId="45493"/>
    <cellStyle name="Normal 5 2 12 2 5 3" xfId="24926"/>
    <cellStyle name="Normal 5 2 12 2 5 3 2" xfId="55133"/>
    <cellStyle name="Normal 5 2 12 2 5 4" xfId="35853"/>
    <cellStyle name="Normal 5 2 12 2 6" xfId="6933"/>
    <cellStyle name="Normal 5 2 12 2 6 2" xfId="16573"/>
    <cellStyle name="Normal 5 2 12 2 6 2 2" xfId="46780"/>
    <cellStyle name="Normal 5 2 12 2 6 3" xfId="26213"/>
    <cellStyle name="Normal 5 2 12 2 6 3 2" xfId="56420"/>
    <cellStyle name="Normal 5 2 12 2 6 4" xfId="37140"/>
    <cellStyle name="Normal 5 2 12 2 7" xfId="8220"/>
    <cellStyle name="Normal 5 2 12 2 7 2" xfId="17860"/>
    <cellStyle name="Normal 5 2 12 2 7 2 2" xfId="48067"/>
    <cellStyle name="Normal 5 2 12 2 7 3" xfId="27500"/>
    <cellStyle name="Normal 5 2 12 2 7 3 2" xfId="57707"/>
    <cellStyle name="Normal 5 2 12 2 7 4" xfId="38427"/>
    <cellStyle name="Normal 5 2 12 2 8" xfId="9507"/>
    <cellStyle name="Normal 5 2 12 2 8 2" xfId="19147"/>
    <cellStyle name="Normal 5 2 12 2 8 2 2" xfId="49354"/>
    <cellStyle name="Normal 5 2 12 2 8 3" xfId="28787"/>
    <cellStyle name="Normal 5 2 12 2 8 3 2" xfId="58994"/>
    <cellStyle name="Normal 5 2 12 2 8 4" xfId="39714"/>
    <cellStyle name="Normal 5 2 12 2 9" xfId="10630"/>
    <cellStyle name="Normal 5 2 12 2 9 2" xfId="40837"/>
    <cellStyle name="Normal 5 2 12 3" xfId="1637"/>
    <cellStyle name="Normal 5 2 12 3 2" xfId="11284"/>
    <cellStyle name="Normal 5 2 12 3 2 2" xfId="41491"/>
    <cellStyle name="Normal 5 2 12 3 3" xfId="20924"/>
    <cellStyle name="Normal 5 2 12 3 3 2" xfId="51131"/>
    <cellStyle name="Normal 5 2 12 3 4" xfId="31851"/>
    <cellStyle name="Normal 5 2 12 4" xfId="2765"/>
    <cellStyle name="Normal 5 2 12 4 2" xfId="12407"/>
    <cellStyle name="Normal 5 2 12 4 2 2" xfId="42614"/>
    <cellStyle name="Normal 5 2 12 4 3" xfId="22047"/>
    <cellStyle name="Normal 5 2 12 4 3 2" xfId="52254"/>
    <cellStyle name="Normal 5 2 12 4 4" xfId="32974"/>
    <cellStyle name="Normal 5 2 12 5" xfId="3888"/>
    <cellStyle name="Normal 5 2 12 5 2" xfId="13530"/>
    <cellStyle name="Normal 5 2 12 5 2 2" xfId="43737"/>
    <cellStyle name="Normal 5 2 12 5 3" xfId="23170"/>
    <cellStyle name="Normal 5 2 12 5 3 2" xfId="53377"/>
    <cellStyle name="Normal 5 2 12 5 4" xfId="34097"/>
    <cellStyle name="Normal 5 2 12 6" xfId="5177"/>
    <cellStyle name="Normal 5 2 12 6 2" xfId="14817"/>
    <cellStyle name="Normal 5 2 12 6 2 2" xfId="45024"/>
    <cellStyle name="Normal 5 2 12 6 3" xfId="24457"/>
    <cellStyle name="Normal 5 2 12 6 3 2" xfId="54664"/>
    <cellStyle name="Normal 5 2 12 6 4" xfId="35384"/>
    <cellStyle name="Normal 5 2 12 7" xfId="6464"/>
    <cellStyle name="Normal 5 2 12 7 2" xfId="16104"/>
    <cellStyle name="Normal 5 2 12 7 2 2" xfId="46311"/>
    <cellStyle name="Normal 5 2 12 7 3" xfId="25744"/>
    <cellStyle name="Normal 5 2 12 7 3 2" xfId="55951"/>
    <cellStyle name="Normal 5 2 12 7 4" xfId="36671"/>
    <cellStyle name="Normal 5 2 12 8" xfId="7751"/>
    <cellStyle name="Normal 5 2 12 8 2" xfId="17391"/>
    <cellStyle name="Normal 5 2 12 8 2 2" xfId="47598"/>
    <cellStyle name="Normal 5 2 12 8 3" xfId="27031"/>
    <cellStyle name="Normal 5 2 12 8 3 2" xfId="57238"/>
    <cellStyle name="Normal 5 2 12 8 4" xfId="37958"/>
    <cellStyle name="Normal 5 2 12 9" xfId="9038"/>
    <cellStyle name="Normal 5 2 12 9 2" xfId="18678"/>
    <cellStyle name="Normal 5 2 12 9 2 2" xfId="48885"/>
    <cellStyle name="Normal 5 2 12 9 3" xfId="28318"/>
    <cellStyle name="Normal 5 2 12 9 3 2" xfId="58525"/>
    <cellStyle name="Normal 5 2 12 9 4" xfId="39245"/>
    <cellStyle name="Normal 5 2 13" xfId="526"/>
    <cellStyle name="Normal 5 2 13 10" xfId="10184"/>
    <cellStyle name="Normal 5 2 13 10 2" xfId="40391"/>
    <cellStyle name="Normal 5 2 13 11" xfId="19824"/>
    <cellStyle name="Normal 5 2 13 11 2" xfId="50031"/>
    <cellStyle name="Normal 5 2 13 12" xfId="29628"/>
    <cellStyle name="Normal 5 2 13 12 2" xfId="59835"/>
    <cellStyle name="Normal 5 2 13 13" xfId="30751"/>
    <cellStyle name="Normal 5 2 13 2" xfId="1002"/>
    <cellStyle name="Normal 5 2 13 2 10" xfId="20293"/>
    <cellStyle name="Normal 5 2 13 2 10 2" xfId="50500"/>
    <cellStyle name="Normal 5 2 13 2 11" xfId="30097"/>
    <cellStyle name="Normal 5 2 13 2 11 2" xfId="60304"/>
    <cellStyle name="Normal 5 2 13 2 12" xfId="31220"/>
    <cellStyle name="Normal 5 2 13 2 2" xfId="2131"/>
    <cellStyle name="Normal 5 2 13 2 2 2" xfId="11776"/>
    <cellStyle name="Normal 5 2 13 2 2 2 2" xfId="41983"/>
    <cellStyle name="Normal 5 2 13 2 2 3" xfId="21416"/>
    <cellStyle name="Normal 5 2 13 2 2 3 2" xfId="51623"/>
    <cellStyle name="Normal 5 2 13 2 2 4" xfId="32343"/>
    <cellStyle name="Normal 5 2 13 2 3" xfId="3257"/>
    <cellStyle name="Normal 5 2 13 2 3 2" xfId="12899"/>
    <cellStyle name="Normal 5 2 13 2 3 2 2" xfId="43106"/>
    <cellStyle name="Normal 5 2 13 2 3 3" xfId="22539"/>
    <cellStyle name="Normal 5 2 13 2 3 3 2" xfId="52746"/>
    <cellStyle name="Normal 5 2 13 2 3 4" xfId="33466"/>
    <cellStyle name="Normal 5 2 13 2 4" xfId="4380"/>
    <cellStyle name="Normal 5 2 13 2 4 2" xfId="14022"/>
    <cellStyle name="Normal 5 2 13 2 4 2 2" xfId="44229"/>
    <cellStyle name="Normal 5 2 13 2 4 3" xfId="23662"/>
    <cellStyle name="Normal 5 2 13 2 4 3 2" xfId="53869"/>
    <cellStyle name="Normal 5 2 13 2 4 4" xfId="34589"/>
    <cellStyle name="Normal 5 2 13 2 5" xfId="5669"/>
    <cellStyle name="Normal 5 2 13 2 5 2" xfId="15309"/>
    <cellStyle name="Normal 5 2 13 2 5 2 2" xfId="45516"/>
    <cellStyle name="Normal 5 2 13 2 5 3" xfId="24949"/>
    <cellStyle name="Normal 5 2 13 2 5 3 2" xfId="55156"/>
    <cellStyle name="Normal 5 2 13 2 5 4" xfId="35876"/>
    <cellStyle name="Normal 5 2 13 2 6" xfId="6956"/>
    <cellStyle name="Normal 5 2 13 2 6 2" xfId="16596"/>
    <cellStyle name="Normal 5 2 13 2 6 2 2" xfId="46803"/>
    <cellStyle name="Normal 5 2 13 2 6 3" xfId="26236"/>
    <cellStyle name="Normal 5 2 13 2 6 3 2" xfId="56443"/>
    <cellStyle name="Normal 5 2 13 2 6 4" xfId="37163"/>
    <cellStyle name="Normal 5 2 13 2 7" xfId="8243"/>
    <cellStyle name="Normal 5 2 13 2 7 2" xfId="17883"/>
    <cellStyle name="Normal 5 2 13 2 7 2 2" xfId="48090"/>
    <cellStyle name="Normal 5 2 13 2 7 3" xfId="27523"/>
    <cellStyle name="Normal 5 2 13 2 7 3 2" xfId="57730"/>
    <cellStyle name="Normal 5 2 13 2 7 4" xfId="38450"/>
    <cellStyle name="Normal 5 2 13 2 8" xfId="9530"/>
    <cellStyle name="Normal 5 2 13 2 8 2" xfId="19170"/>
    <cellStyle name="Normal 5 2 13 2 8 2 2" xfId="49377"/>
    <cellStyle name="Normal 5 2 13 2 8 3" xfId="28810"/>
    <cellStyle name="Normal 5 2 13 2 8 3 2" xfId="59017"/>
    <cellStyle name="Normal 5 2 13 2 8 4" xfId="39737"/>
    <cellStyle name="Normal 5 2 13 2 9" xfId="10653"/>
    <cellStyle name="Normal 5 2 13 2 9 2" xfId="40860"/>
    <cellStyle name="Normal 5 2 13 3" xfId="1660"/>
    <cellStyle name="Normal 5 2 13 3 2" xfId="11307"/>
    <cellStyle name="Normal 5 2 13 3 2 2" xfId="41514"/>
    <cellStyle name="Normal 5 2 13 3 3" xfId="20947"/>
    <cellStyle name="Normal 5 2 13 3 3 2" xfId="51154"/>
    <cellStyle name="Normal 5 2 13 3 4" xfId="31874"/>
    <cellStyle name="Normal 5 2 13 4" xfId="2788"/>
    <cellStyle name="Normal 5 2 13 4 2" xfId="12430"/>
    <cellStyle name="Normal 5 2 13 4 2 2" xfId="42637"/>
    <cellStyle name="Normal 5 2 13 4 3" xfId="22070"/>
    <cellStyle name="Normal 5 2 13 4 3 2" xfId="52277"/>
    <cellStyle name="Normal 5 2 13 4 4" xfId="32997"/>
    <cellStyle name="Normal 5 2 13 5" xfId="3911"/>
    <cellStyle name="Normal 5 2 13 5 2" xfId="13553"/>
    <cellStyle name="Normal 5 2 13 5 2 2" xfId="43760"/>
    <cellStyle name="Normal 5 2 13 5 3" xfId="23193"/>
    <cellStyle name="Normal 5 2 13 5 3 2" xfId="53400"/>
    <cellStyle name="Normal 5 2 13 5 4" xfId="34120"/>
    <cellStyle name="Normal 5 2 13 6" xfId="5200"/>
    <cellStyle name="Normal 5 2 13 6 2" xfId="14840"/>
    <cellStyle name="Normal 5 2 13 6 2 2" xfId="45047"/>
    <cellStyle name="Normal 5 2 13 6 3" xfId="24480"/>
    <cellStyle name="Normal 5 2 13 6 3 2" xfId="54687"/>
    <cellStyle name="Normal 5 2 13 6 4" xfId="35407"/>
    <cellStyle name="Normal 5 2 13 7" xfId="6487"/>
    <cellStyle name="Normal 5 2 13 7 2" xfId="16127"/>
    <cellStyle name="Normal 5 2 13 7 2 2" xfId="46334"/>
    <cellStyle name="Normal 5 2 13 7 3" xfId="25767"/>
    <cellStyle name="Normal 5 2 13 7 3 2" xfId="55974"/>
    <cellStyle name="Normal 5 2 13 7 4" xfId="36694"/>
    <cellStyle name="Normal 5 2 13 8" xfId="7774"/>
    <cellStyle name="Normal 5 2 13 8 2" xfId="17414"/>
    <cellStyle name="Normal 5 2 13 8 2 2" xfId="47621"/>
    <cellStyle name="Normal 5 2 13 8 3" xfId="27054"/>
    <cellStyle name="Normal 5 2 13 8 3 2" xfId="57261"/>
    <cellStyle name="Normal 5 2 13 8 4" xfId="37981"/>
    <cellStyle name="Normal 5 2 13 9" xfId="9061"/>
    <cellStyle name="Normal 5 2 13 9 2" xfId="18701"/>
    <cellStyle name="Normal 5 2 13 9 2 2" xfId="48908"/>
    <cellStyle name="Normal 5 2 13 9 3" xfId="28341"/>
    <cellStyle name="Normal 5 2 13 9 3 2" xfId="58548"/>
    <cellStyle name="Normal 5 2 13 9 4" xfId="39268"/>
    <cellStyle name="Normal 5 2 14" xfId="551"/>
    <cellStyle name="Normal 5 2 14 10" xfId="10208"/>
    <cellStyle name="Normal 5 2 14 10 2" xfId="40415"/>
    <cellStyle name="Normal 5 2 14 11" xfId="19848"/>
    <cellStyle name="Normal 5 2 14 11 2" xfId="50055"/>
    <cellStyle name="Normal 5 2 14 12" xfId="29652"/>
    <cellStyle name="Normal 5 2 14 12 2" xfId="59859"/>
    <cellStyle name="Normal 5 2 14 13" xfId="30775"/>
    <cellStyle name="Normal 5 2 14 2" xfId="1027"/>
    <cellStyle name="Normal 5 2 14 2 10" xfId="20317"/>
    <cellStyle name="Normal 5 2 14 2 10 2" xfId="50524"/>
    <cellStyle name="Normal 5 2 14 2 11" xfId="30121"/>
    <cellStyle name="Normal 5 2 14 2 11 2" xfId="60328"/>
    <cellStyle name="Normal 5 2 14 2 12" xfId="31244"/>
    <cellStyle name="Normal 5 2 14 2 2" xfId="2155"/>
    <cellStyle name="Normal 5 2 14 2 2 2" xfId="11800"/>
    <cellStyle name="Normal 5 2 14 2 2 2 2" xfId="42007"/>
    <cellStyle name="Normal 5 2 14 2 2 3" xfId="21440"/>
    <cellStyle name="Normal 5 2 14 2 2 3 2" xfId="51647"/>
    <cellStyle name="Normal 5 2 14 2 2 4" xfId="32367"/>
    <cellStyle name="Normal 5 2 14 2 3" xfId="3281"/>
    <cellStyle name="Normal 5 2 14 2 3 2" xfId="12923"/>
    <cellStyle name="Normal 5 2 14 2 3 2 2" xfId="43130"/>
    <cellStyle name="Normal 5 2 14 2 3 3" xfId="22563"/>
    <cellStyle name="Normal 5 2 14 2 3 3 2" xfId="52770"/>
    <cellStyle name="Normal 5 2 14 2 3 4" xfId="33490"/>
    <cellStyle name="Normal 5 2 14 2 4" xfId="4404"/>
    <cellStyle name="Normal 5 2 14 2 4 2" xfId="14046"/>
    <cellStyle name="Normal 5 2 14 2 4 2 2" xfId="44253"/>
    <cellStyle name="Normal 5 2 14 2 4 3" xfId="23686"/>
    <cellStyle name="Normal 5 2 14 2 4 3 2" xfId="53893"/>
    <cellStyle name="Normal 5 2 14 2 4 4" xfId="34613"/>
    <cellStyle name="Normal 5 2 14 2 5" xfId="5693"/>
    <cellStyle name="Normal 5 2 14 2 5 2" xfId="15333"/>
    <cellStyle name="Normal 5 2 14 2 5 2 2" xfId="45540"/>
    <cellStyle name="Normal 5 2 14 2 5 3" xfId="24973"/>
    <cellStyle name="Normal 5 2 14 2 5 3 2" xfId="55180"/>
    <cellStyle name="Normal 5 2 14 2 5 4" xfId="35900"/>
    <cellStyle name="Normal 5 2 14 2 6" xfId="6980"/>
    <cellStyle name="Normal 5 2 14 2 6 2" xfId="16620"/>
    <cellStyle name="Normal 5 2 14 2 6 2 2" xfId="46827"/>
    <cellStyle name="Normal 5 2 14 2 6 3" xfId="26260"/>
    <cellStyle name="Normal 5 2 14 2 6 3 2" xfId="56467"/>
    <cellStyle name="Normal 5 2 14 2 6 4" xfId="37187"/>
    <cellStyle name="Normal 5 2 14 2 7" xfId="8267"/>
    <cellStyle name="Normal 5 2 14 2 7 2" xfId="17907"/>
    <cellStyle name="Normal 5 2 14 2 7 2 2" xfId="48114"/>
    <cellStyle name="Normal 5 2 14 2 7 3" xfId="27547"/>
    <cellStyle name="Normal 5 2 14 2 7 3 2" xfId="57754"/>
    <cellStyle name="Normal 5 2 14 2 7 4" xfId="38474"/>
    <cellStyle name="Normal 5 2 14 2 8" xfId="9554"/>
    <cellStyle name="Normal 5 2 14 2 8 2" xfId="19194"/>
    <cellStyle name="Normal 5 2 14 2 8 2 2" xfId="49401"/>
    <cellStyle name="Normal 5 2 14 2 8 3" xfId="28834"/>
    <cellStyle name="Normal 5 2 14 2 8 3 2" xfId="59041"/>
    <cellStyle name="Normal 5 2 14 2 8 4" xfId="39761"/>
    <cellStyle name="Normal 5 2 14 2 9" xfId="10677"/>
    <cellStyle name="Normal 5 2 14 2 9 2" xfId="40884"/>
    <cellStyle name="Normal 5 2 14 3" xfId="1684"/>
    <cellStyle name="Normal 5 2 14 3 2" xfId="11331"/>
    <cellStyle name="Normal 5 2 14 3 2 2" xfId="41538"/>
    <cellStyle name="Normal 5 2 14 3 3" xfId="20971"/>
    <cellStyle name="Normal 5 2 14 3 3 2" xfId="51178"/>
    <cellStyle name="Normal 5 2 14 3 4" xfId="31898"/>
    <cellStyle name="Normal 5 2 14 4" xfId="2812"/>
    <cellStyle name="Normal 5 2 14 4 2" xfId="12454"/>
    <cellStyle name="Normal 5 2 14 4 2 2" xfId="42661"/>
    <cellStyle name="Normal 5 2 14 4 3" xfId="22094"/>
    <cellStyle name="Normal 5 2 14 4 3 2" xfId="52301"/>
    <cellStyle name="Normal 5 2 14 4 4" xfId="33021"/>
    <cellStyle name="Normal 5 2 14 5" xfId="3935"/>
    <cellStyle name="Normal 5 2 14 5 2" xfId="13577"/>
    <cellStyle name="Normal 5 2 14 5 2 2" xfId="43784"/>
    <cellStyle name="Normal 5 2 14 5 3" xfId="23217"/>
    <cellStyle name="Normal 5 2 14 5 3 2" xfId="53424"/>
    <cellStyle name="Normal 5 2 14 5 4" xfId="34144"/>
    <cellStyle name="Normal 5 2 14 6" xfId="5224"/>
    <cellStyle name="Normal 5 2 14 6 2" xfId="14864"/>
    <cellStyle name="Normal 5 2 14 6 2 2" xfId="45071"/>
    <cellStyle name="Normal 5 2 14 6 3" xfId="24504"/>
    <cellStyle name="Normal 5 2 14 6 3 2" xfId="54711"/>
    <cellStyle name="Normal 5 2 14 6 4" xfId="35431"/>
    <cellStyle name="Normal 5 2 14 7" xfId="6511"/>
    <cellStyle name="Normal 5 2 14 7 2" xfId="16151"/>
    <cellStyle name="Normal 5 2 14 7 2 2" xfId="46358"/>
    <cellStyle name="Normal 5 2 14 7 3" xfId="25791"/>
    <cellStyle name="Normal 5 2 14 7 3 2" xfId="55998"/>
    <cellStyle name="Normal 5 2 14 7 4" xfId="36718"/>
    <cellStyle name="Normal 5 2 14 8" xfId="7798"/>
    <cellStyle name="Normal 5 2 14 8 2" xfId="17438"/>
    <cellStyle name="Normal 5 2 14 8 2 2" xfId="47645"/>
    <cellStyle name="Normal 5 2 14 8 3" xfId="27078"/>
    <cellStyle name="Normal 5 2 14 8 3 2" xfId="57285"/>
    <cellStyle name="Normal 5 2 14 8 4" xfId="38005"/>
    <cellStyle name="Normal 5 2 14 9" xfId="9085"/>
    <cellStyle name="Normal 5 2 14 9 2" xfId="18725"/>
    <cellStyle name="Normal 5 2 14 9 2 2" xfId="48932"/>
    <cellStyle name="Normal 5 2 14 9 3" xfId="28365"/>
    <cellStyle name="Normal 5 2 14 9 3 2" xfId="58572"/>
    <cellStyle name="Normal 5 2 14 9 4" xfId="39292"/>
    <cellStyle name="Normal 5 2 15" xfId="575"/>
    <cellStyle name="Normal 5 2 15 10" xfId="10231"/>
    <cellStyle name="Normal 5 2 15 10 2" xfId="40438"/>
    <cellStyle name="Normal 5 2 15 11" xfId="19871"/>
    <cellStyle name="Normal 5 2 15 11 2" xfId="50078"/>
    <cellStyle name="Normal 5 2 15 12" xfId="29675"/>
    <cellStyle name="Normal 5 2 15 12 2" xfId="59882"/>
    <cellStyle name="Normal 5 2 15 13" xfId="30798"/>
    <cellStyle name="Normal 5 2 15 2" xfId="1050"/>
    <cellStyle name="Normal 5 2 15 2 10" xfId="20340"/>
    <cellStyle name="Normal 5 2 15 2 10 2" xfId="50547"/>
    <cellStyle name="Normal 5 2 15 2 11" xfId="30144"/>
    <cellStyle name="Normal 5 2 15 2 11 2" xfId="60351"/>
    <cellStyle name="Normal 5 2 15 2 12" xfId="31267"/>
    <cellStyle name="Normal 5 2 15 2 2" xfId="2178"/>
    <cellStyle name="Normal 5 2 15 2 2 2" xfId="11823"/>
    <cellStyle name="Normal 5 2 15 2 2 2 2" xfId="42030"/>
    <cellStyle name="Normal 5 2 15 2 2 3" xfId="21463"/>
    <cellStyle name="Normal 5 2 15 2 2 3 2" xfId="51670"/>
    <cellStyle name="Normal 5 2 15 2 2 4" xfId="32390"/>
    <cellStyle name="Normal 5 2 15 2 3" xfId="3304"/>
    <cellStyle name="Normal 5 2 15 2 3 2" xfId="12946"/>
    <cellStyle name="Normal 5 2 15 2 3 2 2" xfId="43153"/>
    <cellStyle name="Normal 5 2 15 2 3 3" xfId="22586"/>
    <cellStyle name="Normal 5 2 15 2 3 3 2" xfId="52793"/>
    <cellStyle name="Normal 5 2 15 2 3 4" xfId="33513"/>
    <cellStyle name="Normal 5 2 15 2 4" xfId="4427"/>
    <cellStyle name="Normal 5 2 15 2 4 2" xfId="14069"/>
    <cellStyle name="Normal 5 2 15 2 4 2 2" xfId="44276"/>
    <cellStyle name="Normal 5 2 15 2 4 3" xfId="23709"/>
    <cellStyle name="Normal 5 2 15 2 4 3 2" xfId="53916"/>
    <cellStyle name="Normal 5 2 15 2 4 4" xfId="34636"/>
    <cellStyle name="Normal 5 2 15 2 5" xfId="5716"/>
    <cellStyle name="Normal 5 2 15 2 5 2" xfId="15356"/>
    <cellStyle name="Normal 5 2 15 2 5 2 2" xfId="45563"/>
    <cellStyle name="Normal 5 2 15 2 5 3" xfId="24996"/>
    <cellStyle name="Normal 5 2 15 2 5 3 2" xfId="55203"/>
    <cellStyle name="Normal 5 2 15 2 5 4" xfId="35923"/>
    <cellStyle name="Normal 5 2 15 2 6" xfId="7003"/>
    <cellStyle name="Normal 5 2 15 2 6 2" xfId="16643"/>
    <cellStyle name="Normal 5 2 15 2 6 2 2" xfId="46850"/>
    <cellStyle name="Normal 5 2 15 2 6 3" xfId="26283"/>
    <cellStyle name="Normal 5 2 15 2 6 3 2" xfId="56490"/>
    <cellStyle name="Normal 5 2 15 2 6 4" xfId="37210"/>
    <cellStyle name="Normal 5 2 15 2 7" xfId="8290"/>
    <cellStyle name="Normal 5 2 15 2 7 2" xfId="17930"/>
    <cellStyle name="Normal 5 2 15 2 7 2 2" xfId="48137"/>
    <cellStyle name="Normal 5 2 15 2 7 3" xfId="27570"/>
    <cellStyle name="Normal 5 2 15 2 7 3 2" xfId="57777"/>
    <cellStyle name="Normal 5 2 15 2 7 4" xfId="38497"/>
    <cellStyle name="Normal 5 2 15 2 8" xfId="9577"/>
    <cellStyle name="Normal 5 2 15 2 8 2" xfId="19217"/>
    <cellStyle name="Normal 5 2 15 2 8 2 2" xfId="49424"/>
    <cellStyle name="Normal 5 2 15 2 8 3" xfId="28857"/>
    <cellStyle name="Normal 5 2 15 2 8 3 2" xfId="59064"/>
    <cellStyle name="Normal 5 2 15 2 8 4" xfId="39784"/>
    <cellStyle name="Normal 5 2 15 2 9" xfId="10700"/>
    <cellStyle name="Normal 5 2 15 2 9 2" xfId="40907"/>
    <cellStyle name="Normal 5 2 15 3" xfId="1708"/>
    <cellStyle name="Normal 5 2 15 3 2" xfId="11354"/>
    <cellStyle name="Normal 5 2 15 3 2 2" xfId="41561"/>
    <cellStyle name="Normal 5 2 15 3 3" xfId="20994"/>
    <cellStyle name="Normal 5 2 15 3 3 2" xfId="51201"/>
    <cellStyle name="Normal 5 2 15 3 4" xfId="31921"/>
    <cellStyle name="Normal 5 2 15 4" xfId="2835"/>
    <cellStyle name="Normal 5 2 15 4 2" xfId="12477"/>
    <cellStyle name="Normal 5 2 15 4 2 2" xfId="42684"/>
    <cellStyle name="Normal 5 2 15 4 3" xfId="22117"/>
    <cellStyle name="Normal 5 2 15 4 3 2" xfId="52324"/>
    <cellStyle name="Normal 5 2 15 4 4" xfId="33044"/>
    <cellStyle name="Normal 5 2 15 5" xfId="3958"/>
    <cellStyle name="Normal 5 2 15 5 2" xfId="13600"/>
    <cellStyle name="Normal 5 2 15 5 2 2" xfId="43807"/>
    <cellStyle name="Normal 5 2 15 5 3" xfId="23240"/>
    <cellStyle name="Normal 5 2 15 5 3 2" xfId="53447"/>
    <cellStyle name="Normal 5 2 15 5 4" xfId="34167"/>
    <cellStyle name="Normal 5 2 15 6" xfId="5247"/>
    <cellStyle name="Normal 5 2 15 6 2" xfId="14887"/>
    <cellStyle name="Normal 5 2 15 6 2 2" xfId="45094"/>
    <cellStyle name="Normal 5 2 15 6 3" xfId="24527"/>
    <cellStyle name="Normal 5 2 15 6 3 2" xfId="54734"/>
    <cellStyle name="Normal 5 2 15 6 4" xfId="35454"/>
    <cellStyle name="Normal 5 2 15 7" xfId="6534"/>
    <cellStyle name="Normal 5 2 15 7 2" xfId="16174"/>
    <cellStyle name="Normal 5 2 15 7 2 2" xfId="46381"/>
    <cellStyle name="Normal 5 2 15 7 3" xfId="25814"/>
    <cellStyle name="Normal 5 2 15 7 3 2" xfId="56021"/>
    <cellStyle name="Normal 5 2 15 7 4" xfId="36741"/>
    <cellStyle name="Normal 5 2 15 8" xfId="7821"/>
    <cellStyle name="Normal 5 2 15 8 2" xfId="17461"/>
    <cellStyle name="Normal 5 2 15 8 2 2" xfId="47668"/>
    <cellStyle name="Normal 5 2 15 8 3" xfId="27101"/>
    <cellStyle name="Normal 5 2 15 8 3 2" xfId="57308"/>
    <cellStyle name="Normal 5 2 15 8 4" xfId="38028"/>
    <cellStyle name="Normal 5 2 15 9" xfId="9108"/>
    <cellStyle name="Normal 5 2 15 9 2" xfId="18748"/>
    <cellStyle name="Normal 5 2 15 9 2 2" xfId="48955"/>
    <cellStyle name="Normal 5 2 15 9 3" xfId="28388"/>
    <cellStyle name="Normal 5 2 15 9 3 2" xfId="58595"/>
    <cellStyle name="Normal 5 2 15 9 4" xfId="39315"/>
    <cellStyle name="Normal 5 2 16" xfId="605"/>
    <cellStyle name="Normal 5 2 16 10" xfId="19898"/>
    <cellStyle name="Normal 5 2 16 10 2" xfId="50105"/>
    <cellStyle name="Normal 5 2 16 11" xfId="29702"/>
    <cellStyle name="Normal 5 2 16 11 2" xfId="59909"/>
    <cellStyle name="Normal 5 2 16 12" xfId="30825"/>
    <cellStyle name="Normal 5 2 16 2" xfId="1736"/>
    <cellStyle name="Normal 5 2 16 2 2" xfId="11381"/>
    <cellStyle name="Normal 5 2 16 2 2 2" xfId="41588"/>
    <cellStyle name="Normal 5 2 16 2 3" xfId="21021"/>
    <cellStyle name="Normal 5 2 16 2 3 2" xfId="51228"/>
    <cellStyle name="Normal 5 2 16 2 4" xfId="31948"/>
    <cellStyle name="Normal 5 2 16 3" xfId="2862"/>
    <cellStyle name="Normal 5 2 16 3 2" xfId="12504"/>
    <cellStyle name="Normal 5 2 16 3 2 2" xfId="42711"/>
    <cellStyle name="Normal 5 2 16 3 3" xfId="22144"/>
    <cellStyle name="Normal 5 2 16 3 3 2" xfId="52351"/>
    <cellStyle name="Normal 5 2 16 3 4" xfId="33071"/>
    <cellStyle name="Normal 5 2 16 4" xfId="3985"/>
    <cellStyle name="Normal 5 2 16 4 2" xfId="13627"/>
    <cellStyle name="Normal 5 2 16 4 2 2" xfId="43834"/>
    <cellStyle name="Normal 5 2 16 4 3" xfId="23267"/>
    <cellStyle name="Normal 5 2 16 4 3 2" xfId="53474"/>
    <cellStyle name="Normal 5 2 16 4 4" xfId="34194"/>
    <cellStyle name="Normal 5 2 16 5" xfId="5274"/>
    <cellStyle name="Normal 5 2 16 5 2" xfId="14914"/>
    <cellStyle name="Normal 5 2 16 5 2 2" xfId="45121"/>
    <cellStyle name="Normal 5 2 16 5 3" xfId="24554"/>
    <cellStyle name="Normal 5 2 16 5 3 2" xfId="54761"/>
    <cellStyle name="Normal 5 2 16 5 4" xfId="35481"/>
    <cellStyle name="Normal 5 2 16 6" xfId="6561"/>
    <cellStyle name="Normal 5 2 16 6 2" xfId="16201"/>
    <cellStyle name="Normal 5 2 16 6 2 2" xfId="46408"/>
    <cellStyle name="Normal 5 2 16 6 3" xfId="25841"/>
    <cellStyle name="Normal 5 2 16 6 3 2" xfId="56048"/>
    <cellStyle name="Normal 5 2 16 6 4" xfId="36768"/>
    <cellStyle name="Normal 5 2 16 7" xfId="7848"/>
    <cellStyle name="Normal 5 2 16 7 2" xfId="17488"/>
    <cellStyle name="Normal 5 2 16 7 2 2" xfId="47695"/>
    <cellStyle name="Normal 5 2 16 7 3" xfId="27128"/>
    <cellStyle name="Normal 5 2 16 7 3 2" xfId="57335"/>
    <cellStyle name="Normal 5 2 16 7 4" xfId="38055"/>
    <cellStyle name="Normal 5 2 16 8" xfId="9135"/>
    <cellStyle name="Normal 5 2 16 8 2" xfId="18775"/>
    <cellStyle name="Normal 5 2 16 8 2 2" xfId="48982"/>
    <cellStyle name="Normal 5 2 16 8 3" xfId="28415"/>
    <cellStyle name="Normal 5 2 16 8 3 2" xfId="58622"/>
    <cellStyle name="Normal 5 2 16 8 4" xfId="39342"/>
    <cellStyle name="Normal 5 2 16 9" xfId="10258"/>
    <cellStyle name="Normal 5 2 16 9 2" xfId="40465"/>
    <cellStyle name="Normal 5 2 17" xfId="1075"/>
    <cellStyle name="Normal 5 2 17 10" xfId="20365"/>
    <cellStyle name="Normal 5 2 17 10 2" xfId="50572"/>
    <cellStyle name="Normal 5 2 17 11" xfId="30169"/>
    <cellStyle name="Normal 5 2 17 11 2" xfId="60376"/>
    <cellStyle name="Normal 5 2 17 12" xfId="31292"/>
    <cellStyle name="Normal 5 2 17 2" xfId="2203"/>
    <cellStyle name="Normal 5 2 17 2 2" xfId="11848"/>
    <cellStyle name="Normal 5 2 17 2 2 2" xfId="42055"/>
    <cellStyle name="Normal 5 2 17 2 3" xfId="21488"/>
    <cellStyle name="Normal 5 2 17 2 3 2" xfId="51695"/>
    <cellStyle name="Normal 5 2 17 2 4" xfId="32415"/>
    <cellStyle name="Normal 5 2 17 3" xfId="3329"/>
    <cellStyle name="Normal 5 2 17 3 2" xfId="12971"/>
    <cellStyle name="Normal 5 2 17 3 2 2" xfId="43178"/>
    <cellStyle name="Normal 5 2 17 3 3" xfId="22611"/>
    <cellStyle name="Normal 5 2 17 3 3 2" xfId="52818"/>
    <cellStyle name="Normal 5 2 17 3 4" xfId="33538"/>
    <cellStyle name="Normal 5 2 17 4" xfId="4452"/>
    <cellStyle name="Normal 5 2 17 4 2" xfId="14094"/>
    <cellStyle name="Normal 5 2 17 4 2 2" xfId="44301"/>
    <cellStyle name="Normal 5 2 17 4 3" xfId="23734"/>
    <cellStyle name="Normal 5 2 17 4 3 2" xfId="53941"/>
    <cellStyle name="Normal 5 2 17 4 4" xfId="34661"/>
    <cellStyle name="Normal 5 2 17 5" xfId="5741"/>
    <cellStyle name="Normal 5 2 17 5 2" xfId="15381"/>
    <cellStyle name="Normal 5 2 17 5 2 2" xfId="45588"/>
    <cellStyle name="Normal 5 2 17 5 3" xfId="25021"/>
    <cellStyle name="Normal 5 2 17 5 3 2" xfId="55228"/>
    <cellStyle name="Normal 5 2 17 5 4" xfId="35948"/>
    <cellStyle name="Normal 5 2 17 6" xfId="7028"/>
    <cellStyle name="Normal 5 2 17 6 2" xfId="16668"/>
    <cellStyle name="Normal 5 2 17 6 2 2" xfId="46875"/>
    <cellStyle name="Normal 5 2 17 6 3" xfId="26308"/>
    <cellStyle name="Normal 5 2 17 6 3 2" xfId="56515"/>
    <cellStyle name="Normal 5 2 17 6 4" xfId="37235"/>
    <cellStyle name="Normal 5 2 17 7" xfId="8315"/>
    <cellStyle name="Normal 5 2 17 7 2" xfId="17955"/>
    <cellStyle name="Normal 5 2 17 7 2 2" xfId="48162"/>
    <cellStyle name="Normal 5 2 17 7 3" xfId="27595"/>
    <cellStyle name="Normal 5 2 17 7 3 2" xfId="57802"/>
    <cellStyle name="Normal 5 2 17 7 4" xfId="38522"/>
    <cellStyle name="Normal 5 2 17 8" xfId="9602"/>
    <cellStyle name="Normal 5 2 17 8 2" xfId="19242"/>
    <cellStyle name="Normal 5 2 17 8 2 2" xfId="49449"/>
    <cellStyle name="Normal 5 2 17 8 3" xfId="28882"/>
    <cellStyle name="Normal 5 2 17 8 3 2" xfId="59089"/>
    <cellStyle name="Normal 5 2 17 8 4" xfId="39809"/>
    <cellStyle name="Normal 5 2 17 9" xfId="10725"/>
    <cellStyle name="Normal 5 2 17 9 2" xfId="40932"/>
    <cellStyle name="Normal 5 2 18" xfId="1239"/>
    <cellStyle name="Normal 5 2 18 10" xfId="20527"/>
    <cellStyle name="Normal 5 2 18 10 2" xfId="50734"/>
    <cellStyle name="Normal 5 2 18 11" xfId="30331"/>
    <cellStyle name="Normal 5 2 18 11 2" xfId="60538"/>
    <cellStyle name="Normal 5 2 18 12" xfId="31454"/>
    <cellStyle name="Normal 5 2 18 2" xfId="2367"/>
    <cellStyle name="Normal 5 2 18 2 2" xfId="12010"/>
    <cellStyle name="Normal 5 2 18 2 2 2" xfId="42217"/>
    <cellStyle name="Normal 5 2 18 2 3" xfId="21650"/>
    <cellStyle name="Normal 5 2 18 2 3 2" xfId="51857"/>
    <cellStyle name="Normal 5 2 18 2 4" xfId="32577"/>
    <cellStyle name="Normal 5 2 18 3" xfId="3491"/>
    <cellStyle name="Normal 5 2 18 3 2" xfId="13133"/>
    <cellStyle name="Normal 5 2 18 3 2 2" xfId="43340"/>
    <cellStyle name="Normal 5 2 18 3 3" xfId="22773"/>
    <cellStyle name="Normal 5 2 18 3 3 2" xfId="52980"/>
    <cellStyle name="Normal 5 2 18 3 4" xfId="33700"/>
    <cellStyle name="Normal 5 2 18 4" xfId="4614"/>
    <cellStyle name="Normal 5 2 18 4 2" xfId="14256"/>
    <cellStyle name="Normal 5 2 18 4 2 2" xfId="44463"/>
    <cellStyle name="Normal 5 2 18 4 3" xfId="23896"/>
    <cellStyle name="Normal 5 2 18 4 3 2" xfId="54103"/>
    <cellStyle name="Normal 5 2 18 4 4" xfId="34823"/>
    <cellStyle name="Normal 5 2 18 5" xfId="5903"/>
    <cellStyle name="Normal 5 2 18 5 2" xfId="15543"/>
    <cellStyle name="Normal 5 2 18 5 2 2" xfId="45750"/>
    <cellStyle name="Normal 5 2 18 5 3" xfId="25183"/>
    <cellStyle name="Normal 5 2 18 5 3 2" xfId="55390"/>
    <cellStyle name="Normal 5 2 18 5 4" xfId="36110"/>
    <cellStyle name="Normal 5 2 18 6" xfId="7190"/>
    <cellStyle name="Normal 5 2 18 6 2" xfId="16830"/>
    <cellStyle name="Normal 5 2 18 6 2 2" xfId="47037"/>
    <cellStyle name="Normal 5 2 18 6 3" xfId="26470"/>
    <cellStyle name="Normal 5 2 18 6 3 2" xfId="56677"/>
    <cellStyle name="Normal 5 2 18 6 4" xfId="37397"/>
    <cellStyle name="Normal 5 2 18 7" xfId="8477"/>
    <cellStyle name="Normal 5 2 18 7 2" xfId="18117"/>
    <cellStyle name="Normal 5 2 18 7 2 2" xfId="48324"/>
    <cellStyle name="Normal 5 2 18 7 3" xfId="27757"/>
    <cellStyle name="Normal 5 2 18 7 3 2" xfId="57964"/>
    <cellStyle name="Normal 5 2 18 7 4" xfId="38684"/>
    <cellStyle name="Normal 5 2 18 8" xfId="9764"/>
    <cellStyle name="Normal 5 2 18 8 2" xfId="19404"/>
    <cellStyle name="Normal 5 2 18 8 2 2" xfId="49611"/>
    <cellStyle name="Normal 5 2 18 8 3" xfId="29044"/>
    <cellStyle name="Normal 5 2 18 8 3 2" xfId="59251"/>
    <cellStyle name="Normal 5 2 18 8 4" xfId="39971"/>
    <cellStyle name="Normal 5 2 18 9" xfId="10887"/>
    <cellStyle name="Normal 5 2 18 9 2" xfId="41094"/>
    <cellStyle name="Normal 5 2 19" xfId="1265"/>
    <cellStyle name="Normal 5 2 19 2" xfId="4803"/>
    <cellStyle name="Normal 5 2 19 2 2" xfId="14445"/>
    <cellStyle name="Normal 5 2 19 2 2 2" xfId="44652"/>
    <cellStyle name="Normal 5 2 19 2 3" xfId="24085"/>
    <cellStyle name="Normal 5 2 19 2 3 2" xfId="54292"/>
    <cellStyle name="Normal 5 2 19 2 4" xfId="35012"/>
    <cellStyle name="Normal 5 2 19 3" xfId="6092"/>
    <cellStyle name="Normal 5 2 19 3 2" xfId="15732"/>
    <cellStyle name="Normal 5 2 19 3 2 2" xfId="45939"/>
    <cellStyle name="Normal 5 2 19 3 3" xfId="25372"/>
    <cellStyle name="Normal 5 2 19 3 3 2" xfId="55579"/>
    <cellStyle name="Normal 5 2 19 3 4" xfId="36299"/>
    <cellStyle name="Normal 5 2 19 4" xfId="7379"/>
    <cellStyle name="Normal 5 2 19 4 2" xfId="17019"/>
    <cellStyle name="Normal 5 2 19 4 2 2" xfId="47226"/>
    <cellStyle name="Normal 5 2 19 4 3" xfId="26659"/>
    <cellStyle name="Normal 5 2 19 4 3 2" xfId="56866"/>
    <cellStyle name="Normal 5 2 19 4 4" xfId="37586"/>
    <cellStyle name="Normal 5 2 19 5" xfId="8666"/>
    <cellStyle name="Normal 5 2 19 5 2" xfId="18306"/>
    <cellStyle name="Normal 5 2 19 5 2 2" xfId="48513"/>
    <cellStyle name="Normal 5 2 19 5 3" xfId="27946"/>
    <cellStyle name="Normal 5 2 19 5 3 2" xfId="58153"/>
    <cellStyle name="Normal 5 2 19 5 4" xfId="38873"/>
    <cellStyle name="Normal 5 2 19 6" xfId="10912"/>
    <cellStyle name="Normal 5 2 19 6 2" xfId="41119"/>
    <cellStyle name="Normal 5 2 19 7" xfId="20552"/>
    <cellStyle name="Normal 5 2 19 7 2" xfId="50759"/>
    <cellStyle name="Normal 5 2 19 8" xfId="29233"/>
    <cellStyle name="Normal 5 2 19 8 2" xfId="59440"/>
    <cellStyle name="Normal 5 2 19 9" xfId="31479"/>
    <cellStyle name="Normal 5 2 2" xfId="114"/>
    <cellStyle name="Normal 5 2 2 10" xfId="481"/>
    <cellStyle name="Normal 5 2 2 10 10" xfId="10139"/>
    <cellStyle name="Normal 5 2 2 10 10 2" xfId="40346"/>
    <cellStyle name="Normal 5 2 2 10 11" xfId="19779"/>
    <cellStyle name="Normal 5 2 2 10 11 2" xfId="49986"/>
    <cellStyle name="Normal 5 2 2 10 12" xfId="29583"/>
    <cellStyle name="Normal 5 2 2 10 12 2" xfId="59790"/>
    <cellStyle name="Normal 5 2 2 10 13" xfId="30706"/>
    <cellStyle name="Normal 5 2 2 10 2" xfId="957"/>
    <cellStyle name="Normal 5 2 2 10 2 10" xfId="20248"/>
    <cellStyle name="Normal 5 2 2 10 2 10 2" xfId="50455"/>
    <cellStyle name="Normal 5 2 2 10 2 11" xfId="30052"/>
    <cellStyle name="Normal 5 2 2 10 2 11 2" xfId="60259"/>
    <cellStyle name="Normal 5 2 2 10 2 12" xfId="31175"/>
    <cellStyle name="Normal 5 2 2 10 2 2" xfId="2086"/>
    <cellStyle name="Normal 5 2 2 10 2 2 2" xfId="11731"/>
    <cellStyle name="Normal 5 2 2 10 2 2 2 2" xfId="41938"/>
    <cellStyle name="Normal 5 2 2 10 2 2 3" xfId="21371"/>
    <cellStyle name="Normal 5 2 2 10 2 2 3 2" xfId="51578"/>
    <cellStyle name="Normal 5 2 2 10 2 2 4" xfId="32298"/>
    <cellStyle name="Normal 5 2 2 10 2 3" xfId="3212"/>
    <cellStyle name="Normal 5 2 2 10 2 3 2" xfId="12854"/>
    <cellStyle name="Normal 5 2 2 10 2 3 2 2" xfId="43061"/>
    <cellStyle name="Normal 5 2 2 10 2 3 3" xfId="22494"/>
    <cellStyle name="Normal 5 2 2 10 2 3 3 2" xfId="52701"/>
    <cellStyle name="Normal 5 2 2 10 2 3 4" xfId="33421"/>
    <cellStyle name="Normal 5 2 2 10 2 4" xfId="4335"/>
    <cellStyle name="Normal 5 2 2 10 2 4 2" xfId="13977"/>
    <cellStyle name="Normal 5 2 2 10 2 4 2 2" xfId="44184"/>
    <cellStyle name="Normal 5 2 2 10 2 4 3" xfId="23617"/>
    <cellStyle name="Normal 5 2 2 10 2 4 3 2" xfId="53824"/>
    <cellStyle name="Normal 5 2 2 10 2 4 4" xfId="34544"/>
    <cellStyle name="Normal 5 2 2 10 2 5" xfId="5624"/>
    <cellStyle name="Normal 5 2 2 10 2 5 2" xfId="15264"/>
    <cellStyle name="Normal 5 2 2 10 2 5 2 2" xfId="45471"/>
    <cellStyle name="Normal 5 2 2 10 2 5 3" xfId="24904"/>
    <cellStyle name="Normal 5 2 2 10 2 5 3 2" xfId="55111"/>
    <cellStyle name="Normal 5 2 2 10 2 5 4" xfId="35831"/>
    <cellStyle name="Normal 5 2 2 10 2 6" xfId="6911"/>
    <cellStyle name="Normal 5 2 2 10 2 6 2" xfId="16551"/>
    <cellStyle name="Normal 5 2 2 10 2 6 2 2" xfId="46758"/>
    <cellStyle name="Normal 5 2 2 10 2 6 3" xfId="26191"/>
    <cellStyle name="Normal 5 2 2 10 2 6 3 2" xfId="56398"/>
    <cellStyle name="Normal 5 2 2 10 2 6 4" xfId="37118"/>
    <cellStyle name="Normal 5 2 2 10 2 7" xfId="8198"/>
    <cellStyle name="Normal 5 2 2 10 2 7 2" xfId="17838"/>
    <cellStyle name="Normal 5 2 2 10 2 7 2 2" xfId="48045"/>
    <cellStyle name="Normal 5 2 2 10 2 7 3" xfId="27478"/>
    <cellStyle name="Normal 5 2 2 10 2 7 3 2" xfId="57685"/>
    <cellStyle name="Normal 5 2 2 10 2 7 4" xfId="38405"/>
    <cellStyle name="Normal 5 2 2 10 2 8" xfId="9485"/>
    <cellStyle name="Normal 5 2 2 10 2 8 2" xfId="19125"/>
    <cellStyle name="Normal 5 2 2 10 2 8 2 2" xfId="49332"/>
    <cellStyle name="Normal 5 2 2 10 2 8 3" xfId="28765"/>
    <cellStyle name="Normal 5 2 2 10 2 8 3 2" xfId="58972"/>
    <cellStyle name="Normal 5 2 2 10 2 8 4" xfId="39692"/>
    <cellStyle name="Normal 5 2 2 10 2 9" xfId="10608"/>
    <cellStyle name="Normal 5 2 2 10 2 9 2" xfId="40815"/>
    <cellStyle name="Normal 5 2 2 10 3" xfId="1615"/>
    <cellStyle name="Normal 5 2 2 10 3 2" xfId="11262"/>
    <cellStyle name="Normal 5 2 2 10 3 2 2" xfId="41469"/>
    <cellStyle name="Normal 5 2 2 10 3 3" xfId="20902"/>
    <cellStyle name="Normal 5 2 2 10 3 3 2" xfId="51109"/>
    <cellStyle name="Normal 5 2 2 10 3 4" xfId="31829"/>
    <cellStyle name="Normal 5 2 2 10 4" xfId="2743"/>
    <cellStyle name="Normal 5 2 2 10 4 2" xfId="12385"/>
    <cellStyle name="Normal 5 2 2 10 4 2 2" xfId="42592"/>
    <cellStyle name="Normal 5 2 2 10 4 3" xfId="22025"/>
    <cellStyle name="Normal 5 2 2 10 4 3 2" xfId="52232"/>
    <cellStyle name="Normal 5 2 2 10 4 4" xfId="32952"/>
    <cellStyle name="Normal 5 2 2 10 5" xfId="3866"/>
    <cellStyle name="Normal 5 2 2 10 5 2" xfId="13508"/>
    <cellStyle name="Normal 5 2 2 10 5 2 2" xfId="43715"/>
    <cellStyle name="Normal 5 2 2 10 5 3" xfId="23148"/>
    <cellStyle name="Normal 5 2 2 10 5 3 2" xfId="53355"/>
    <cellStyle name="Normal 5 2 2 10 5 4" xfId="34075"/>
    <cellStyle name="Normal 5 2 2 10 6" xfId="5155"/>
    <cellStyle name="Normal 5 2 2 10 6 2" xfId="14795"/>
    <cellStyle name="Normal 5 2 2 10 6 2 2" xfId="45002"/>
    <cellStyle name="Normal 5 2 2 10 6 3" xfId="24435"/>
    <cellStyle name="Normal 5 2 2 10 6 3 2" xfId="54642"/>
    <cellStyle name="Normal 5 2 2 10 6 4" xfId="35362"/>
    <cellStyle name="Normal 5 2 2 10 7" xfId="6442"/>
    <cellStyle name="Normal 5 2 2 10 7 2" xfId="16082"/>
    <cellStyle name="Normal 5 2 2 10 7 2 2" xfId="46289"/>
    <cellStyle name="Normal 5 2 2 10 7 3" xfId="25722"/>
    <cellStyle name="Normal 5 2 2 10 7 3 2" xfId="55929"/>
    <cellStyle name="Normal 5 2 2 10 7 4" xfId="36649"/>
    <cellStyle name="Normal 5 2 2 10 8" xfId="7729"/>
    <cellStyle name="Normal 5 2 2 10 8 2" xfId="17369"/>
    <cellStyle name="Normal 5 2 2 10 8 2 2" xfId="47576"/>
    <cellStyle name="Normal 5 2 2 10 8 3" xfId="27009"/>
    <cellStyle name="Normal 5 2 2 10 8 3 2" xfId="57216"/>
    <cellStyle name="Normal 5 2 2 10 8 4" xfId="37936"/>
    <cellStyle name="Normal 5 2 2 10 9" xfId="9016"/>
    <cellStyle name="Normal 5 2 2 10 9 2" xfId="18656"/>
    <cellStyle name="Normal 5 2 2 10 9 2 2" xfId="48863"/>
    <cellStyle name="Normal 5 2 2 10 9 3" xfId="28296"/>
    <cellStyle name="Normal 5 2 2 10 9 3 2" xfId="58503"/>
    <cellStyle name="Normal 5 2 2 10 9 4" xfId="39223"/>
    <cellStyle name="Normal 5 2 2 11" xfId="504"/>
    <cellStyle name="Normal 5 2 2 11 10" xfId="10162"/>
    <cellStyle name="Normal 5 2 2 11 10 2" xfId="40369"/>
    <cellStyle name="Normal 5 2 2 11 11" xfId="19802"/>
    <cellStyle name="Normal 5 2 2 11 11 2" xfId="50009"/>
    <cellStyle name="Normal 5 2 2 11 12" xfId="29606"/>
    <cellStyle name="Normal 5 2 2 11 12 2" xfId="59813"/>
    <cellStyle name="Normal 5 2 2 11 13" xfId="30729"/>
    <cellStyle name="Normal 5 2 2 11 2" xfId="980"/>
    <cellStyle name="Normal 5 2 2 11 2 10" xfId="20271"/>
    <cellStyle name="Normal 5 2 2 11 2 10 2" xfId="50478"/>
    <cellStyle name="Normal 5 2 2 11 2 11" xfId="30075"/>
    <cellStyle name="Normal 5 2 2 11 2 11 2" xfId="60282"/>
    <cellStyle name="Normal 5 2 2 11 2 12" xfId="31198"/>
    <cellStyle name="Normal 5 2 2 11 2 2" xfId="2109"/>
    <cellStyle name="Normal 5 2 2 11 2 2 2" xfId="11754"/>
    <cellStyle name="Normal 5 2 2 11 2 2 2 2" xfId="41961"/>
    <cellStyle name="Normal 5 2 2 11 2 2 3" xfId="21394"/>
    <cellStyle name="Normal 5 2 2 11 2 2 3 2" xfId="51601"/>
    <cellStyle name="Normal 5 2 2 11 2 2 4" xfId="32321"/>
    <cellStyle name="Normal 5 2 2 11 2 3" xfId="3235"/>
    <cellStyle name="Normal 5 2 2 11 2 3 2" xfId="12877"/>
    <cellStyle name="Normal 5 2 2 11 2 3 2 2" xfId="43084"/>
    <cellStyle name="Normal 5 2 2 11 2 3 3" xfId="22517"/>
    <cellStyle name="Normal 5 2 2 11 2 3 3 2" xfId="52724"/>
    <cellStyle name="Normal 5 2 2 11 2 3 4" xfId="33444"/>
    <cellStyle name="Normal 5 2 2 11 2 4" xfId="4358"/>
    <cellStyle name="Normal 5 2 2 11 2 4 2" xfId="14000"/>
    <cellStyle name="Normal 5 2 2 11 2 4 2 2" xfId="44207"/>
    <cellStyle name="Normal 5 2 2 11 2 4 3" xfId="23640"/>
    <cellStyle name="Normal 5 2 2 11 2 4 3 2" xfId="53847"/>
    <cellStyle name="Normal 5 2 2 11 2 4 4" xfId="34567"/>
    <cellStyle name="Normal 5 2 2 11 2 5" xfId="5647"/>
    <cellStyle name="Normal 5 2 2 11 2 5 2" xfId="15287"/>
    <cellStyle name="Normal 5 2 2 11 2 5 2 2" xfId="45494"/>
    <cellStyle name="Normal 5 2 2 11 2 5 3" xfId="24927"/>
    <cellStyle name="Normal 5 2 2 11 2 5 3 2" xfId="55134"/>
    <cellStyle name="Normal 5 2 2 11 2 5 4" xfId="35854"/>
    <cellStyle name="Normal 5 2 2 11 2 6" xfId="6934"/>
    <cellStyle name="Normal 5 2 2 11 2 6 2" xfId="16574"/>
    <cellStyle name="Normal 5 2 2 11 2 6 2 2" xfId="46781"/>
    <cellStyle name="Normal 5 2 2 11 2 6 3" xfId="26214"/>
    <cellStyle name="Normal 5 2 2 11 2 6 3 2" xfId="56421"/>
    <cellStyle name="Normal 5 2 2 11 2 6 4" xfId="37141"/>
    <cellStyle name="Normal 5 2 2 11 2 7" xfId="8221"/>
    <cellStyle name="Normal 5 2 2 11 2 7 2" xfId="17861"/>
    <cellStyle name="Normal 5 2 2 11 2 7 2 2" xfId="48068"/>
    <cellStyle name="Normal 5 2 2 11 2 7 3" xfId="27501"/>
    <cellStyle name="Normal 5 2 2 11 2 7 3 2" xfId="57708"/>
    <cellStyle name="Normal 5 2 2 11 2 7 4" xfId="38428"/>
    <cellStyle name="Normal 5 2 2 11 2 8" xfId="9508"/>
    <cellStyle name="Normal 5 2 2 11 2 8 2" xfId="19148"/>
    <cellStyle name="Normal 5 2 2 11 2 8 2 2" xfId="49355"/>
    <cellStyle name="Normal 5 2 2 11 2 8 3" xfId="28788"/>
    <cellStyle name="Normal 5 2 2 11 2 8 3 2" xfId="58995"/>
    <cellStyle name="Normal 5 2 2 11 2 8 4" xfId="39715"/>
    <cellStyle name="Normal 5 2 2 11 2 9" xfId="10631"/>
    <cellStyle name="Normal 5 2 2 11 2 9 2" xfId="40838"/>
    <cellStyle name="Normal 5 2 2 11 3" xfId="1638"/>
    <cellStyle name="Normal 5 2 2 11 3 2" xfId="11285"/>
    <cellStyle name="Normal 5 2 2 11 3 2 2" xfId="41492"/>
    <cellStyle name="Normal 5 2 2 11 3 3" xfId="20925"/>
    <cellStyle name="Normal 5 2 2 11 3 3 2" xfId="51132"/>
    <cellStyle name="Normal 5 2 2 11 3 4" xfId="31852"/>
    <cellStyle name="Normal 5 2 2 11 4" xfId="2766"/>
    <cellStyle name="Normal 5 2 2 11 4 2" xfId="12408"/>
    <cellStyle name="Normal 5 2 2 11 4 2 2" xfId="42615"/>
    <cellStyle name="Normal 5 2 2 11 4 3" xfId="22048"/>
    <cellStyle name="Normal 5 2 2 11 4 3 2" xfId="52255"/>
    <cellStyle name="Normal 5 2 2 11 4 4" xfId="32975"/>
    <cellStyle name="Normal 5 2 2 11 5" xfId="3889"/>
    <cellStyle name="Normal 5 2 2 11 5 2" xfId="13531"/>
    <cellStyle name="Normal 5 2 2 11 5 2 2" xfId="43738"/>
    <cellStyle name="Normal 5 2 2 11 5 3" xfId="23171"/>
    <cellStyle name="Normal 5 2 2 11 5 3 2" xfId="53378"/>
    <cellStyle name="Normal 5 2 2 11 5 4" xfId="34098"/>
    <cellStyle name="Normal 5 2 2 11 6" xfId="5178"/>
    <cellStyle name="Normal 5 2 2 11 6 2" xfId="14818"/>
    <cellStyle name="Normal 5 2 2 11 6 2 2" xfId="45025"/>
    <cellStyle name="Normal 5 2 2 11 6 3" xfId="24458"/>
    <cellStyle name="Normal 5 2 2 11 6 3 2" xfId="54665"/>
    <cellStyle name="Normal 5 2 2 11 6 4" xfId="35385"/>
    <cellStyle name="Normal 5 2 2 11 7" xfId="6465"/>
    <cellStyle name="Normal 5 2 2 11 7 2" xfId="16105"/>
    <cellStyle name="Normal 5 2 2 11 7 2 2" xfId="46312"/>
    <cellStyle name="Normal 5 2 2 11 7 3" xfId="25745"/>
    <cellStyle name="Normal 5 2 2 11 7 3 2" xfId="55952"/>
    <cellStyle name="Normal 5 2 2 11 7 4" xfId="36672"/>
    <cellStyle name="Normal 5 2 2 11 8" xfId="7752"/>
    <cellStyle name="Normal 5 2 2 11 8 2" xfId="17392"/>
    <cellStyle name="Normal 5 2 2 11 8 2 2" xfId="47599"/>
    <cellStyle name="Normal 5 2 2 11 8 3" xfId="27032"/>
    <cellStyle name="Normal 5 2 2 11 8 3 2" xfId="57239"/>
    <cellStyle name="Normal 5 2 2 11 8 4" xfId="37959"/>
    <cellStyle name="Normal 5 2 2 11 9" xfId="9039"/>
    <cellStyle name="Normal 5 2 2 11 9 2" xfId="18679"/>
    <cellStyle name="Normal 5 2 2 11 9 2 2" xfId="48886"/>
    <cellStyle name="Normal 5 2 2 11 9 3" xfId="28319"/>
    <cellStyle name="Normal 5 2 2 11 9 3 2" xfId="58526"/>
    <cellStyle name="Normal 5 2 2 11 9 4" xfId="39246"/>
    <cellStyle name="Normal 5 2 2 12" xfId="527"/>
    <cellStyle name="Normal 5 2 2 12 10" xfId="10185"/>
    <cellStyle name="Normal 5 2 2 12 10 2" xfId="40392"/>
    <cellStyle name="Normal 5 2 2 12 11" xfId="19825"/>
    <cellStyle name="Normal 5 2 2 12 11 2" xfId="50032"/>
    <cellStyle name="Normal 5 2 2 12 12" xfId="29629"/>
    <cellStyle name="Normal 5 2 2 12 12 2" xfId="59836"/>
    <cellStyle name="Normal 5 2 2 12 13" xfId="30752"/>
    <cellStyle name="Normal 5 2 2 12 2" xfId="1003"/>
    <cellStyle name="Normal 5 2 2 12 2 10" xfId="20294"/>
    <cellStyle name="Normal 5 2 2 12 2 10 2" xfId="50501"/>
    <cellStyle name="Normal 5 2 2 12 2 11" xfId="30098"/>
    <cellStyle name="Normal 5 2 2 12 2 11 2" xfId="60305"/>
    <cellStyle name="Normal 5 2 2 12 2 12" xfId="31221"/>
    <cellStyle name="Normal 5 2 2 12 2 2" xfId="2132"/>
    <cellStyle name="Normal 5 2 2 12 2 2 2" xfId="11777"/>
    <cellStyle name="Normal 5 2 2 12 2 2 2 2" xfId="41984"/>
    <cellStyle name="Normal 5 2 2 12 2 2 3" xfId="21417"/>
    <cellStyle name="Normal 5 2 2 12 2 2 3 2" xfId="51624"/>
    <cellStyle name="Normal 5 2 2 12 2 2 4" xfId="32344"/>
    <cellStyle name="Normal 5 2 2 12 2 3" xfId="3258"/>
    <cellStyle name="Normal 5 2 2 12 2 3 2" xfId="12900"/>
    <cellStyle name="Normal 5 2 2 12 2 3 2 2" xfId="43107"/>
    <cellStyle name="Normal 5 2 2 12 2 3 3" xfId="22540"/>
    <cellStyle name="Normal 5 2 2 12 2 3 3 2" xfId="52747"/>
    <cellStyle name="Normal 5 2 2 12 2 3 4" xfId="33467"/>
    <cellStyle name="Normal 5 2 2 12 2 4" xfId="4381"/>
    <cellStyle name="Normal 5 2 2 12 2 4 2" xfId="14023"/>
    <cellStyle name="Normal 5 2 2 12 2 4 2 2" xfId="44230"/>
    <cellStyle name="Normal 5 2 2 12 2 4 3" xfId="23663"/>
    <cellStyle name="Normal 5 2 2 12 2 4 3 2" xfId="53870"/>
    <cellStyle name="Normal 5 2 2 12 2 4 4" xfId="34590"/>
    <cellStyle name="Normal 5 2 2 12 2 5" xfId="5670"/>
    <cellStyle name="Normal 5 2 2 12 2 5 2" xfId="15310"/>
    <cellStyle name="Normal 5 2 2 12 2 5 2 2" xfId="45517"/>
    <cellStyle name="Normal 5 2 2 12 2 5 3" xfId="24950"/>
    <cellStyle name="Normal 5 2 2 12 2 5 3 2" xfId="55157"/>
    <cellStyle name="Normal 5 2 2 12 2 5 4" xfId="35877"/>
    <cellStyle name="Normal 5 2 2 12 2 6" xfId="6957"/>
    <cellStyle name="Normal 5 2 2 12 2 6 2" xfId="16597"/>
    <cellStyle name="Normal 5 2 2 12 2 6 2 2" xfId="46804"/>
    <cellStyle name="Normal 5 2 2 12 2 6 3" xfId="26237"/>
    <cellStyle name="Normal 5 2 2 12 2 6 3 2" xfId="56444"/>
    <cellStyle name="Normal 5 2 2 12 2 6 4" xfId="37164"/>
    <cellStyle name="Normal 5 2 2 12 2 7" xfId="8244"/>
    <cellStyle name="Normal 5 2 2 12 2 7 2" xfId="17884"/>
    <cellStyle name="Normal 5 2 2 12 2 7 2 2" xfId="48091"/>
    <cellStyle name="Normal 5 2 2 12 2 7 3" xfId="27524"/>
    <cellStyle name="Normal 5 2 2 12 2 7 3 2" xfId="57731"/>
    <cellStyle name="Normal 5 2 2 12 2 7 4" xfId="38451"/>
    <cellStyle name="Normal 5 2 2 12 2 8" xfId="9531"/>
    <cellStyle name="Normal 5 2 2 12 2 8 2" xfId="19171"/>
    <cellStyle name="Normal 5 2 2 12 2 8 2 2" xfId="49378"/>
    <cellStyle name="Normal 5 2 2 12 2 8 3" xfId="28811"/>
    <cellStyle name="Normal 5 2 2 12 2 8 3 2" xfId="59018"/>
    <cellStyle name="Normal 5 2 2 12 2 8 4" xfId="39738"/>
    <cellStyle name="Normal 5 2 2 12 2 9" xfId="10654"/>
    <cellStyle name="Normal 5 2 2 12 2 9 2" xfId="40861"/>
    <cellStyle name="Normal 5 2 2 12 3" xfId="1661"/>
    <cellStyle name="Normal 5 2 2 12 3 2" xfId="11308"/>
    <cellStyle name="Normal 5 2 2 12 3 2 2" xfId="41515"/>
    <cellStyle name="Normal 5 2 2 12 3 3" xfId="20948"/>
    <cellStyle name="Normal 5 2 2 12 3 3 2" xfId="51155"/>
    <cellStyle name="Normal 5 2 2 12 3 4" xfId="31875"/>
    <cellStyle name="Normal 5 2 2 12 4" xfId="2789"/>
    <cellStyle name="Normal 5 2 2 12 4 2" xfId="12431"/>
    <cellStyle name="Normal 5 2 2 12 4 2 2" xfId="42638"/>
    <cellStyle name="Normal 5 2 2 12 4 3" xfId="22071"/>
    <cellStyle name="Normal 5 2 2 12 4 3 2" xfId="52278"/>
    <cellStyle name="Normal 5 2 2 12 4 4" xfId="32998"/>
    <cellStyle name="Normal 5 2 2 12 5" xfId="3912"/>
    <cellStyle name="Normal 5 2 2 12 5 2" xfId="13554"/>
    <cellStyle name="Normal 5 2 2 12 5 2 2" xfId="43761"/>
    <cellStyle name="Normal 5 2 2 12 5 3" xfId="23194"/>
    <cellStyle name="Normal 5 2 2 12 5 3 2" xfId="53401"/>
    <cellStyle name="Normal 5 2 2 12 5 4" xfId="34121"/>
    <cellStyle name="Normal 5 2 2 12 6" xfId="5201"/>
    <cellStyle name="Normal 5 2 2 12 6 2" xfId="14841"/>
    <cellStyle name="Normal 5 2 2 12 6 2 2" xfId="45048"/>
    <cellStyle name="Normal 5 2 2 12 6 3" xfId="24481"/>
    <cellStyle name="Normal 5 2 2 12 6 3 2" xfId="54688"/>
    <cellStyle name="Normal 5 2 2 12 6 4" xfId="35408"/>
    <cellStyle name="Normal 5 2 2 12 7" xfId="6488"/>
    <cellStyle name="Normal 5 2 2 12 7 2" xfId="16128"/>
    <cellStyle name="Normal 5 2 2 12 7 2 2" xfId="46335"/>
    <cellStyle name="Normal 5 2 2 12 7 3" xfId="25768"/>
    <cellStyle name="Normal 5 2 2 12 7 3 2" xfId="55975"/>
    <cellStyle name="Normal 5 2 2 12 7 4" xfId="36695"/>
    <cellStyle name="Normal 5 2 2 12 8" xfId="7775"/>
    <cellStyle name="Normal 5 2 2 12 8 2" xfId="17415"/>
    <cellStyle name="Normal 5 2 2 12 8 2 2" xfId="47622"/>
    <cellStyle name="Normal 5 2 2 12 8 3" xfId="27055"/>
    <cellStyle name="Normal 5 2 2 12 8 3 2" xfId="57262"/>
    <cellStyle name="Normal 5 2 2 12 8 4" xfId="37982"/>
    <cellStyle name="Normal 5 2 2 12 9" xfId="9062"/>
    <cellStyle name="Normal 5 2 2 12 9 2" xfId="18702"/>
    <cellStyle name="Normal 5 2 2 12 9 2 2" xfId="48909"/>
    <cellStyle name="Normal 5 2 2 12 9 3" xfId="28342"/>
    <cellStyle name="Normal 5 2 2 12 9 3 2" xfId="58549"/>
    <cellStyle name="Normal 5 2 2 12 9 4" xfId="39269"/>
    <cellStyle name="Normal 5 2 2 13" xfId="552"/>
    <cellStyle name="Normal 5 2 2 13 10" xfId="10209"/>
    <cellStyle name="Normal 5 2 2 13 10 2" xfId="40416"/>
    <cellStyle name="Normal 5 2 2 13 11" xfId="19849"/>
    <cellStyle name="Normal 5 2 2 13 11 2" xfId="50056"/>
    <cellStyle name="Normal 5 2 2 13 12" xfId="29653"/>
    <cellStyle name="Normal 5 2 2 13 12 2" xfId="59860"/>
    <cellStyle name="Normal 5 2 2 13 13" xfId="30776"/>
    <cellStyle name="Normal 5 2 2 13 2" xfId="1028"/>
    <cellStyle name="Normal 5 2 2 13 2 10" xfId="20318"/>
    <cellStyle name="Normal 5 2 2 13 2 10 2" xfId="50525"/>
    <cellStyle name="Normal 5 2 2 13 2 11" xfId="30122"/>
    <cellStyle name="Normal 5 2 2 13 2 11 2" xfId="60329"/>
    <cellStyle name="Normal 5 2 2 13 2 12" xfId="31245"/>
    <cellStyle name="Normal 5 2 2 13 2 2" xfId="2156"/>
    <cellStyle name="Normal 5 2 2 13 2 2 2" xfId="11801"/>
    <cellStyle name="Normal 5 2 2 13 2 2 2 2" xfId="42008"/>
    <cellStyle name="Normal 5 2 2 13 2 2 3" xfId="21441"/>
    <cellStyle name="Normal 5 2 2 13 2 2 3 2" xfId="51648"/>
    <cellStyle name="Normal 5 2 2 13 2 2 4" xfId="32368"/>
    <cellStyle name="Normal 5 2 2 13 2 3" xfId="3282"/>
    <cellStyle name="Normal 5 2 2 13 2 3 2" xfId="12924"/>
    <cellStyle name="Normal 5 2 2 13 2 3 2 2" xfId="43131"/>
    <cellStyle name="Normal 5 2 2 13 2 3 3" xfId="22564"/>
    <cellStyle name="Normal 5 2 2 13 2 3 3 2" xfId="52771"/>
    <cellStyle name="Normal 5 2 2 13 2 3 4" xfId="33491"/>
    <cellStyle name="Normal 5 2 2 13 2 4" xfId="4405"/>
    <cellStyle name="Normal 5 2 2 13 2 4 2" xfId="14047"/>
    <cellStyle name="Normal 5 2 2 13 2 4 2 2" xfId="44254"/>
    <cellStyle name="Normal 5 2 2 13 2 4 3" xfId="23687"/>
    <cellStyle name="Normal 5 2 2 13 2 4 3 2" xfId="53894"/>
    <cellStyle name="Normal 5 2 2 13 2 4 4" xfId="34614"/>
    <cellStyle name="Normal 5 2 2 13 2 5" xfId="5694"/>
    <cellStyle name="Normal 5 2 2 13 2 5 2" xfId="15334"/>
    <cellStyle name="Normal 5 2 2 13 2 5 2 2" xfId="45541"/>
    <cellStyle name="Normal 5 2 2 13 2 5 3" xfId="24974"/>
    <cellStyle name="Normal 5 2 2 13 2 5 3 2" xfId="55181"/>
    <cellStyle name="Normal 5 2 2 13 2 5 4" xfId="35901"/>
    <cellStyle name="Normal 5 2 2 13 2 6" xfId="6981"/>
    <cellStyle name="Normal 5 2 2 13 2 6 2" xfId="16621"/>
    <cellStyle name="Normal 5 2 2 13 2 6 2 2" xfId="46828"/>
    <cellStyle name="Normal 5 2 2 13 2 6 3" xfId="26261"/>
    <cellStyle name="Normal 5 2 2 13 2 6 3 2" xfId="56468"/>
    <cellStyle name="Normal 5 2 2 13 2 6 4" xfId="37188"/>
    <cellStyle name="Normal 5 2 2 13 2 7" xfId="8268"/>
    <cellStyle name="Normal 5 2 2 13 2 7 2" xfId="17908"/>
    <cellStyle name="Normal 5 2 2 13 2 7 2 2" xfId="48115"/>
    <cellStyle name="Normal 5 2 2 13 2 7 3" xfId="27548"/>
    <cellStyle name="Normal 5 2 2 13 2 7 3 2" xfId="57755"/>
    <cellStyle name="Normal 5 2 2 13 2 7 4" xfId="38475"/>
    <cellStyle name="Normal 5 2 2 13 2 8" xfId="9555"/>
    <cellStyle name="Normal 5 2 2 13 2 8 2" xfId="19195"/>
    <cellStyle name="Normal 5 2 2 13 2 8 2 2" xfId="49402"/>
    <cellStyle name="Normal 5 2 2 13 2 8 3" xfId="28835"/>
    <cellStyle name="Normal 5 2 2 13 2 8 3 2" xfId="59042"/>
    <cellStyle name="Normal 5 2 2 13 2 8 4" xfId="39762"/>
    <cellStyle name="Normal 5 2 2 13 2 9" xfId="10678"/>
    <cellStyle name="Normal 5 2 2 13 2 9 2" xfId="40885"/>
    <cellStyle name="Normal 5 2 2 13 3" xfId="1685"/>
    <cellStyle name="Normal 5 2 2 13 3 2" xfId="11332"/>
    <cellStyle name="Normal 5 2 2 13 3 2 2" xfId="41539"/>
    <cellStyle name="Normal 5 2 2 13 3 3" xfId="20972"/>
    <cellStyle name="Normal 5 2 2 13 3 3 2" xfId="51179"/>
    <cellStyle name="Normal 5 2 2 13 3 4" xfId="31899"/>
    <cellStyle name="Normal 5 2 2 13 4" xfId="2813"/>
    <cellStyle name="Normal 5 2 2 13 4 2" xfId="12455"/>
    <cellStyle name="Normal 5 2 2 13 4 2 2" xfId="42662"/>
    <cellStyle name="Normal 5 2 2 13 4 3" xfId="22095"/>
    <cellStyle name="Normal 5 2 2 13 4 3 2" xfId="52302"/>
    <cellStyle name="Normal 5 2 2 13 4 4" xfId="33022"/>
    <cellStyle name="Normal 5 2 2 13 5" xfId="3936"/>
    <cellStyle name="Normal 5 2 2 13 5 2" xfId="13578"/>
    <cellStyle name="Normal 5 2 2 13 5 2 2" xfId="43785"/>
    <cellStyle name="Normal 5 2 2 13 5 3" xfId="23218"/>
    <cellStyle name="Normal 5 2 2 13 5 3 2" xfId="53425"/>
    <cellStyle name="Normal 5 2 2 13 5 4" xfId="34145"/>
    <cellStyle name="Normal 5 2 2 13 6" xfId="5225"/>
    <cellStyle name="Normal 5 2 2 13 6 2" xfId="14865"/>
    <cellStyle name="Normal 5 2 2 13 6 2 2" xfId="45072"/>
    <cellStyle name="Normal 5 2 2 13 6 3" xfId="24505"/>
    <cellStyle name="Normal 5 2 2 13 6 3 2" xfId="54712"/>
    <cellStyle name="Normal 5 2 2 13 6 4" xfId="35432"/>
    <cellStyle name="Normal 5 2 2 13 7" xfId="6512"/>
    <cellStyle name="Normal 5 2 2 13 7 2" xfId="16152"/>
    <cellStyle name="Normal 5 2 2 13 7 2 2" xfId="46359"/>
    <cellStyle name="Normal 5 2 2 13 7 3" xfId="25792"/>
    <cellStyle name="Normal 5 2 2 13 7 3 2" xfId="55999"/>
    <cellStyle name="Normal 5 2 2 13 7 4" xfId="36719"/>
    <cellStyle name="Normal 5 2 2 13 8" xfId="7799"/>
    <cellStyle name="Normal 5 2 2 13 8 2" xfId="17439"/>
    <cellStyle name="Normal 5 2 2 13 8 2 2" xfId="47646"/>
    <cellStyle name="Normal 5 2 2 13 8 3" xfId="27079"/>
    <cellStyle name="Normal 5 2 2 13 8 3 2" xfId="57286"/>
    <cellStyle name="Normal 5 2 2 13 8 4" xfId="38006"/>
    <cellStyle name="Normal 5 2 2 13 9" xfId="9086"/>
    <cellStyle name="Normal 5 2 2 13 9 2" xfId="18726"/>
    <cellStyle name="Normal 5 2 2 13 9 2 2" xfId="48933"/>
    <cellStyle name="Normal 5 2 2 13 9 3" xfId="28366"/>
    <cellStyle name="Normal 5 2 2 13 9 3 2" xfId="58573"/>
    <cellStyle name="Normal 5 2 2 13 9 4" xfId="39293"/>
    <cellStyle name="Normal 5 2 2 14" xfId="576"/>
    <cellStyle name="Normal 5 2 2 14 10" xfId="10232"/>
    <cellStyle name="Normal 5 2 2 14 10 2" xfId="40439"/>
    <cellStyle name="Normal 5 2 2 14 11" xfId="19872"/>
    <cellStyle name="Normal 5 2 2 14 11 2" xfId="50079"/>
    <cellStyle name="Normal 5 2 2 14 12" xfId="29676"/>
    <cellStyle name="Normal 5 2 2 14 12 2" xfId="59883"/>
    <cellStyle name="Normal 5 2 2 14 13" xfId="30799"/>
    <cellStyle name="Normal 5 2 2 14 2" xfId="1051"/>
    <cellStyle name="Normal 5 2 2 14 2 10" xfId="20341"/>
    <cellStyle name="Normal 5 2 2 14 2 10 2" xfId="50548"/>
    <cellStyle name="Normal 5 2 2 14 2 11" xfId="30145"/>
    <cellStyle name="Normal 5 2 2 14 2 11 2" xfId="60352"/>
    <cellStyle name="Normal 5 2 2 14 2 12" xfId="31268"/>
    <cellStyle name="Normal 5 2 2 14 2 2" xfId="2179"/>
    <cellStyle name="Normal 5 2 2 14 2 2 2" xfId="11824"/>
    <cellStyle name="Normal 5 2 2 14 2 2 2 2" xfId="42031"/>
    <cellStyle name="Normal 5 2 2 14 2 2 3" xfId="21464"/>
    <cellStyle name="Normal 5 2 2 14 2 2 3 2" xfId="51671"/>
    <cellStyle name="Normal 5 2 2 14 2 2 4" xfId="32391"/>
    <cellStyle name="Normal 5 2 2 14 2 3" xfId="3305"/>
    <cellStyle name="Normal 5 2 2 14 2 3 2" xfId="12947"/>
    <cellStyle name="Normal 5 2 2 14 2 3 2 2" xfId="43154"/>
    <cellStyle name="Normal 5 2 2 14 2 3 3" xfId="22587"/>
    <cellStyle name="Normal 5 2 2 14 2 3 3 2" xfId="52794"/>
    <cellStyle name="Normal 5 2 2 14 2 3 4" xfId="33514"/>
    <cellStyle name="Normal 5 2 2 14 2 4" xfId="4428"/>
    <cellStyle name="Normal 5 2 2 14 2 4 2" xfId="14070"/>
    <cellStyle name="Normal 5 2 2 14 2 4 2 2" xfId="44277"/>
    <cellStyle name="Normal 5 2 2 14 2 4 3" xfId="23710"/>
    <cellStyle name="Normal 5 2 2 14 2 4 3 2" xfId="53917"/>
    <cellStyle name="Normal 5 2 2 14 2 4 4" xfId="34637"/>
    <cellStyle name="Normal 5 2 2 14 2 5" xfId="5717"/>
    <cellStyle name="Normal 5 2 2 14 2 5 2" xfId="15357"/>
    <cellStyle name="Normal 5 2 2 14 2 5 2 2" xfId="45564"/>
    <cellStyle name="Normal 5 2 2 14 2 5 3" xfId="24997"/>
    <cellStyle name="Normal 5 2 2 14 2 5 3 2" xfId="55204"/>
    <cellStyle name="Normal 5 2 2 14 2 5 4" xfId="35924"/>
    <cellStyle name="Normal 5 2 2 14 2 6" xfId="7004"/>
    <cellStyle name="Normal 5 2 2 14 2 6 2" xfId="16644"/>
    <cellStyle name="Normal 5 2 2 14 2 6 2 2" xfId="46851"/>
    <cellStyle name="Normal 5 2 2 14 2 6 3" xfId="26284"/>
    <cellStyle name="Normal 5 2 2 14 2 6 3 2" xfId="56491"/>
    <cellStyle name="Normal 5 2 2 14 2 6 4" xfId="37211"/>
    <cellStyle name="Normal 5 2 2 14 2 7" xfId="8291"/>
    <cellStyle name="Normal 5 2 2 14 2 7 2" xfId="17931"/>
    <cellStyle name="Normal 5 2 2 14 2 7 2 2" xfId="48138"/>
    <cellStyle name="Normal 5 2 2 14 2 7 3" xfId="27571"/>
    <cellStyle name="Normal 5 2 2 14 2 7 3 2" xfId="57778"/>
    <cellStyle name="Normal 5 2 2 14 2 7 4" xfId="38498"/>
    <cellStyle name="Normal 5 2 2 14 2 8" xfId="9578"/>
    <cellStyle name="Normal 5 2 2 14 2 8 2" xfId="19218"/>
    <cellStyle name="Normal 5 2 2 14 2 8 2 2" xfId="49425"/>
    <cellStyle name="Normal 5 2 2 14 2 8 3" xfId="28858"/>
    <cellStyle name="Normal 5 2 2 14 2 8 3 2" xfId="59065"/>
    <cellStyle name="Normal 5 2 2 14 2 8 4" xfId="39785"/>
    <cellStyle name="Normal 5 2 2 14 2 9" xfId="10701"/>
    <cellStyle name="Normal 5 2 2 14 2 9 2" xfId="40908"/>
    <cellStyle name="Normal 5 2 2 14 3" xfId="1709"/>
    <cellStyle name="Normal 5 2 2 14 3 2" xfId="11355"/>
    <cellStyle name="Normal 5 2 2 14 3 2 2" xfId="41562"/>
    <cellStyle name="Normal 5 2 2 14 3 3" xfId="20995"/>
    <cellStyle name="Normal 5 2 2 14 3 3 2" xfId="51202"/>
    <cellStyle name="Normal 5 2 2 14 3 4" xfId="31922"/>
    <cellStyle name="Normal 5 2 2 14 4" xfId="2836"/>
    <cellStyle name="Normal 5 2 2 14 4 2" xfId="12478"/>
    <cellStyle name="Normal 5 2 2 14 4 2 2" xfId="42685"/>
    <cellStyle name="Normal 5 2 2 14 4 3" xfId="22118"/>
    <cellStyle name="Normal 5 2 2 14 4 3 2" xfId="52325"/>
    <cellStyle name="Normal 5 2 2 14 4 4" xfId="33045"/>
    <cellStyle name="Normal 5 2 2 14 5" xfId="3959"/>
    <cellStyle name="Normal 5 2 2 14 5 2" xfId="13601"/>
    <cellStyle name="Normal 5 2 2 14 5 2 2" xfId="43808"/>
    <cellStyle name="Normal 5 2 2 14 5 3" xfId="23241"/>
    <cellStyle name="Normal 5 2 2 14 5 3 2" xfId="53448"/>
    <cellStyle name="Normal 5 2 2 14 5 4" xfId="34168"/>
    <cellStyle name="Normal 5 2 2 14 6" xfId="5248"/>
    <cellStyle name="Normal 5 2 2 14 6 2" xfId="14888"/>
    <cellStyle name="Normal 5 2 2 14 6 2 2" xfId="45095"/>
    <cellStyle name="Normal 5 2 2 14 6 3" xfId="24528"/>
    <cellStyle name="Normal 5 2 2 14 6 3 2" xfId="54735"/>
    <cellStyle name="Normal 5 2 2 14 6 4" xfId="35455"/>
    <cellStyle name="Normal 5 2 2 14 7" xfId="6535"/>
    <cellStyle name="Normal 5 2 2 14 7 2" xfId="16175"/>
    <cellStyle name="Normal 5 2 2 14 7 2 2" xfId="46382"/>
    <cellStyle name="Normal 5 2 2 14 7 3" xfId="25815"/>
    <cellStyle name="Normal 5 2 2 14 7 3 2" xfId="56022"/>
    <cellStyle name="Normal 5 2 2 14 7 4" xfId="36742"/>
    <cellStyle name="Normal 5 2 2 14 8" xfId="7822"/>
    <cellStyle name="Normal 5 2 2 14 8 2" xfId="17462"/>
    <cellStyle name="Normal 5 2 2 14 8 2 2" xfId="47669"/>
    <cellStyle name="Normal 5 2 2 14 8 3" xfId="27102"/>
    <cellStyle name="Normal 5 2 2 14 8 3 2" xfId="57309"/>
    <cellStyle name="Normal 5 2 2 14 8 4" xfId="38029"/>
    <cellStyle name="Normal 5 2 2 14 9" xfId="9109"/>
    <cellStyle name="Normal 5 2 2 14 9 2" xfId="18749"/>
    <cellStyle name="Normal 5 2 2 14 9 2 2" xfId="48956"/>
    <cellStyle name="Normal 5 2 2 14 9 3" xfId="28389"/>
    <cellStyle name="Normal 5 2 2 14 9 3 2" xfId="58596"/>
    <cellStyle name="Normal 5 2 2 14 9 4" xfId="39316"/>
    <cellStyle name="Normal 5 2 2 15" xfId="606"/>
    <cellStyle name="Normal 5 2 2 15 10" xfId="19899"/>
    <cellStyle name="Normal 5 2 2 15 10 2" xfId="50106"/>
    <cellStyle name="Normal 5 2 2 15 11" xfId="29703"/>
    <cellStyle name="Normal 5 2 2 15 11 2" xfId="59910"/>
    <cellStyle name="Normal 5 2 2 15 12" xfId="30826"/>
    <cellStyle name="Normal 5 2 2 15 2" xfId="1737"/>
    <cellStyle name="Normal 5 2 2 15 2 2" xfId="11382"/>
    <cellStyle name="Normal 5 2 2 15 2 2 2" xfId="41589"/>
    <cellStyle name="Normal 5 2 2 15 2 3" xfId="21022"/>
    <cellStyle name="Normal 5 2 2 15 2 3 2" xfId="51229"/>
    <cellStyle name="Normal 5 2 2 15 2 4" xfId="31949"/>
    <cellStyle name="Normal 5 2 2 15 3" xfId="2863"/>
    <cellStyle name="Normal 5 2 2 15 3 2" xfId="12505"/>
    <cellStyle name="Normal 5 2 2 15 3 2 2" xfId="42712"/>
    <cellStyle name="Normal 5 2 2 15 3 3" xfId="22145"/>
    <cellStyle name="Normal 5 2 2 15 3 3 2" xfId="52352"/>
    <cellStyle name="Normal 5 2 2 15 3 4" xfId="33072"/>
    <cellStyle name="Normal 5 2 2 15 4" xfId="3986"/>
    <cellStyle name="Normal 5 2 2 15 4 2" xfId="13628"/>
    <cellStyle name="Normal 5 2 2 15 4 2 2" xfId="43835"/>
    <cellStyle name="Normal 5 2 2 15 4 3" xfId="23268"/>
    <cellStyle name="Normal 5 2 2 15 4 3 2" xfId="53475"/>
    <cellStyle name="Normal 5 2 2 15 4 4" xfId="34195"/>
    <cellStyle name="Normal 5 2 2 15 5" xfId="5275"/>
    <cellStyle name="Normal 5 2 2 15 5 2" xfId="14915"/>
    <cellStyle name="Normal 5 2 2 15 5 2 2" xfId="45122"/>
    <cellStyle name="Normal 5 2 2 15 5 3" xfId="24555"/>
    <cellStyle name="Normal 5 2 2 15 5 3 2" xfId="54762"/>
    <cellStyle name="Normal 5 2 2 15 5 4" xfId="35482"/>
    <cellStyle name="Normal 5 2 2 15 6" xfId="6562"/>
    <cellStyle name="Normal 5 2 2 15 6 2" xfId="16202"/>
    <cellStyle name="Normal 5 2 2 15 6 2 2" xfId="46409"/>
    <cellStyle name="Normal 5 2 2 15 6 3" xfId="25842"/>
    <cellStyle name="Normal 5 2 2 15 6 3 2" xfId="56049"/>
    <cellStyle name="Normal 5 2 2 15 6 4" xfId="36769"/>
    <cellStyle name="Normal 5 2 2 15 7" xfId="7849"/>
    <cellStyle name="Normal 5 2 2 15 7 2" xfId="17489"/>
    <cellStyle name="Normal 5 2 2 15 7 2 2" xfId="47696"/>
    <cellStyle name="Normal 5 2 2 15 7 3" xfId="27129"/>
    <cellStyle name="Normal 5 2 2 15 7 3 2" xfId="57336"/>
    <cellStyle name="Normal 5 2 2 15 7 4" xfId="38056"/>
    <cellStyle name="Normal 5 2 2 15 8" xfId="9136"/>
    <cellStyle name="Normal 5 2 2 15 8 2" xfId="18776"/>
    <cellStyle name="Normal 5 2 2 15 8 2 2" xfId="48983"/>
    <cellStyle name="Normal 5 2 2 15 8 3" xfId="28416"/>
    <cellStyle name="Normal 5 2 2 15 8 3 2" xfId="58623"/>
    <cellStyle name="Normal 5 2 2 15 8 4" xfId="39343"/>
    <cellStyle name="Normal 5 2 2 15 9" xfId="10259"/>
    <cellStyle name="Normal 5 2 2 15 9 2" xfId="40466"/>
    <cellStyle name="Normal 5 2 2 16" xfId="1076"/>
    <cellStyle name="Normal 5 2 2 16 10" xfId="20366"/>
    <cellStyle name="Normal 5 2 2 16 10 2" xfId="50573"/>
    <cellStyle name="Normal 5 2 2 16 11" xfId="30170"/>
    <cellStyle name="Normal 5 2 2 16 11 2" xfId="60377"/>
    <cellStyle name="Normal 5 2 2 16 12" xfId="31293"/>
    <cellStyle name="Normal 5 2 2 16 2" xfId="2204"/>
    <cellStyle name="Normal 5 2 2 16 2 2" xfId="11849"/>
    <cellStyle name="Normal 5 2 2 16 2 2 2" xfId="42056"/>
    <cellStyle name="Normal 5 2 2 16 2 3" xfId="21489"/>
    <cellStyle name="Normal 5 2 2 16 2 3 2" xfId="51696"/>
    <cellStyle name="Normal 5 2 2 16 2 4" xfId="32416"/>
    <cellStyle name="Normal 5 2 2 16 3" xfId="3330"/>
    <cellStyle name="Normal 5 2 2 16 3 2" xfId="12972"/>
    <cellStyle name="Normal 5 2 2 16 3 2 2" xfId="43179"/>
    <cellStyle name="Normal 5 2 2 16 3 3" xfId="22612"/>
    <cellStyle name="Normal 5 2 2 16 3 3 2" xfId="52819"/>
    <cellStyle name="Normal 5 2 2 16 3 4" xfId="33539"/>
    <cellStyle name="Normal 5 2 2 16 4" xfId="4453"/>
    <cellStyle name="Normal 5 2 2 16 4 2" xfId="14095"/>
    <cellStyle name="Normal 5 2 2 16 4 2 2" xfId="44302"/>
    <cellStyle name="Normal 5 2 2 16 4 3" xfId="23735"/>
    <cellStyle name="Normal 5 2 2 16 4 3 2" xfId="53942"/>
    <cellStyle name="Normal 5 2 2 16 4 4" xfId="34662"/>
    <cellStyle name="Normal 5 2 2 16 5" xfId="5742"/>
    <cellStyle name="Normal 5 2 2 16 5 2" xfId="15382"/>
    <cellStyle name="Normal 5 2 2 16 5 2 2" xfId="45589"/>
    <cellStyle name="Normal 5 2 2 16 5 3" xfId="25022"/>
    <cellStyle name="Normal 5 2 2 16 5 3 2" xfId="55229"/>
    <cellStyle name="Normal 5 2 2 16 5 4" xfId="35949"/>
    <cellStyle name="Normal 5 2 2 16 6" xfId="7029"/>
    <cellStyle name="Normal 5 2 2 16 6 2" xfId="16669"/>
    <cellStyle name="Normal 5 2 2 16 6 2 2" xfId="46876"/>
    <cellStyle name="Normal 5 2 2 16 6 3" xfId="26309"/>
    <cellStyle name="Normal 5 2 2 16 6 3 2" xfId="56516"/>
    <cellStyle name="Normal 5 2 2 16 6 4" xfId="37236"/>
    <cellStyle name="Normal 5 2 2 16 7" xfId="8316"/>
    <cellStyle name="Normal 5 2 2 16 7 2" xfId="17956"/>
    <cellStyle name="Normal 5 2 2 16 7 2 2" xfId="48163"/>
    <cellStyle name="Normal 5 2 2 16 7 3" xfId="27596"/>
    <cellStyle name="Normal 5 2 2 16 7 3 2" xfId="57803"/>
    <cellStyle name="Normal 5 2 2 16 7 4" xfId="38523"/>
    <cellStyle name="Normal 5 2 2 16 8" xfId="9603"/>
    <cellStyle name="Normal 5 2 2 16 8 2" xfId="19243"/>
    <cellStyle name="Normal 5 2 2 16 8 2 2" xfId="49450"/>
    <cellStyle name="Normal 5 2 2 16 8 3" xfId="28883"/>
    <cellStyle name="Normal 5 2 2 16 8 3 2" xfId="59090"/>
    <cellStyle name="Normal 5 2 2 16 8 4" xfId="39810"/>
    <cellStyle name="Normal 5 2 2 16 9" xfId="10726"/>
    <cellStyle name="Normal 5 2 2 16 9 2" xfId="40933"/>
    <cellStyle name="Normal 5 2 2 17" xfId="1240"/>
    <cellStyle name="Normal 5 2 2 17 10" xfId="20528"/>
    <cellStyle name="Normal 5 2 2 17 10 2" xfId="50735"/>
    <cellStyle name="Normal 5 2 2 17 11" xfId="30332"/>
    <cellStyle name="Normal 5 2 2 17 11 2" xfId="60539"/>
    <cellStyle name="Normal 5 2 2 17 12" xfId="31455"/>
    <cellStyle name="Normal 5 2 2 17 2" xfId="2368"/>
    <cellStyle name="Normal 5 2 2 17 2 2" xfId="12011"/>
    <cellStyle name="Normal 5 2 2 17 2 2 2" xfId="42218"/>
    <cellStyle name="Normal 5 2 2 17 2 3" xfId="21651"/>
    <cellStyle name="Normal 5 2 2 17 2 3 2" xfId="51858"/>
    <cellStyle name="Normal 5 2 2 17 2 4" xfId="32578"/>
    <cellStyle name="Normal 5 2 2 17 3" xfId="3492"/>
    <cellStyle name="Normal 5 2 2 17 3 2" xfId="13134"/>
    <cellStyle name="Normal 5 2 2 17 3 2 2" xfId="43341"/>
    <cellStyle name="Normal 5 2 2 17 3 3" xfId="22774"/>
    <cellStyle name="Normal 5 2 2 17 3 3 2" xfId="52981"/>
    <cellStyle name="Normal 5 2 2 17 3 4" xfId="33701"/>
    <cellStyle name="Normal 5 2 2 17 4" xfId="4615"/>
    <cellStyle name="Normal 5 2 2 17 4 2" xfId="14257"/>
    <cellStyle name="Normal 5 2 2 17 4 2 2" xfId="44464"/>
    <cellStyle name="Normal 5 2 2 17 4 3" xfId="23897"/>
    <cellStyle name="Normal 5 2 2 17 4 3 2" xfId="54104"/>
    <cellStyle name="Normal 5 2 2 17 4 4" xfId="34824"/>
    <cellStyle name="Normal 5 2 2 17 5" xfId="5904"/>
    <cellStyle name="Normal 5 2 2 17 5 2" xfId="15544"/>
    <cellStyle name="Normal 5 2 2 17 5 2 2" xfId="45751"/>
    <cellStyle name="Normal 5 2 2 17 5 3" xfId="25184"/>
    <cellStyle name="Normal 5 2 2 17 5 3 2" xfId="55391"/>
    <cellStyle name="Normal 5 2 2 17 5 4" xfId="36111"/>
    <cellStyle name="Normal 5 2 2 17 6" xfId="7191"/>
    <cellStyle name="Normal 5 2 2 17 6 2" xfId="16831"/>
    <cellStyle name="Normal 5 2 2 17 6 2 2" xfId="47038"/>
    <cellStyle name="Normal 5 2 2 17 6 3" xfId="26471"/>
    <cellStyle name="Normal 5 2 2 17 6 3 2" xfId="56678"/>
    <cellStyle name="Normal 5 2 2 17 6 4" xfId="37398"/>
    <cellStyle name="Normal 5 2 2 17 7" xfId="8478"/>
    <cellStyle name="Normal 5 2 2 17 7 2" xfId="18118"/>
    <cellStyle name="Normal 5 2 2 17 7 2 2" xfId="48325"/>
    <cellStyle name="Normal 5 2 2 17 7 3" xfId="27758"/>
    <cellStyle name="Normal 5 2 2 17 7 3 2" xfId="57965"/>
    <cellStyle name="Normal 5 2 2 17 7 4" xfId="38685"/>
    <cellStyle name="Normal 5 2 2 17 8" xfId="9765"/>
    <cellStyle name="Normal 5 2 2 17 8 2" xfId="19405"/>
    <cellStyle name="Normal 5 2 2 17 8 2 2" xfId="49612"/>
    <cellStyle name="Normal 5 2 2 17 8 3" xfId="29045"/>
    <cellStyle name="Normal 5 2 2 17 8 3 2" xfId="59252"/>
    <cellStyle name="Normal 5 2 2 17 8 4" xfId="39972"/>
    <cellStyle name="Normal 5 2 2 17 9" xfId="10888"/>
    <cellStyle name="Normal 5 2 2 17 9 2" xfId="41095"/>
    <cellStyle name="Normal 5 2 2 18" xfId="1266"/>
    <cellStyle name="Normal 5 2 2 18 2" xfId="4804"/>
    <cellStyle name="Normal 5 2 2 18 2 2" xfId="14446"/>
    <cellStyle name="Normal 5 2 2 18 2 2 2" xfId="44653"/>
    <cellStyle name="Normal 5 2 2 18 2 3" xfId="24086"/>
    <cellStyle name="Normal 5 2 2 18 2 3 2" xfId="54293"/>
    <cellStyle name="Normal 5 2 2 18 2 4" xfId="35013"/>
    <cellStyle name="Normal 5 2 2 18 3" xfId="6093"/>
    <cellStyle name="Normal 5 2 2 18 3 2" xfId="15733"/>
    <cellStyle name="Normal 5 2 2 18 3 2 2" xfId="45940"/>
    <cellStyle name="Normal 5 2 2 18 3 3" xfId="25373"/>
    <cellStyle name="Normal 5 2 2 18 3 3 2" xfId="55580"/>
    <cellStyle name="Normal 5 2 2 18 3 4" xfId="36300"/>
    <cellStyle name="Normal 5 2 2 18 4" xfId="7380"/>
    <cellStyle name="Normal 5 2 2 18 4 2" xfId="17020"/>
    <cellStyle name="Normal 5 2 2 18 4 2 2" xfId="47227"/>
    <cellStyle name="Normal 5 2 2 18 4 3" xfId="26660"/>
    <cellStyle name="Normal 5 2 2 18 4 3 2" xfId="56867"/>
    <cellStyle name="Normal 5 2 2 18 4 4" xfId="37587"/>
    <cellStyle name="Normal 5 2 2 18 5" xfId="8667"/>
    <cellStyle name="Normal 5 2 2 18 5 2" xfId="18307"/>
    <cellStyle name="Normal 5 2 2 18 5 2 2" xfId="48514"/>
    <cellStyle name="Normal 5 2 2 18 5 3" xfId="27947"/>
    <cellStyle name="Normal 5 2 2 18 5 3 2" xfId="58154"/>
    <cellStyle name="Normal 5 2 2 18 5 4" xfId="38874"/>
    <cellStyle name="Normal 5 2 2 18 6" xfId="10913"/>
    <cellStyle name="Normal 5 2 2 18 6 2" xfId="41120"/>
    <cellStyle name="Normal 5 2 2 18 7" xfId="20553"/>
    <cellStyle name="Normal 5 2 2 18 7 2" xfId="50760"/>
    <cellStyle name="Normal 5 2 2 18 8" xfId="29234"/>
    <cellStyle name="Normal 5 2 2 18 8 2" xfId="59441"/>
    <cellStyle name="Normal 5 2 2 18 9" xfId="31480"/>
    <cellStyle name="Normal 5 2 2 19" xfId="2394"/>
    <cellStyle name="Normal 5 2 2 19 2" xfId="12036"/>
    <cellStyle name="Normal 5 2 2 19 2 2" xfId="42243"/>
    <cellStyle name="Normal 5 2 2 19 3" xfId="21676"/>
    <cellStyle name="Normal 5 2 2 19 3 2" xfId="51883"/>
    <cellStyle name="Normal 5 2 2 19 4" xfId="32603"/>
    <cellStyle name="Normal 5 2 2 2" xfId="154"/>
    <cellStyle name="Normal 5 2 2 2 10" xfId="7239"/>
    <cellStyle name="Normal 5 2 2 2 10 2" xfId="16879"/>
    <cellStyle name="Normal 5 2 2 2 10 2 2" xfId="47086"/>
    <cellStyle name="Normal 5 2 2 2 10 3" xfId="26519"/>
    <cellStyle name="Normal 5 2 2 2 10 3 2" xfId="56726"/>
    <cellStyle name="Normal 5 2 2 2 10 4" xfId="37446"/>
    <cellStyle name="Normal 5 2 2 2 11" xfId="8526"/>
    <cellStyle name="Normal 5 2 2 2 11 2" xfId="18166"/>
    <cellStyle name="Normal 5 2 2 2 11 2 2" xfId="48373"/>
    <cellStyle name="Normal 5 2 2 2 11 3" xfId="27806"/>
    <cellStyle name="Normal 5 2 2 2 11 3 2" xfId="58013"/>
    <cellStyle name="Normal 5 2 2 2 11 4" xfId="38733"/>
    <cellStyle name="Normal 5 2 2 2 12" xfId="9813"/>
    <cellStyle name="Normal 5 2 2 2 12 2" xfId="40020"/>
    <cellStyle name="Normal 5 2 2 2 13" xfId="19453"/>
    <cellStyle name="Normal 5 2 2 2 13 2" xfId="49660"/>
    <cellStyle name="Normal 5 2 2 2 14" xfId="29093"/>
    <cellStyle name="Normal 5 2 2 2 14 2" xfId="59300"/>
    <cellStyle name="Normal 5 2 2 2 15" xfId="30380"/>
    <cellStyle name="Normal 5 2 2 2 2" xfId="319"/>
    <cellStyle name="Normal 5 2 2 2 2 10" xfId="9977"/>
    <cellStyle name="Normal 5 2 2 2 2 10 2" xfId="40184"/>
    <cellStyle name="Normal 5 2 2 2 2 11" xfId="19617"/>
    <cellStyle name="Normal 5 2 2 2 2 11 2" xfId="49824"/>
    <cellStyle name="Normal 5 2 2 2 2 12" xfId="29421"/>
    <cellStyle name="Normal 5 2 2 2 2 12 2" xfId="59628"/>
    <cellStyle name="Normal 5 2 2 2 2 13" xfId="30544"/>
    <cellStyle name="Normal 5 2 2 2 2 2" xfId="795"/>
    <cellStyle name="Normal 5 2 2 2 2 2 10" xfId="20086"/>
    <cellStyle name="Normal 5 2 2 2 2 2 10 2" xfId="50293"/>
    <cellStyle name="Normal 5 2 2 2 2 2 11" xfId="29890"/>
    <cellStyle name="Normal 5 2 2 2 2 2 11 2" xfId="60097"/>
    <cellStyle name="Normal 5 2 2 2 2 2 12" xfId="31013"/>
    <cellStyle name="Normal 5 2 2 2 2 2 2" xfId="1924"/>
    <cellStyle name="Normal 5 2 2 2 2 2 2 2" xfId="11569"/>
    <cellStyle name="Normal 5 2 2 2 2 2 2 2 2" xfId="41776"/>
    <cellStyle name="Normal 5 2 2 2 2 2 2 3" xfId="21209"/>
    <cellStyle name="Normal 5 2 2 2 2 2 2 3 2" xfId="51416"/>
    <cellStyle name="Normal 5 2 2 2 2 2 2 4" xfId="32136"/>
    <cellStyle name="Normal 5 2 2 2 2 2 3" xfId="3050"/>
    <cellStyle name="Normal 5 2 2 2 2 2 3 2" xfId="12692"/>
    <cellStyle name="Normal 5 2 2 2 2 2 3 2 2" xfId="42899"/>
    <cellStyle name="Normal 5 2 2 2 2 2 3 3" xfId="22332"/>
    <cellStyle name="Normal 5 2 2 2 2 2 3 3 2" xfId="52539"/>
    <cellStyle name="Normal 5 2 2 2 2 2 3 4" xfId="33259"/>
    <cellStyle name="Normal 5 2 2 2 2 2 4" xfId="4173"/>
    <cellStyle name="Normal 5 2 2 2 2 2 4 2" xfId="13815"/>
    <cellStyle name="Normal 5 2 2 2 2 2 4 2 2" xfId="44022"/>
    <cellStyle name="Normal 5 2 2 2 2 2 4 3" xfId="23455"/>
    <cellStyle name="Normal 5 2 2 2 2 2 4 3 2" xfId="53662"/>
    <cellStyle name="Normal 5 2 2 2 2 2 4 4" xfId="34382"/>
    <cellStyle name="Normal 5 2 2 2 2 2 5" xfId="5462"/>
    <cellStyle name="Normal 5 2 2 2 2 2 5 2" xfId="15102"/>
    <cellStyle name="Normal 5 2 2 2 2 2 5 2 2" xfId="45309"/>
    <cellStyle name="Normal 5 2 2 2 2 2 5 3" xfId="24742"/>
    <cellStyle name="Normal 5 2 2 2 2 2 5 3 2" xfId="54949"/>
    <cellStyle name="Normal 5 2 2 2 2 2 5 4" xfId="35669"/>
    <cellStyle name="Normal 5 2 2 2 2 2 6" xfId="6749"/>
    <cellStyle name="Normal 5 2 2 2 2 2 6 2" xfId="16389"/>
    <cellStyle name="Normal 5 2 2 2 2 2 6 2 2" xfId="46596"/>
    <cellStyle name="Normal 5 2 2 2 2 2 6 3" xfId="26029"/>
    <cellStyle name="Normal 5 2 2 2 2 2 6 3 2" xfId="56236"/>
    <cellStyle name="Normal 5 2 2 2 2 2 6 4" xfId="36956"/>
    <cellStyle name="Normal 5 2 2 2 2 2 7" xfId="8036"/>
    <cellStyle name="Normal 5 2 2 2 2 2 7 2" xfId="17676"/>
    <cellStyle name="Normal 5 2 2 2 2 2 7 2 2" xfId="47883"/>
    <cellStyle name="Normal 5 2 2 2 2 2 7 3" xfId="27316"/>
    <cellStyle name="Normal 5 2 2 2 2 2 7 3 2" xfId="57523"/>
    <cellStyle name="Normal 5 2 2 2 2 2 7 4" xfId="38243"/>
    <cellStyle name="Normal 5 2 2 2 2 2 8" xfId="9323"/>
    <cellStyle name="Normal 5 2 2 2 2 2 8 2" xfId="18963"/>
    <cellStyle name="Normal 5 2 2 2 2 2 8 2 2" xfId="49170"/>
    <cellStyle name="Normal 5 2 2 2 2 2 8 3" xfId="28603"/>
    <cellStyle name="Normal 5 2 2 2 2 2 8 3 2" xfId="58810"/>
    <cellStyle name="Normal 5 2 2 2 2 2 8 4" xfId="39530"/>
    <cellStyle name="Normal 5 2 2 2 2 2 9" xfId="10446"/>
    <cellStyle name="Normal 5 2 2 2 2 2 9 2" xfId="40653"/>
    <cellStyle name="Normal 5 2 2 2 2 3" xfId="1453"/>
    <cellStyle name="Normal 5 2 2 2 2 3 2" xfId="11100"/>
    <cellStyle name="Normal 5 2 2 2 2 3 2 2" xfId="41307"/>
    <cellStyle name="Normal 5 2 2 2 2 3 3" xfId="20740"/>
    <cellStyle name="Normal 5 2 2 2 2 3 3 2" xfId="50947"/>
    <cellStyle name="Normal 5 2 2 2 2 3 4" xfId="31667"/>
    <cellStyle name="Normal 5 2 2 2 2 4" xfId="2581"/>
    <cellStyle name="Normal 5 2 2 2 2 4 2" xfId="12223"/>
    <cellStyle name="Normal 5 2 2 2 2 4 2 2" xfId="42430"/>
    <cellStyle name="Normal 5 2 2 2 2 4 3" xfId="21863"/>
    <cellStyle name="Normal 5 2 2 2 2 4 3 2" xfId="52070"/>
    <cellStyle name="Normal 5 2 2 2 2 4 4" xfId="32790"/>
    <cellStyle name="Normal 5 2 2 2 2 5" xfId="3704"/>
    <cellStyle name="Normal 5 2 2 2 2 5 2" xfId="13346"/>
    <cellStyle name="Normal 5 2 2 2 2 5 2 2" xfId="43553"/>
    <cellStyle name="Normal 5 2 2 2 2 5 3" xfId="22986"/>
    <cellStyle name="Normal 5 2 2 2 2 5 3 2" xfId="53193"/>
    <cellStyle name="Normal 5 2 2 2 2 5 4" xfId="33913"/>
    <cellStyle name="Normal 5 2 2 2 2 6" xfId="4993"/>
    <cellStyle name="Normal 5 2 2 2 2 6 2" xfId="14633"/>
    <cellStyle name="Normal 5 2 2 2 2 6 2 2" xfId="44840"/>
    <cellStyle name="Normal 5 2 2 2 2 6 3" xfId="24273"/>
    <cellStyle name="Normal 5 2 2 2 2 6 3 2" xfId="54480"/>
    <cellStyle name="Normal 5 2 2 2 2 6 4" xfId="35200"/>
    <cellStyle name="Normal 5 2 2 2 2 7" xfId="6280"/>
    <cellStyle name="Normal 5 2 2 2 2 7 2" xfId="15920"/>
    <cellStyle name="Normal 5 2 2 2 2 7 2 2" xfId="46127"/>
    <cellStyle name="Normal 5 2 2 2 2 7 3" xfId="25560"/>
    <cellStyle name="Normal 5 2 2 2 2 7 3 2" xfId="55767"/>
    <cellStyle name="Normal 5 2 2 2 2 7 4" xfId="36487"/>
    <cellStyle name="Normal 5 2 2 2 2 8" xfId="7567"/>
    <cellStyle name="Normal 5 2 2 2 2 8 2" xfId="17207"/>
    <cellStyle name="Normal 5 2 2 2 2 8 2 2" xfId="47414"/>
    <cellStyle name="Normal 5 2 2 2 2 8 3" xfId="26847"/>
    <cellStyle name="Normal 5 2 2 2 2 8 3 2" xfId="57054"/>
    <cellStyle name="Normal 5 2 2 2 2 8 4" xfId="37774"/>
    <cellStyle name="Normal 5 2 2 2 2 9" xfId="8854"/>
    <cellStyle name="Normal 5 2 2 2 2 9 2" xfId="18494"/>
    <cellStyle name="Normal 5 2 2 2 2 9 2 2" xfId="48701"/>
    <cellStyle name="Normal 5 2 2 2 2 9 3" xfId="28134"/>
    <cellStyle name="Normal 5 2 2 2 2 9 3 2" xfId="58341"/>
    <cellStyle name="Normal 5 2 2 2 2 9 4" xfId="39061"/>
    <cellStyle name="Normal 5 2 2 2 3" xfId="630"/>
    <cellStyle name="Normal 5 2 2 2 3 10" xfId="19922"/>
    <cellStyle name="Normal 5 2 2 2 3 10 2" xfId="50129"/>
    <cellStyle name="Normal 5 2 2 2 3 11" xfId="29726"/>
    <cellStyle name="Normal 5 2 2 2 3 11 2" xfId="59933"/>
    <cellStyle name="Normal 5 2 2 2 3 12" xfId="30849"/>
    <cellStyle name="Normal 5 2 2 2 3 2" xfId="1760"/>
    <cellStyle name="Normal 5 2 2 2 3 2 2" xfId="11405"/>
    <cellStyle name="Normal 5 2 2 2 3 2 2 2" xfId="41612"/>
    <cellStyle name="Normal 5 2 2 2 3 2 3" xfId="21045"/>
    <cellStyle name="Normal 5 2 2 2 3 2 3 2" xfId="51252"/>
    <cellStyle name="Normal 5 2 2 2 3 2 4" xfId="31972"/>
    <cellStyle name="Normal 5 2 2 2 3 3" xfId="2886"/>
    <cellStyle name="Normal 5 2 2 2 3 3 2" xfId="12528"/>
    <cellStyle name="Normal 5 2 2 2 3 3 2 2" xfId="42735"/>
    <cellStyle name="Normal 5 2 2 2 3 3 3" xfId="22168"/>
    <cellStyle name="Normal 5 2 2 2 3 3 3 2" xfId="52375"/>
    <cellStyle name="Normal 5 2 2 2 3 3 4" xfId="33095"/>
    <cellStyle name="Normal 5 2 2 2 3 4" xfId="4009"/>
    <cellStyle name="Normal 5 2 2 2 3 4 2" xfId="13651"/>
    <cellStyle name="Normal 5 2 2 2 3 4 2 2" xfId="43858"/>
    <cellStyle name="Normal 5 2 2 2 3 4 3" xfId="23291"/>
    <cellStyle name="Normal 5 2 2 2 3 4 3 2" xfId="53498"/>
    <cellStyle name="Normal 5 2 2 2 3 4 4" xfId="34218"/>
    <cellStyle name="Normal 5 2 2 2 3 5" xfId="5298"/>
    <cellStyle name="Normal 5 2 2 2 3 5 2" xfId="14938"/>
    <cellStyle name="Normal 5 2 2 2 3 5 2 2" xfId="45145"/>
    <cellStyle name="Normal 5 2 2 2 3 5 3" xfId="24578"/>
    <cellStyle name="Normal 5 2 2 2 3 5 3 2" xfId="54785"/>
    <cellStyle name="Normal 5 2 2 2 3 5 4" xfId="35505"/>
    <cellStyle name="Normal 5 2 2 2 3 6" xfId="6585"/>
    <cellStyle name="Normal 5 2 2 2 3 6 2" xfId="16225"/>
    <cellStyle name="Normal 5 2 2 2 3 6 2 2" xfId="46432"/>
    <cellStyle name="Normal 5 2 2 2 3 6 3" xfId="25865"/>
    <cellStyle name="Normal 5 2 2 2 3 6 3 2" xfId="56072"/>
    <cellStyle name="Normal 5 2 2 2 3 6 4" xfId="36792"/>
    <cellStyle name="Normal 5 2 2 2 3 7" xfId="7872"/>
    <cellStyle name="Normal 5 2 2 2 3 7 2" xfId="17512"/>
    <cellStyle name="Normal 5 2 2 2 3 7 2 2" xfId="47719"/>
    <cellStyle name="Normal 5 2 2 2 3 7 3" xfId="27152"/>
    <cellStyle name="Normal 5 2 2 2 3 7 3 2" xfId="57359"/>
    <cellStyle name="Normal 5 2 2 2 3 7 4" xfId="38079"/>
    <cellStyle name="Normal 5 2 2 2 3 8" xfId="9159"/>
    <cellStyle name="Normal 5 2 2 2 3 8 2" xfId="18799"/>
    <cellStyle name="Normal 5 2 2 2 3 8 2 2" xfId="49006"/>
    <cellStyle name="Normal 5 2 2 2 3 8 3" xfId="28439"/>
    <cellStyle name="Normal 5 2 2 2 3 8 3 2" xfId="58646"/>
    <cellStyle name="Normal 5 2 2 2 3 8 4" xfId="39366"/>
    <cellStyle name="Normal 5 2 2 2 3 9" xfId="10282"/>
    <cellStyle name="Normal 5 2 2 2 3 9 2" xfId="40489"/>
    <cellStyle name="Normal 5 2 2 2 4" xfId="1100"/>
    <cellStyle name="Normal 5 2 2 2 4 10" xfId="20389"/>
    <cellStyle name="Normal 5 2 2 2 4 10 2" xfId="50596"/>
    <cellStyle name="Normal 5 2 2 2 4 11" xfId="30193"/>
    <cellStyle name="Normal 5 2 2 2 4 11 2" xfId="60400"/>
    <cellStyle name="Normal 5 2 2 2 4 12" xfId="31316"/>
    <cellStyle name="Normal 5 2 2 2 4 2" xfId="2228"/>
    <cellStyle name="Normal 5 2 2 2 4 2 2" xfId="11872"/>
    <cellStyle name="Normal 5 2 2 2 4 2 2 2" xfId="42079"/>
    <cellStyle name="Normal 5 2 2 2 4 2 3" xfId="21512"/>
    <cellStyle name="Normal 5 2 2 2 4 2 3 2" xfId="51719"/>
    <cellStyle name="Normal 5 2 2 2 4 2 4" xfId="32439"/>
    <cellStyle name="Normal 5 2 2 2 4 3" xfId="3353"/>
    <cellStyle name="Normal 5 2 2 2 4 3 2" xfId="12995"/>
    <cellStyle name="Normal 5 2 2 2 4 3 2 2" xfId="43202"/>
    <cellStyle name="Normal 5 2 2 2 4 3 3" xfId="22635"/>
    <cellStyle name="Normal 5 2 2 2 4 3 3 2" xfId="52842"/>
    <cellStyle name="Normal 5 2 2 2 4 3 4" xfId="33562"/>
    <cellStyle name="Normal 5 2 2 2 4 4" xfId="4476"/>
    <cellStyle name="Normal 5 2 2 2 4 4 2" xfId="14118"/>
    <cellStyle name="Normal 5 2 2 2 4 4 2 2" xfId="44325"/>
    <cellStyle name="Normal 5 2 2 2 4 4 3" xfId="23758"/>
    <cellStyle name="Normal 5 2 2 2 4 4 3 2" xfId="53965"/>
    <cellStyle name="Normal 5 2 2 2 4 4 4" xfId="34685"/>
    <cellStyle name="Normal 5 2 2 2 4 5" xfId="5765"/>
    <cellStyle name="Normal 5 2 2 2 4 5 2" xfId="15405"/>
    <cellStyle name="Normal 5 2 2 2 4 5 2 2" xfId="45612"/>
    <cellStyle name="Normal 5 2 2 2 4 5 3" xfId="25045"/>
    <cellStyle name="Normal 5 2 2 2 4 5 3 2" xfId="55252"/>
    <cellStyle name="Normal 5 2 2 2 4 5 4" xfId="35972"/>
    <cellStyle name="Normal 5 2 2 2 4 6" xfId="7052"/>
    <cellStyle name="Normal 5 2 2 2 4 6 2" xfId="16692"/>
    <cellStyle name="Normal 5 2 2 2 4 6 2 2" xfId="46899"/>
    <cellStyle name="Normal 5 2 2 2 4 6 3" xfId="26332"/>
    <cellStyle name="Normal 5 2 2 2 4 6 3 2" xfId="56539"/>
    <cellStyle name="Normal 5 2 2 2 4 6 4" xfId="37259"/>
    <cellStyle name="Normal 5 2 2 2 4 7" xfId="8339"/>
    <cellStyle name="Normal 5 2 2 2 4 7 2" xfId="17979"/>
    <cellStyle name="Normal 5 2 2 2 4 7 2 2" xfId="48186"/>
    <cellStyle name="Normal 5 2 2 2 4 7 3" xfId="27619"/>
    <cellStyle name="Normal 5 2 2 2 4 7 3 2" xfId="57826"/>
    <cellStyle name="Normal 5 2 2 2 4 7 4" xfId="38546"/>
    <cellStyle name="Normal 5 2 2 2 4 8" xfId="9626"/>
    <cellStyle name="Normal 5 2 2 2 4 8 2" xfId="19266"/>
    <cellStyle name="Normal 5 2 2 2 4 8 2 2" xfId="49473"/>
    <cellStyle name="Normal 5 2 2 2 4 8 3" xfId="28906"/>
    <cellStyle name="Normal 5 2 2 2 4 8 3 2" xfId="59113"/>
    <cellStyle name="Normal 5 2 2 2 4 8 4" xfId="39833"/>
    <cellStyle name="Normal 5 2 2 2 4 9" xfId="10749"/>
    <cellStyle name="Normal 5 2 2 2 4 9 2" xfId="40956"/>
    <cellStyle name="Normal 5 2 2 2 5" xfId="1289"/>
    <cellStyle name="Normal 5 2 2 2 5 2" xfId="4828"/>
    <cellStyle name="Normal 5 2 2 2 5 2 2" xfId="14469"/>
    <cellStyle name="Normal 5 2 2 2 5 2 2 2" xfId="44676"/>
    <cellStyle name="Normal 5 2 2 2 5 2 3" xfId="24109"/>
    <cellStyle name="Normal 5 2 2 2 5 2 3 2" xfId="54316"/>
    <cellStyle name="Normal 5 2 2 2 5 2 4" xfId="35036"/>
    <cellStyle name="Normal 5 2 2 2 5 3" xfId="6116"/>
    <cellStyle name="Normal 5 2 2 2 5 3 2" xfId="15756"/>
    <cellStyle name="Normal 5 2 2 2 5 3 2 2" xfId="45963"/>
    <cellStyle name="Normal 5 2 2 2 5 3 3" xfId="25396"/>
    <cellStyle name="Normal 5 2 2 2 5 3 3 2" xfId="55603"/>
    <cellStyle name="Normal 5 2 2 2 5 3 4" xfId="36323"/>
    <cellStyle name="Normal 5 2 2 2 5 4" xfId="7403"/>
    <cellStyle name="Normal 5 2 2 2 5 4 2" xfId="17043"/>
    <cellStyle name="Normal 5 2 2 2 5 4 2 2" xfId="47250"/>
    <cellStyle name="Normal 5 2 2 2 5 4 3" xfId="26683"/>
    <cellStyle name="Normal 5 2 2 2 5 4 3 2" xfId="56890"/>
    <cellStyle name="Normal 5 2 2 2 5 4 4" xfId="37610"/>
    <cellStyle name="Normal 5 2 2 2 5 5" xfId="8690"/>
    <cellStyle name="Normal 5 2 2 2 5 5 2" xfId="18330"/>
    <cellStyle name="Normal 5 2 2 2 5 5 2 2" xfId="48537"/>
    <cellStyle name="Normal 5 2 2 2 5 5 3" xfId="27970"/>
    <cellStyle name="Normal 5 2 2 2 5 5 3 2" xfId="58177"/>
    <cellStyle name="Normal 5 2 2 2 5 5 4" xfId="38897"/>
    <cellStyle name="Normal 5 2 2 2 5 6" xfId="10936"/>
    <cellStyle name="Normal 5 2 2 2 5 6 2" xfId="41143"/>
    <cellStyle name="Normal 5 2 2 2 5 7" xfId="20576"/>
    <cellStyle name="Normal 5 2 2 2 5 7 2" xfId="50783"/>
    <cellStyle name="Normal 5 2 2 2 5 8" xfId="29257"/>
    <cellStyle name="Normal 5 2 2 2 5 8 2" xfId="59464"/>
    <cellStyle name="Normal 5 2 2 2 5 9" xfId="31503"/>
    <cellStyle name="Normal 5 2 2 2 6" xfId="2417"/>
    <cellStyle name="Normal 5 2 2 2 6 2" xfId="12059"/>
    <cellStyle name="Normal 5 2 2 2 6 2 2" xfId="42266"/>
    <cellStyle name="Normal 5 2 2 2 6 3" xfId="21699"/>
    <cellStyle name="Normal 5 2 2 2 6 3 2" xfId="51906"/>
    <cellStyle name="Normal 5 2 2 2 6 4" xfId="32626"/>
    <cellStyle name="Normal 5 2 2 2 7" xfId="3540"/>
    <cellStyle name="Normal 5 2 2 2 7 2" xfId="13182"/>
    <cellStyle name="Normal 5 2 2 2 7 2 2" xfId="43389"/>
    <cellStyle name="Normal 5 2 2 2 7 3" xfId="22822"/>
    <cellStyle name="Normal 5 2 2 2 7 3 2" xfId="53029"/>
    <cellStyle name="Normal 5 2 2 2 7 4" xfId="33749"/>
    <cellStyle name="Normal 5 2 2 2 8" xfId="4663"/>
    <cellStyle name="Normal 5 2 2 2 8 2" xfId="14305"/>
    <cellStyle name="Normal 5 2 2 2 8 2 2" xfId="44512"/>
    <cellStyle name="Normal 5 2 2 2 8 3" xfId="23945"/>
    <cellStyle name="Normal 5 2 2 2 8 3 2" xfId="54152"/>
    <cellStyle name="Normal 5 2 2 2 8 4" xfId="34872"/>
    <cellStyle name="Normal 5 2 2 2 9" xfId="5952"/>
    <cellStyle name="Normal 5 2 2 2 9 2" xfId="15592"/>
    <cellStyle name="Normal 5 2 2 2 9 2 2" xfId="45799"/>
    <cellStyle name="Normal 5 2 2 2 9 3" xfId="25232"/>
    <cellStyle name="Normal 5 2 2 2 9 3 2" xfId="55439"/>
    <cellStyle name="Normal 5 2 2 2 9 4" xfId="36159"/>
    <cellStyle name="Normal 5 2 2 20" xfId="3517"/>
    <cellStyle name="Normal 5 2 2 20 2" xfId="13159"/>
    <cellStyle name="Normal 5 2 2 20 2 2" xfId="43366"/>
    <cellStyle name="Normal 5 2 2 20 3" xfId="22799"/>
    <cellStyle name="Normal 5 2 2 20 3 2" xfId="53006"/>
    <cellStyle name="Normal 5 2 2 20 4" xfId="33726"/>
    <cellStyle name="Normal 5 2 2 21" xfId="4640"/>
    <cellStyle name="Normal 5 2 2 21 2" xfId="14282"/>
    <cellStyle name="Normal 5 2 2 21 2 2" xfId="44489"/>
    <cellStyle name="Normal 5 2 2 21 3" xfId="23922"/>
    <cellStyle name="Normal 5 2 2 21 3 2" xfId="54129"/>
    <cellStyle name="Normal 5 2 2 21 4" xfId="34849"/>
    <cellStyle name="Normal 5 2 2 22" xfId="5929"/>
    <cellStyle name="Normal 5 2 2 22 2" xfId="15569"/>
    <cellStyle name="Normal 5 2 2 22 2 2" xfId="45776"/>
    <cellStyle name="Normal 5 2 2 22 3" xfId="25209"/>
    <cellStyle name="Normal 5 2 2 22 3 2" xfId="55416"/>
    <cellStyle name="Normal 5 2 2 22 4" xfId="36136"/>
    <cellStyle name="Normal 5 2 2 23" xfId="7216"/>
    <cellStyle name="Normal 5 2 2 23 2" xfId="16856"/>
    <cellStyle name="Normal 5 2 2 23 2 2" xfId="47063"/>
    <cellStyle name="Normal 5 2 2 23 3" xfId="26496"/>
    <cellStyle name="Normal 5 2 2 23 3 2" xfId="56703"/>
    <cellStyle name="Normal 5 2 2 23 4" xfId="37423"/>
    <cellStyle name="Normal 5 2 2 24" xfId="8503"/>
    <cellStyle name="Normal 5 2 2 24 2" xfId="18143"/>
    <cellStyle name="Normal 5 2 2 24 2 2" xfId="48350"/>
    <cellStyle name="Normal 5 2 2 24 3" xfId="27783"/>
    <cellStyle name="Normal 5 2 2 24 3 2" xfId="57990"/>
    <cellStyle name="Normal 5 2 2 24 4" xfId="38710"/>
    <cellStyle name="Normal 5 2 2 25" xfId="9790"/>
    <cellStyle name="Normal 5 2 2 25 2" xfId="39997"/>
    <cellStyle name="Normal 5 2 2 26" xfId="19430"/>
    <cellStyle name="Normal 5 2 2 26 2" xfId="49637"/>
    <cellStyle name="Normal 5 2 2 27" xfId="29070"/>
    <cellStyle name="Normal 5 2 2 27 2" xfId="59277"/>
    <cellStyle name="Normal 5 2 2 28" xfId="30357"/>
    <cellStyle name="Normal 5 2 2 3" xfId="178"/>
    <cellStyle name="Normal 5 2 2 3 10" xfId="7262"/>
    <cellStyle name="Normal 5 2 2 3 10 2" xfId="16902"/>
    <cellStyle name="Normal 5 2 2 3 10 2 2" xfId="47109"/>
    <cellStyle name="Normal 5 2 2 3 10 3" xfId="26542"/>
    <cellStyle name="Normal 5 2 2 3 10 3 2" xfId="56749"/>
    <cellStyle name="Normal 5 2 2 3 10 4" xfId="37469"/>
    <cellStyle name="Normal 5 2 2 3 11" xfId="8549"/>
    <cellStyle name="Normal 5 2 2 3 11 2" xfId="18189"/>
    <cellStyle name="Normal 5 2 2 3 11 2 2" xfId="48396"/>
    <cellStyle name="Normal 5 2 2 3 11 3" xfId="27829"/>
    <cellStyle name="Normal 5 2 2 3 11 3 2" xfId="58036"/>
    <cellStyle name="Normal 5 2 2 3 11 4" xfId="38756"/>
    <cellStyle name="Normal 5 2 2 3 12" xfId="9836"/>
    <cellStyle name="Normal 5 2 2 3 12 2" xfId="40043"/>
    <cellStyle name="Normal 5 2 2 3 13" xfId="19476"/>
    <cellStyle name="Normal 5 2 2 3 13 2" xfId="49683"/>
    <cellStyle name="Normal 5 2 2 3 14" xfId="29116"/>
    <cellStyle name="Normal 5 2 2 3 14 2" xfId="59323"/>
    <cellStyle name="Normal 5 2 2 3 15" xfId="30403"/>
    <cellStyle name="Normal 5 2 2 3 2" xfId="342"/>
    <cellStyle name="Normal 5 2 2 3 2 10" xfId="10000"/>
    <cellStyle name="Normal 5 2 2 3 2 10 2" xfId="40207"/>
    <cellStyle name="Normal 5 2 2 3 2 11" xfId="19640"/>
    <cellStyle name="Normal 5 2 2 3 2 11 2" xfId="49847"/>
    <cellStyle name="Normal 5 2 2 3 2 12" xfId="29444"/>
    <cellStyle name="Normal 5 2 2 3 2 12 2" xfId="59651"/>
    <cellStyle name="Normal 5 2 2 3 2 13" xfId="30567"/>
    <cellStyle name="Normal 5 2 2 3 2 2" xfId="818"/>
    <cellStyle name="Normal 5 2 2 3 2 2 10" xfId="20109"/>
    <cellStyle name="Normal 5 2 2 3 2 2 10 2" xfId="50316"/>
    <cellStyle name="Normal 5 2 2 3 2 2 11" xfId="29913"/>
    <cellStyle name="Normal 5 2 2 3 2 2 11 2" xfId="60120"/>
    <cellStyle name="Normal 5 2 2 3 2 2 12" xfId="31036"/>
    <cellStyle name="Normal 5 2 2 3 2 2 2" xfId="1947"/>
    <cellStyle name="Normal 5 2 2 3 2 2 2 2" xfId="11592"/>
    <cellStyle name="Normal 5 2 2 3 2 2 2 2 2" xfId="41799"/>
    <cellStyle name="Normal 5 2 2 3 2 2 2 3" xfId="21232"/>
    <cellStyle name="Normal 5 2 2 3 2 2 2 3 2" xfId="51439"/>
    <cellStyle name="Normal 5 2 2 3 2 2 2 4" xfId="32159"/>
    <cellStyle name="Normal 5 2 2 3 2 2 3" xfId="3073"/>
    <cellStyle name="Normal 5 2 2 3 2 2 3 2" xfId="12715"/>
    <cellStyle name="Normal 5 2 2 3 2 2 3 2 2" xfId="42922"/>
    <cellStyle name="Normal 5 2 2 3 2 2 3 3" xfId="22355"/>
    <cellStyle name="Normal 5 2 2 3 2 2 3 3 2" xfId="52562"/>
    <cellStyle name="Normal 5 2 2 3 2 2 3 4" xfId="33282"/>
    <cellStyle name="Normal 5 2 2 3 2 2 4" xfId="4196"/>
    <cellStyle name="Normal 5 2 2 3 2 2 4 2" xfId="13838"/>
    <cellStyle name="Normal 5 2 2 3 2 2 4 2 2" xfId="44045"/>
    <cellStyle name="Normal 5 2 2 3 2 2 4 3" xfId="23478"/>
    <cellStyle name="Normal 5 2 2 3 2 2 4 3 2" xfId="53685"/>
    <cellStyle name="Normal 5 2 2 3 2 2 4 4" xfId="34405"/>
    <cellStyle name="Normal 5 2 2 3 2 2 5" xfId="5485"/>
    <cellStyle name="Normal 5 2 2 3 2 2 5 2" xfId="15125"/>
    <cellStyle name="Normal 5 2 2 3 2 2 5 2 2" xfId="45332"/>
    <cellStyle name="Normal 5 2 2 3 2 2 5 3" xfId="24765"/>
    <cellStyle name="Normal 5 2 2 3 2 2 5 3 2" xfId="54972"/>
    <cellStyle name="Normal 5 2 2 3 2 2 5 4" xfId="35692"/>
    <cellStyle name="Normal 5 2 2 3 2 2 6" xfId="6772"/>
    <cellStyle name="Normal 5 2 2 3 2 2 6 2" xfId="16412"/>
    <cellStyle name="Normal 5 2 2 3 2 2 6 2 2" xfId="46619"/>
    <cellStyle name="Normal 5 2 2 3 2 2 6 3" xfId="26052"/>
    <cellStyle name="Normal 5 2 2 3 2 2 6 3 2" xfId="56259"/>
    <cellStyle name="Normal 5 2 2 3 2 2 6 4" xfId="36979"/>
    <cellStyle name="Normal 5 2 2 3 2 2 7" xfId="8059"/>
    <cellStyle name="Normal 5 2 2 3 2 2 7 2" xfId="17699"/>
    <cellStyle name="Normal 5 2 2 3 2 2 7 2 2" xfId="47906"/>
    <cellStyle name="Normal 5 2 2 3 2 2 7 3" xfId="27339"/>
    <cellStyle name="Normal 5 2 2 3 2 2 7 3 2" xfId="57546"/>
    <cellStyle name="Normal 5 2 2 3 2 2 7 4" xfId="38266"/>
    <cellStyle name="Normal 5 2 2 3 2 2 8" xfId="9346"/>
    <cellStyle name="Normal 5 2 2 3 2 2 8 2" xfId="18986"/>
    <cellStyle name="Normal 5 2 2 3 2 2 8 2 2" xfId="49193"/>
    <cellStyle name="Normal 5 2 2 3 2 2 8 3" xfId="28626"/>
    <cellStyle name="Normal 5 2 2 3 2 2 8 3 2" xfId="58833"/>
    <cellStyle name="Normal 5 2 2 3 2 2 8 4" xfId="39553"/>
    <cellStyle name="Normal 5 2 2 3 2 2 9" xfId="10469"/>
    <cellStyle name="Normal 5 2 2 3 2 2 9 2" xfId="40676"/>
    <cellStyle name="Normal 5 2 2 3 2 3" xfId="1476"/>
    <cellStyle name="Normal 5 2 2 3 2 3 2" xfId="11123"/>
    <cellStyle name="Normal 5 2 2 3 2 3 2 2" xfId="41330"/>
    <cellStyle name="Normal 5 2 2 3 2 3 3" xfId="20763"/>
    <cellStyle name="Normal 5 2 2 3 2 3 3 2" xfId="50970"/>
    <cellStyle name="Normal 5 2 2 3 2 3 4" xfId="31690"/>
    <cellStyle name="Normal 5 2 2 3 2 4" xfId="2604"/>
    <cellStyle name="Normal 5 2 2 3 2 4 2" xfId="12246"/>
    <cellStyle name="Normal 5 2 2 3 2 4 2 2" xfId="42453"/>
    <cellStyle name="Normal 5 2 2 3 2 4 3" xfId="21886"/>
    <cellStyle name="Normal 5 2 2 3 2 4 3 2" xfId="52093"/>
    <cellStyle name="Normal 5 2 2 3 2 4 4" xfId="32813"/>
    <cellStyle name="Normal 5 2 2 3 2 5" xfId="3727"/>
    <cellStyle name="Normal 5 2 2 3 2 5 2" xfId="13369"/>
    <cellStyle name="Normal 5 2 2 3 2 5 2 2" xfId="43576"/>
    <cellStyle name="Normal 5 2 2 3 2 5 3" xfId="23009"/>
    <cellStyle name="Normal 5 2 2 3 2 5 3 2" xfId="53216"/>
    <cellStyle name="Normal 5 2 2 3 2 5 4" xfId="33936"/>
    <cellStyle name="Normal 5 2 2 3 2 6" xfId="5016"/>
    <cellStyle name="Normal 5 2 2 3 2 6 2" xfId="14656"/>
    <cellStyle name="Normal 5 2 2 3 2 6 2 2" xfId="44863"/>
    <cellStyle name="Normal 5 2 2 3 2 6 3" xfId="24296"/>
    <cellStyle name="Normal 5 2 2 3 2 6 3 2" xfId="54503"/>
    <cellStyle name="Normal 5 2 2 3 2 6 4" xfId="35223"/>
    <cellStyle name="Normal 5 2 2 3 2 7" xfId="6303"/>
    <cellStyle name="Normal 5 2 2 3 2 7 2" xfId="15943"/>
    <cellStyle name="Normal 5 2 2 3 2 7 2 2" xfId="46150"/>
    <cellStyle name="Normal 5 2 2 3 2 7 3" xfId="25583"/>
    <cellStyle name="Normal 5 2 2 3 2 7 3 2" xfId="55790"/>
    <cellStyle name="Normal 5 2 2 3 2 7 4" xfId="36510"/>
    <cellStyle name="Normal 5 2 2 3 2 8" xfId="7590"/>
    <cellStyle name="Normal 5 2 2 3 2 8 2" xfId="17230"/>
    <cellStyle name="Normal 5 2 2 3 2 8 2 2" xfId="47437"/>
    <cellStyle name="Normal 5 2 2 3 2 8 3" xfId="26870"/>
    <cellStyle name="Normal 5 2 2 3 2 8 3 2" xfId="57077"/>
    <cellStyle name="Normal 5 2 2 3 2 8 4" xfId="37797"/>
    <cellStyle name="Normal 5 2 2 3 2 9" xfId="8877"/>
    <cellStyle name="Normal 5 2 2 3 2 9 2" xfId="18517"/>
    <cellStyle name="Normal 5 2 2 3 2 9 2 2" xfId="48724"/>
    <cellStyle name="Normal 5 2 2 3 2 9 3" xfId="28157"/>
    <cellStyle name="Normal 5 2 2 3 2 9 3 2" xfId="58364"/>
    <cellStyle name="Normal 5 2 2 3 2 9 4" xfId="39084"/>
    <cellStyle name="Normal 5 2 2 3 3" xfId="654"/>
    <cellStyle name="Normal 5 2 2 3 3 10" xfId="19945"/>
    <cellStyle name="Normal 5 2 2 3 3 10 2" xfId="50152"/>
    <cellStyle name="Normal 5 2 2 3 3 11" xfId="29749"/>
    <cellStyle name="Normal 5 2 2 3 3 11 2" xfId="59956"/>
    <cellStyle name="Normal 5 2 2 3 3 12" xfId="30872"/>
    <cellStyle name="Normal 5 2 2 3 3 2" xfId="1783"/>
    <cellStyle name="Normal 5 2 2 3 3 2 2" xfId="11428"/>
    <cellStyle name="Normal 5 2 2 3 3 2 2 2" xfId="41635"/>
    <cellStyle name="Normal 5 2 2 3 3 2 3" xfId="21068"/>
    <cellStyle name="Normal 5 2 2 3 3 2 3 2" xfId="51275"/>
    <cellStyle name="Normal 5 2 2 3 3 2 4" xfId="31995"/>
    <cellStyle name="Normal 5 2 2 3 3 3" xfId="2909"/>
    <cellStyle name="Normal 5 2 2 3 3 3 2" xfId="12551"/>
    <cellStyle name="Normal 5 2 2 3 3 3 2 2" xfId="42758"/>
    <cellStyle name="Normal 5 2 2 3 3 3 3" xfId="22191"/>
    <cellStyle name="Normal 5 2 2 3 3 3 3 2" xfId="52398"/>
    <cellStyle name="Normal 5 2 2 3 3 3 4" xfId="33118"/>
    <cellStyle name="Normal 5 2 2 3 3 4" xfId="4032"/>
    <cellStyle name="Normal 5 2 2 3 3 4 2" xfId="13674"/>
    <cellStyle name="Normal 5 2 2 3 3 4 2 2" xfId="43881"/>
    <cellStyle name="Normal 5 2 2 3 3 4 3" xfId="23314"/>
    <cellStyle name="Normal 5 2 2 3 3 4 3 2" xfId="53521"/>
    <cellStyle name="Normal 5 2 2 3 3 4 4" xfId="34241"/>
    <cellStyle name="Normal 5 2 2 3 3 5" xfId="5321"/>
    <cellStyle name="Normal 5 2 2 3 3 5 2" xfId="14961"/>
    <cellStyle name="Normal 5 2 2 3 3 5 2 2" xfId="45168"/>
    <cellStyle name="Normal 5 2 2 3 3 5 3" xfId="24601"/>
    <cellStyle name="Normal 5 2 2 3 3 5 3 2" xfId="54808"/>
    <cellStyle name="Normal 5 2 2 3 3 5 4" xfId="35528"/>
    <cellStyle name="Normal 5 2 2 3 3 6" xfId="6608"/>
    <cellStyle name="Normal 5 2 2 3 3 6 2" xfId="16248"/>
    <cellStyle name="Normal 5 2 2 3 3 6 2 2" xfId="46455"/>
    <cellStyle name="Normal 5 2 2 3 3 6 3" xfId="25888"/>
    <cellStyle name="Normal 5 2 2 3 3 6 3 2" xfId="56095"/>
    <cellStyle name="Normal 5 2 2 3 3 6 4" xfId="36815"/>
    <cellStyle name="Normal 5 2 2 3 3 7" xfId="7895"/>
    <cellStyle name="Normal 5 2 2 3 3 7 2" xfId="17535"/>
    <cellStyle name="Normal 5 2 2 3 3 7 2 2" xfId="47742"/>
    <cellStyle name="Normal 5 2 2 3 3 7 3" xfId="27175"/>
    <cellStyle name="Normal 5 2 2 3 3 7 3 2" xfId="57382"/>
    <cellStyle name="Normal 5 2 2 3 3 7 4" xfId="38102"/>
    <cellStyle name="Normal 5 2 2 3 3 8" xfId="9182"/>
    <cellStyle name="Normal 5 2 2 3 3 8 2" xfId="18822"/>
    <cellStyle name="Normal 5 2 2 3 3 8 2 2" xfId="49029"/>
    <cellStyle name="Normal 5 2 2 3 3 8 3" xfId="28462"/>
    <cellStyle name="Normal 5 2 2 3 3 8 3 2" xfId="58669"/>
    <cellStyle name="Normal 5 2 2 3 3 8 4" xfId="39389"/>
    <cellStyle name="Normal 5 2 2 3 3 9" xfId="10305"/>
    <cellStyle name="Normal 5 2 2 3 3 9 2" xfId="40512"/>
    <cellStyle name="Normal 5 2 2 3 4" xfId="1124"/>
    <cellStyle name="Normal 5 2 2 3 4 10" xfId="20412"/>
    <cellStyle name="Normal 5 2 2 3 4 10 2" xfId="50619"/>
    <cellStyle name="Normal 5 2 2 3 4 11" xfId="30216"/>
    <cellStyle name="Normal 5 2 2 3 4 11 2" xfId="60423"/>
    <cellStyle name="Normal 5 2 2 3 4 12" xfId="31339"/>
    <cellStyle name="Normal 5 2 2 3 4 2" xfId="2252"/>
    <cellStyle name="Normal 5 2 2 3 4 2 2" xfId="11895"/>
    <cellStyle name="Normal 5 2 2 3 4 2 2 2" xfId="42102"/>
    <cellStyle name="Normal 5 2 2 3 4 2 3" xfId="21535"/>
    <cellStyle name="Normal 5 2 2 3 4 2 3 2" xfId="51742"/>
    <cellStyle name="Normal 5 2 2 3 4 2 4" xfId="32462"/>
    <cellStyle name="Normal 5 2 2 3 4 3" xfId="3376"/>
    <cellStyle name="Normal 5 2 2 3 4 3 2" xfId="13018"/>
    <cellStyle name="Normal 5 2 2 3 4 3 2 2" xfId="43225"/>
    <cellStyle name="Normal 5 2 2 3 4 3 3" xfId="22658"/>
    <cellStyle name="Normal 5 2 2 3 4 3 3 2" xfId="52865"/>
    <cellStyle name="Normal 5 2 2 3 4 3 4" xfId="33585"/>
    <cellStyle name="Normal 5 2 2 3 4 4" xfId="4499"/>
    <cellStyle name="Normal 5 2 2 3 4 4 2" xfId="14141"/>
    <cellStyle name="Normal 5 2 2 3 4 4 2 2" xfId="44348"/>
    <cellStyle name="Normal 5 2 2 3 4 4 3" xfId="23781"/>
    <cellStyle name="Normal 5 2 2 3 4 4 3 2" xfId="53988"/>
    <cellStyle name="Normal 5 2 2 3 4 4 4" xfId="34708"/>
    <cellStyle name="Normal 5 2 2 3 4 5" xfId="5788"/>
    <cellStyle name="Normal 5 2 2 3 4 5 2" xfId="15428"/>
    <cellStyle name="Normal 5 2 2 3 4 5 2 2" xfId="45635"/>
    <cellStyle name="Normal 5 2 2 3 4 5 3" xfId="25068"/>
    <cellStyle name="Normal 5 2 2 3 4 5 3 2" xfId="55275"/>
    <cellStyle name="Normal 5 2 2 3 4 5 4" xfId="35995"/>
    <cellStyle name="Normal 5 2 2 3 4 6" xfId="7075"/>
    <cellStyle name="Normal 5 2 2 3 4 6 2" xfId="16715"/>
    <cellStyle name="Normal 5 2 2 3 4 6 2 2" xfId="46922"/>
    <cellStyle name="Normal 5 2 2 3 4 6 3" xfId="26355"/>
    <cellStyle name="Normal 5 2 2 3 4 6 3 2" xfId="56562"/>
    <cellStyle name="Normal 5 2 2 3 4 6 4" xfId="37282"/>
    <cellStyle name="Normal 5 2 2 3 4 7" xfId="8362"/>
    <cellStyle name="Normal 5 2 2 3 4 7 2" xfId="18002"/>
    <cellStyle name="Normal 5 2 2 3 4 7 2 2" xfId="48209"/>
    <cellStyle name="Normal 5 2 2 3 4 7 3" xfId="27642"/>
    <cellStyle name="Normal 5 2 2 3 4 7 3 2" xfId="57849"/>
    <cellStyle name="Normal 5 2 2 3 4 7 4" xfId="38569"/>
    <cellStyle name="Normal 5 2 2 3 4 8" xfId="9649"/>
    <cellStyle name="Normal 5 2 2 3 4 8 2" xfId="19289"/>
    <cellStyle name="Normal 5 2 2 3 4 8 2 2" xfId="49496"/>
    <cellStyle name="Normal 5 2 2 3 4 8 3" xfId="28929"/>
    <cellStyle name="Normal 5 2 2 3 4 8 3 2" xfId="59136"/>
    <cellStyle name="Normal 5 2 2 3 4 8 4" xfId="39856"/>
    <cellStyle name="Normal 5 2 2 3 4 9" xfId="10772"/>
    <cellStyle name="Normal 5 2 2 3 4 9 2" xfId="40979"/>
    <cellStyle name="Normal 5 2 2 3 5" xfId="1312"/>
    <cellStyle name="Normal 5 2 2 3 5 2" xfId="4852"/>
    <cellStyle name="Normal 5 2 2 3 5 2 2" xfId="14492"/>
    <cellStyle name="Normal 5 2 2 3 5 2 2 2" xfId="44699"/>
    <cellStyle name="Normal 5 2 2 3 5 2 3" xfId="24132"/>
    <cellStyle name="Normal 5 2 2 3 5 2 3 2" xfId="54339"/>
    <cellStyle name="Normal 5 2 2 3 5 2 4" xfId="35059"/>
    <cellStyle name="Normal 5 2 2 3 5 3" xfId="6139"/>
    <cellStyle name="Normal 5 2 2 3 5 3 2" xfId="15779"/>
    <cellStyle name="Normal 5 2 2 3 5 3 2 2" xfId="45986"/>
    <cellStyle name="Normal 5 2 2 3 5 3 3" xfId="25419"/>
    <cellStyle name="Normal 5 2 2 3 5 3 3 2" xfId="55626"/>
    <cellStyle name="Normal 5 2 2 3 5 3 4" xfId="36346"/>
    <cellStyle name="Normal 5 2 2 3 5 4" xfId="7426"/>
    <cellStyle name="Normal 5 2 2 3 5 4 2" xfId="17066"/>
    <cellStyle name="Normal 5 2 2 3 5 4 2 2" xfId="47273"/>
    <cellStyle name="Normal 5 2 2 3 5 4 3" xfId="26706"/>
    <cellStyle name="Normal 5 2 2 3 5 4 3 2" xfId="56913"/>
    <cellStyle name="Normal 5 2 2 3 5 4 4" xfId="37633"/>
    <cellStyle name="Normal 5 2 2 3 5 5" xfId="8713"/>
    <cellStyle name="Normal 5 2 2 3 5 5 2" xfId="18353"/>
    <cellStyle name="Normal 5 2 2 3 5 5 2 2" xfId="48560"/>
    <cellStyle name="Normal 5 2 2 3 5 5 3" xfId="27993"/>
    <cellStyle name="Normal 5 2 2 3 5 5 3 2" xfId="58200"/>
    <cellStyle name="Normal 5 2 2 3 5 5 4" xfId="38920"/>
    <cellStyle name="Normal 5 2 2 3 5 6" xfId="10959"/>
    <cellStyle name="Normal 5 2 2 3 5 6 2" xfId="41166"/>
    <cellStyle name="Normal 5 2 2 3 5 7" xfId="20599"/>
    <cellStyle name="Normal 5 2 2 3 5 7 2" xfId="50806"/>
    <cellStyle name="Normal 5 2 2 3 5 8" xfId="29280"/>
    <cellStyle name="Normal 5 2 2 3 5 8 2" xfId="59487"/>
    <cellStyle name="Normal 5 2 2 3 5 9" xfId="31526"/>
    <cellStyle name="Normal 5 2 2 3 6" xfId="2440"/>
    <cellStyle name="Normal 5 2 2 3 6 2" xfId="12082"/>
    <cellStyle name="Normal 5 2 2 3 6 2 2" xfId="42289"/>
    <cellStyle name="Normal 5 2 2 3 6 3" xfId="21722"/>
    <cellStyle name="Normal 5 2 2 3 6 3 2" xfId="51929"/>
    <cellStyle name="Normal 5 2 2 3 6 4" xfId="32649"/>
    <cellStyle name="Normal 5 2 2 3 7" xfId="3563"/>
    <cellStyle name="Normal 5 2 2 3 7 2" xfId="13205"/>
    <cellStyle name="Normal 5 2 2 3 7 2 2" xfId="43412"/>
    <cellStyle name="Normal 5 2 2 3 7 3" xfId="22845"/>
    <cellStyle name="Normal 5 2 2 3 7 3 2" xfId="53052"/>
    <cellStyle name="Normal 5 2 2 3 7 4" xfId="33772"/>
    <cellStyle name="Normal 5 2 2 3 8" xfId="4686"/>
    <cellStyle name="Normal 5 2 2 3 8 2" xfId="14328"/>
    <cellStyle name="Normal 5 2 2 3 8 2 2" xfId="44535"/>
    <cellStyle name="Normal 5 2 2 3 8 3" xfId="23968"/>
    <cellStyle name="Normal 5 2 2 3 8 3 2" xfId="54175"/>
    <cellStyle name="Normal 5 2 2 3 8 4" xfId="34895"/>
    <cellStyle name="Normal 5 2 2 3 9" xfId="5975"/>
    <cellStyle name="Normal 5 2 2 3 9 2" xfId="15615"/>
    <cellStyle name="Normal 5 2 2 3 9 2 2" xfId="45822"/>
    <cellStyle name="Normal 5 2 2 3 9 3" xfId="25255"/>
    <cellStyle name="Normal 5 2 2 3 9 3 2" xfId="55462"/>
    <cellStyle name="Normal 5 2 2 3 9 4" xfId="36182"/>
    <cellStyle name="Normal 5 2 2 4" xfId="201"/>
    <cellStyle name="Normal 5 2 2 4 10" xfId="7285"/>
    <cellStyle name="Normal 5 2 2 4 10 2" xfId="16925"/>
    <cellStyle name="Normal 5 2 2 4 10 2 2" xfId="47132"/>
    <cellStyle name="Normal 5 2 2 4 10 3" xfId="26565"/>
    <cellStyle name="Normal 5 2 2 4 10 3 2" xfId="56772"/>
    <cellStyle name="Normal 5 2 2 4 10 4" xfId="37492"/>
    <cellStyle name="Normal 5 2 2 4 11" xfId="8572"/>
    <cellStyle name="Normal 5 2 2 4 11 2" xfId="18212"/>
    <cellStyle name="Normal 5 2 2 4 11 2 2" xfId="48419"/>
    <cellStyle name="Normal 5 2 2 4 11 3" xfId="27852"/>
    <cellStyle name="Normal 5 2 2 4 11 3 2" xfId="58059"/>
    <cellStyle name="Normal 5 2 2 4 11 4" xfId="38779"/>
    <cellStyle name="Normal 5 2 2 4 12" xfId="9859"/>
    <cellStyle name="Normal 5 2 2 4 12 2" xfId="40066"/>
    <cellStyle name="Normal 5 2 2 4 13" xfId="19499"/>
    <cellStyle name="Normal 5 2 2 4 13 2" xfId="49706"/>
    <cellStyle name="Normal 5 2 2 4 14" xfId="29139"/>
    <cellStyle name="Normal 5 2 2 4 14 2" xfId="59346"/>
    <cellStyle name="Normal 5 2 2 4 15" xfId="30426"/>
    <cellStyle name="Normal 5 2 2 4 2" xfId="365"/>
    <cellStyle name="Normal 5 2 2 4 2 10" xfId="10023"/>
    <cellStyle name="Normal 5 2 2 4 2 10 2" xfId="40230"/>
    <cellStyle name="Normal 5 2 2 4 2 11" xfId="19663"/>
    <cellStyle name="Normal 5 2 2 4 2 11 2" xfId="49870"/>
    <cellStyle name="Normal 5 2 2 4 2 12" xfId="29467"/>
    <cellStyle name="Normal 5 2 2 4 2 12 2" xfId="59674"/>
    <cellStyle name="Normal 5 2 2 4 2 13" xfId="30590"/>
    <cellStyle name="Normal 5 2 2 4 2 2" xfId="841"/>
    <cellStyle name="Normal 5 2 2 4 2 2 10" xfId="20132"/>
    <cellStyle name="Normal 5 2 2 4 2 2 10 2" xfId="50339"/>
    <cellStyle name="Normal 5 2 2 4 2 2 11" xfId="29936"/>
    <cellStyle name="Normal 5 2 2 4 2 2 11 2" xfId="60143"/>
    <cellStyle name="Normal 5 2 2 4 2 2 12" xfId="31059"/>
    <cellStyle name="Normal 5 2 2 4 2 2 2" xfId="1970"/>
    <cellStyle name="Normal 5 2 2 4 2 2 2 2" xfId="11615"/>
    <cellStyle name="Normal 5 2 2 4 2 2 2 2 2" xfId="41822"/>
    <cellStyle name="Normal 5 2 2 4 2 2 2 3" xfId="21255"/>
    <cellStyle name="Normal 5 2 2 4 2 2 2 3 2" xfId="51462"/>
    <cellStyle name="Normal 5 2 2 4 2 2 2 4" xfId="32182"/>
    <cellStyle name="Normal 5 2 2 4 2 2 3" xfId="3096"/>
    <cellStyle name="Normal 5 2 2 4 2 2 3 2" xfId="12738"/>
    <cellStyle name="Normal 5 2 2 4 2 2 3 2 2" xfId="42945"/>
    <cellStyle name="Normal 5 2 2 4 2 2 3 3" xfId="22378"/>
    <cellStyle name="Normal 5 2 2 4 2 2 3 3 2" xfId="52585"/>
    <cellStyle name="Normal 5 2 2 4 2 2 3 4" xfId="33305"/>
    <cellStyle name="Normal 5 2 2 4 2 2 4" xfId="4219"/>
    <cellStyle name="Normal 5 2 2 4 2 2 4 2" xfId="13861"/>
    <cellStyle name="Normal 5 2 2 4 2 2 4 2 2" xfId="44068"/>
    <cellStyle name="Normal 5 2 2 4 2 2 4 3" xfId="23501"/>
    <cellStyle name="Normal 5 2 2 4 2 2 4 3 2" xfId="53708"/>
    <cellStyle name="Normal 5 2 2 4 2 2 4 4" xfId="34428"/>
    <cellStyle name="Normal 5 2 2 4 2 2 5" xfId="5508"/>
    <cellStyle name="Normal 5 2 2 4 2 2 5 2" xfId="15148"/>
    <cellStyle name="Normal 5 2 2 4 2 2 5 2 2" xfId="45355"/>
    <cellStyle name="Normal 5 2 2 4 2 2 5 3" xfId="24788"/>
    <cellStyle name="Normal 5 2 2 4 2 2 5 3 2" xfId="54995"/>
    <cellStyle name="Normal 5 2 2 4 2 2 5 4" xfId="35715"/>
    <cellStyle name="Normal 5 2 2 4 2 2 6" xfId="6795"/>
    <cellStyle name="Normal 5 2 2 4 2 2 6 2" xfId="16435"/>
    <cellStyle name="Normal 5 2 2 4 2 2 6 2 2" xfId="46642"/>
    <cellStyle name="Normal 5 2 2 4 2 2 6 3" xfId="26075"/>
    <cellStyle name="Normal 5 2 2 4 2 2 6 3 2" xfId="56282"/>
    <cellStyle name="Normal 5 2 2 4 2 2 6 4" xfId="37002"/>
    <cellStyle name="Normal 5 2 2 4 2 2 7" xfId="8082"/>
    <cellStyle name="Normal 5 2 2 4 2 2 7 2" xfId="17722"/>
    <cellStyle name="Normal 5 2 2 4 2 2 7 2 2" xfId="47929"/>
    <cellStyle name="Normal 5 2 2 4 2 2 7 3" xfId="27362"/>
    <cellStyle name="Normal 5 2 2 4 2 2 7 3 2" xfId="57569"/>
    <cellStyle name="Normal 5 2 2 4 2 2 7 4" xfId="38289"/>
    <cellStyle name="Normal 5 2 2 4 2 2 8" xfId="9369"/>
    <cellStyle name="Normal 5 2 2 4 2 2 8 2" xfId="19009"/>
    <cellStyle name="Normal 5 2 2 4 2 2 8 2 2" xfId="49216"/>
    <cellStyle name="Normal 5 2 2 4 2 2 8 3" xfId="28649"/>
    <cellStyle name="Normal 5 2 2 4 2 2 8 3 2" xfId="58856"/>
    <cellStyle name="Normal 5 2 2 4 2 2 8 4" xfId="39576"/>
    <cellStyle name="Normal 5 2 2 4 2 2 9" xfId="10492"/>
    <cellStyle name="Normal 5 2 2 4 2 2 9 2" xfId="40699"/>
    <cellStyle name="Normal 5 2 2 4 2 3" xfId="1499"/>
    <cellStyle name="Normal 5 2 2 4 2 3 2" xfId="11146"/>
    <cellStyle name="Normal 5 2 2 4 2 3 2 2" xfId="41353"/>
    <cellStyle name="Normal 5 2 2 4 2 3 3" xfId="20786"/>
    <cellStyle name="Normal 5 2 2 4 2 3 3 2" xfId="50993"/>
    <cellStyle name="Normal 5 2 2 4 2 3 4" xfId="31713"/>
    <cellStyle name="Normal 5 2 2 4 2 4" xfId="2627"/>
    <cellStyle name="Normal 5 2 2 4 2 4 2" xfId="12269"/>
    <cellStyle name="Normal 5 2 2 4 2 4 2 2" xfId="42476"/>
    <cellStyle name="Normal 5 2 2 4 2 4 3" xfId="21909"/>
    <cellStyle name="Normal 5 2 2 4 2 4 3 2" xfId="52116"/>
    <cellStyle name="Normal 5 2 2 4 2 4 4" xfId="32836"/>
    <cellStyle name="Normal 5 2 2 4 2 5" xfId="3750"/>
    <cellStyle name="Normal 5 2 2 4 2 5 2" xfId="13392"/>
    <cellStyle name="Normal 5 2 2 4 2 5 2 2" xfId="43599"/>
    <cellStyle name="Normal 5 2 2 4 2 5 3" xfId="23032"/>
    <cellStyle name="Normal 5 2 2 4 2 5 3 2" xfId="53239"/>
    <cellStyle name="Normal 5 2 2 4 2 5 4" xfId="33959"/>
    <cellStyle name="Normal 5 2 2 4 2 6" xfId="5039"/>
    <cellStyle name="Normal 5 2 2 4 2 6 2" xfId="14679"/>
    <cellStyle name="Normal 5 2 2 4 2 6 2 2" xfId="44886"/>
    <cellStyle name="Normal 5 2 2 4 2 6 3" xfId="24319"/>
    <cellStyle name="Normal 5 2 2 4 2 6 3 2" xfId="54526"/>
    <cellStyle name="Normal 5 2 2 4 2 6 4" xfId="35246"/>
    <cellStyle name="Normal 5 2 2 4 2 7" xfId="6326"/>
    <cellStyle name="Normal 5 2 2 4 2 7 2" xfId="15966"/>
    <cellStyle name="Normal 5 2 2 4 2 7 2 2" xfId="46173"/>
    <cellStyle name="Normal 5 2 2 4 2 7 3" xfId="25606"/>
    <cellStyle name="Normal 5 2 2 4 2 7 3 2" xfId="55813"/>
    <cellStyle name="Normal 5 2 2 4 2 7 4" xfId="36533"/>
    <cellStyle name="Normal 5 2 2 4 2 8" xfId="7613"/>
    <cellStyle name="Normal 5 2 2 4 2 8 2" xfId="17253"/>
    <cellStyle name="Normal 5 2 2 4 2 8 2 2" xfId="47460"/>
    <cellStyle name="Normal 5 2 2 4 2 8 3" xfId="26893"/>
    <cellStyle name="Normal 5 2 2 4 2 8 3 2" xfId="57100"/>
    <cellStyle name="Normal 5 2 2 4 2 8 4" xfId="37820"/>
    <cellStyle name="Normal 5 2 2 4 2 9" xfId="8900"/>
    <cellStyle name="Normal 5 2 2 4 2 9 2" xfId="18540"/>
    <cellStyle name="Normal 5 2 2 4 2 9 2 2" xfId="48747"/>
    <cellStyle name="Normal 5 2 2 4 2 9 3" xfId="28180"/>
    <cellStyle name="Normal 5 2 2 4 2 9 3 2" xfId="58387"/>
    <cellStyle name="Normal 5 2 2 4 2 9 4" xfId="39107"/>
    <cellStyle name="Normal 5 2 2 4 3" xfId="677"/>
    <cellStyle name="Normal 5 2 2 4 3 10" xfId="19968"/>
    <cellStyle name="Normal 5 2 2 4 3 10 2" xfId="50175"/>
    <cellStyle name="Normal 5 2 2 4 3 11" xfId="29772"/>
    <cellStyle name="Normal 5 2 2 4 3 11 2" xfId="59979"/>
    <cellStyle name="Normal 5 2 2 4 3 12" xfId="30895"/>
    <cellStyle name="Normal 5 2 2 4 3 2" xfId="1806"/>
    <cellStyle name="Normal 5 2 2 4 3 2 2" xfId="11451"/>
    <cellStyle name="Normal 5 2 2 4 3 2 2 2" xfId="41658"/>
    <cellStyle name="Normal 5 2 2 4 3 2 3" xfId="21091"/>
    <cellStyle name="Normal 5 2 2 4 3 2 3 2" xfId="51298"/>
    <cellStyle name="Normal 5 2 2 4 3 2 4" xfId="32018"/>
    <cellStyle name="Normal 5 2 2 4 3 3" xfId="2932"/>
    <cellStyle name="Normal 5 2 2 4 3 3 2" xfId="12574"/>
    <cellStyle name="Normal 5 2 2 4 3 3 2 2" xfId="42781"/>
    <cellStyle name="Normal 5 2 2 4 3 3 3" xfId="22214"/>
    <cellStyle name="Normal 5 2 2 4 3 3 3 2" xfId="52421"/>
    <cellStyle name="Normal 5 2 2 4 3 3 4" xfId="33141"/>
    <cellStyle name="Normal 5 2 2 4 3 4" xfId="4055"/>
    <cellStyle name="Normal 5 2 2 4 3 4 2" xfId="13697"/>
    <cellStyle name="Normal 5 2 2 4 3 4 2 2" xfId="43904"/>
    <cellStyle name="Normal 5 2 2 4 3 4 3" xfId="23337"/>
    <cellStyle name="Normal 5 2 2 4 3 4 3 2" xfId="53544"/>
    <cellStyle name="Normal 5 2 2 4 3 4 4" xfId="34264"/>
    <cellStyle name="Normal 5 2 2 4 3 5" xfId="5344"/>
    <cellStyle name="Normal 5 2 2 4 3 5 2" xfId="14984"/>
    <cellStyle name="Normal 5 2 2 4 3 5 2 2" xfId="45191"/>
    <cellStyle name="Normal 5 2 2 4 3 5 3" xfId="24624"/>
    <cellStyle name="Normal 5 2 2 4 3 5 3 2" xfId="54831"/>
    <cellStyle name="Normal 5 2 2 4 3 5 4" xfId="35551"/>
    <cellStyle name="Normal 5 2 2 4 3 6" xfId="6631"/>
    <cellStyle name="Normal 5 2 2 4 3 6 2" xfId="16271"/>
    <cellStyle name="Normal 5 2 2 4 3 6 2 2" xfId="46478"/>
    <cellStyle name="Normal 5 2 2 4 3 6 3" xfId="25911"/>
    <cellStyle name="Normal 5 2 2 4 3 6 3 2" xfId="56118"/>
    <cellStyle name="Normal 5 2 2 4 3 6 4" xfId="36838"/>
    <cellStyle name="Normal 5 2 2 4 3 7" xfId="7918"/>
    <cellStyle name="Normal 5 2 2 4 3 7 2" xfId="17558"/>
    <cellStyle name="Normal 5 2 2 4 3 7 2 2" xfId="47765"/>
    <cellStyle name="Normal 5 2 2 4 3 7 3" xfId="27198"/>
    <cellStyle name="Normal 5 2 2 4 3 7 3 2" xfId="57405"/>
    <cellStyle name="Normal 5 2 2 4 3 7 4" xfId="38125"/>
    <cellStyle name="Normal 5 2 2 4 3 8" xfId="9205"/>
    <cellStyle name="Normal 5 2 2 4 3 8 2" xfId="18845"/>
    <cellStyle name="Normal 5 2 2 4 3 8 2 2" xfId="49052"/>
    <cellStyle name="Normal 5 2 2 4 3 8 3" xfId="28485"/>
    <cellStyle name="Normal 5 2 2 4 3 8 3 2" xfId="58692"/>
    <cellStyle name="Normal 5 2 2 4 3 8 4" xfId="39412"/>
    <cellStyle name="Normal 5 2 2 4 3 9" xfId="10328"/>
    <cellStyle name="Normal 5 2 2 4 3 9 2" xfId="40535"/>
    <cellStyle name="Normal 5 2 2 4 4" xfId="1147"/>
    <cellStyle name="Normal 5 2 2 4 4 10" xfId="20435"/>
    <cellStyle name="Normal 5 2 2 4 4 10 2" xfId="50642"/>
    <cellStyle name="Normal 5 2 2 4 4 11" xfId="30239"/>
    <cellStyle name="Normal 5 2 2 4 4 11 2" xfId="60446"/>
    <cellStyle name="Normal 5 2 2 4 4 12" xfId="31362"/>
    <cellStyle name="Normal 5 2 2 4 4 2" xfId="2275"/>
    <cellStyle name="Normal 5 2 2 4 4 2 2" xfId="11918"/>
    <cellStyle name="Normal 5 2 2 4 4 2 2 2" xfId="42125"/>
    <cellStyle name="Normal 5 2 2 4 4 2 3" xfId="21558"/>
    <cellStyle name="Normal 5 2 2 4 4 2 3 2" xfId="51765"/>
    <cellStyle name="Normal 5 2 2 4 4 2 4" xfId="32485"/>
    <cellStyle name="Normal 5 2 2 4 4 3" xfId="3399"/>
    <cellStyle name="Normal 5 2 2 4 4 3 2" xfId="13041"/>
    <cellStyle name="Normal 5 2 2 4 4 3 2 2" xfId="43248"/>
    <cellStyle name="Normal 5 2 2 4 4 3 3" xfId="22681"/>
    <cellStyle name="Normal 5 2 2 4 4 3 3 2" xfId="52888"/>
    <cellStyle name="Normal 5 2 2 4 4 3 4" xfId="33608"/>
    <cellStyle name="Normal 5 2 2 4 4 4" xfId="4522"/>
    <cellStyle name="Normal 5 2 2 4 4 4 2" xfId="14164"/>
    <cellStyle name="Normal 5 2 2 4 4 4 2 2" xfId="44371"/>
    <cellStyle name="Normal 5 2 2 4 4 4 3" xfId="23804"/>
    <cellStyle name="Normal 5 2 2 4 4 4 3 2" xfId="54011"/>
    <cellStyle name="Normal 5 2 2 4 4 4 4" xfId="34731"/>
    <cellStyle name="Normal 5 2 2 4 4 5" xfId="5811"/>
    <cellStyle name="Normal 5 2 2 4 4 5 2" xfId="15451"/>
    <cellStyle name="Normal 5 2 2 4 4 5 2 2" xfId="45658"/>
    <cellStyle name="Normal 5 2 2 4 4 5 3" xfId="25091"/>
    <cellStyle name="Normal 5 2 2 4 4 5 3 2" xfId="55298"/>
    <cellStyle name="Normal 5 2 2 4 4 5 4" xfId="36018"/>
    <cellStyle name="Normal 5 2 2 4 4 6" xfId="7098"/>
    <cellStyle name="Normal 5 2 2 4 4 6 2" xfId="16738"/>
    <cellStyle name="Normal 5 2 2 4 4 6 2 2" xfId="46945"/>
    <cellStyle name="Normal 5 2 2 4 4 6 3" xfId="26378"/>
    <cellStyle name="Normal 5 2 2 4 4 6 3 2" xfId="56585"/>
    <cellStyle name="Normal 5 2 2 4 4 6 4" xfId="37305"/>
    <cellStyle name="Normal 5 2 2 4 4 7" xfId="8385"/>
    <cellStyle name="Normal 5 2 2 4 4 7 2" xfId="18025"/>
    <cellStyle name="Normal 5 2 2 4 4 7 2 2" xfId="48232"/>
    <cellStyle name="Normal 5 2 2 4 4 7 3" xfId="27665"/>
    <cellStyle name="Normal 5 2 2 4 4 7 3 2" xfId="57872"/>
    <cellStyle name="Normal 5 2 2 4 4 7 4" xfId="38592"/>
    <cellStyle name="Normal 5 2 2 4 4 8" xfId="9672"/>
    <cellStyle name="Normal 5 2 2 4 4 8 2" xfId="19312"/>
    <cellStyle name="Normal 5 2 2 4 4 8 2 2" xfId="49519"/>
    <cellStyle name="Normal 5 2 2 4 4 8 3" xfId="28952"/>
    <cellStyle name="Normal 5 2 2 4 4 8 3 2" xfId="59159"/>
    <cellStyle name="Normal 5 2 2 4 4 8 4" xfId="39879"/>
    <cellStyle name="Normal 5 2 2 4 4 9" xfId="10795"/>
    <cellStyle name="Normal 5 2 2 4 4 9 2" xfId="41002"/>
    <cellStyle name="Normal 5 2 2 4 5" xfId="1335"/>
    <cellStyle name="Normal 5 2 2 4 5 2" xfId="4875"/>
    <cellStyle name="Normal 5 2 2 4 5 2 2" xfId="14515"/>
    <cellStyle name="Normal 5 2 2 4 5 2 2 2" xfId="44722"/>
    <cellStyle name="Normal 5 2 2 4 5 2 3" xfId="24155"/>
    <cellStyle name="Normal 5 2 2 4 5 2 3 2" xfId="54362"/>
    <cellStyle name="Normal 5 2 2 4 5 2 4" xfId="35082"/>
    <cellStyle name="Normal 5 2 2 4 5 3" xfId="6162"/>
    <cellStyle name="Normal 5 2 2 4 5 3 2" xfId="15802"/>
    <cellStyle name="Normal 5 2 2 4 5 3 2 2" xfId="46009"/>
    <cellStyle name="Normal 5 2 2 4 5 3 3" xfId="25442"/>
    <cellStyle name="Normal 5 2 2 4 5 3 3 2" xfId="55649"/>
    <cellStyle name="Normal 5 2 2 4 5 3 4" xfId="36369"/>
    <cellStyle name="Normal 5 2 2 4 5 4" xfId="7449"/>
    <cellStyle name="Normal 5 2 2 4 5 4 2" xfId="17089"/>
    <cellStyle name="Normal 5 2 2 4 5 4 2 2" xfId="47296"/>
    <cellStyle name="Normal 5 2 2 4 5 4 3" xfId="26729"/>
    <cellStyle name="Normal 5 2 2 4 5 4 3 2" xfId="56936"/>
    <cellStyle name="Normal 5 2 2 4 5 4 4" xfId="37656"/>
    <cellStyle name="Normal 5 2 2 4 5 5" xfId="8736"/>
    <cellStyle name="Normal 5 2 2 4 5 5 2" xfId="18376"/>
    <cellStyle name="Normal 5 2 2 4 5 5 2 2" xfId="48583"/>
    <cellStyle name="Normal 5 2 2 4 5 5 3" xfId="28016"/>
    <cellStyle name="Normal 5 2 2 4 5 5 3 2" xfId="58223"/>
    <cellStyle name="Normal 5 2 2 4 5 5 4" xfId="38943"/>
    <cellStyle name="Normal 5 2 2 4 5 6" xfId="10982"/>
    <cellStyle name="Normal 5 2 2 4 5 6 2" xfId="41189"/>
    <cellStyle name="Normal 5 2 2 4 5 7" xfId="20622"/>
    <cellStyle name="Normal 5 2 2 4 5 7 2" xfId="50829"/>
    <cellStyle name="Normal 5 2 2 4 5 8" xfId="29303"/>
    <cellStyle name="Normal 5 2 2 4 5 8 2" xfId="59510"/>
    <cellStyle name="Normal 5 2 2 4 5 9" xfId="31549"/>
    <cellStyle name="Normal 5 2 2 4 6" xfId="2463"/>
    <cellStyle name="Normal 5 2 2 4 6 2" xfId="12105"/>
    <cellStyle name="Normal 5 2 2 4 6 2 2" xfId="42312"/>
    <cellStyle name="Normal 5 2 2 4 6 3" xfId="21745"/>
    <cellStyle name="Normal 5 2 2 4 6 3 2" xfId="51952"/>
    <cellStyle name="Normal 5 2 2 4 6 4" xfId="32672"/>
    <cellStyle name="Normal 5 2 2 4 7" xfId="3586"/>
    <cellStyle name="Normal 5 2 2 4 7 2" xfId="13228"/>
    <cellStyle name="Normal 5 2 2 4 7 2 2" xfId="43435"/>
    <cellStyle name="Normal 5 2 2 4 7 3" xfId="22868"/>
    <cellStyle name="Normal 5 2 2 4 7 3 2" xfId="53075"/>
    <cellStyle name="Normal 5 2 2 4 7 4" xfId="33795"/>
    <cellStyle name="Normal 5 2 2 4 8" xfId="4709"/>
    <cellStyle name="Normal 5 2 2 4 8 2" xfId="14351"/>
    <cellStyle name="Normal 5 2 2 4 8 2 2" xfId="44558"/>
    <cellStyle name="Normal 5 2 2 4 8 3" xfId="23991"/>
    <cellStyle name="Normal 5 2 2 4 8 3 2" xfId="54198"/>
    <cellStyle name="Normal 5 2 2 4 8 4" xfId="34918"/>
    <cellStyle name="Normal 5 2 2 4 9" xfId="5998"/>
    <cellStyle name="Normal 5 2 2 4 9 2" xfId="15638"/>
    <cellStyle name="Normal 5 2 2 4 9 2 2" xfId="45845"/>
    <cellStyle name="Normal 5 2 2 4 9 3" xfId="25278"/>
    <cellStyle name="Normal 5 2 2 4 9 3 2" xfId="55485"/>
    <cellStyle name="Normal 5 2 2 4 9 4" xfId="36205"/>
    <cellStyle name="Normal 5 2 2 5" xfId="224"/>
    <cellStyle name="Normal 5 2 2 5 10" xfId="7308"/>
    <cellStyle name="Normal 5 2 2 5 10 2" xfId="16948"/>
    <cellStyle name="Normal 5 2 2 5 10 2 2" xfId="47155"/>
    <cellStyle name="Normal 5 2 2 5 10 3" xfId="26588"/>
    <cellStyle name="Normal 5 2 2 5 10 3 2" xfId="56795"/>
    <cellStyle name="Normal 5 2 2 5 10 4" xfId="37515"/>
    <cellStyle name="Normal 5 2 2 5 11" xfId="8595"/>
    <cellStyle name="Normal 5 2 2 5 11 2" xfId="18235"/>
    <cellStyle name="Normal 5 2 2 5 11 2 2" xfId="48442"/>
    <cellStyle name="Normal 5 2 2 5 11 3" xfId="27875"/>
    <cellStyle name="Normal 5 2 2 5 11 3 2" xfId="58082"/>
    <cellStyle name="Normal 5 2 2 5 11 4" xfId="38802"/>
    <cellStyle name="Normal 5 2 2 5 12" xfId="9882"/>
    <cellStyle name="Normal 5 2 2 5 12 2" xfId="40089"/>
    <cellStyle name="Normal 5 2 2 5 13" xfId="19522"/>
    <cellStyle name="Normal 5 2 2 5 13 2" xfId="49729"/>
    <cellStyle name="Normal 5 2 2 5 14" xfId="29162"/>
    <cellStyle name="Normal 5 2 2 5 14 2" xfId="59369"/>
    <cellStyle name="Normal 5 2 2 5 15" xfId="30449"/>
    <cellStyle name="Normal 5 2 2 5 2" xfId="388"/>
    <cellStyle name="Normal 5 2 2 5 2 10" xfId="10046"/>
    <cellStyle name="Normal 5 2 2 5 2 10 2" xfId="40253"/>
    <cellStyle name="Normal 5 2 2 5 2 11" xfId="19686"/>
    <cellStyle name="Normal 5 2 2 5 2 11 2" xfId="49893"/>
    <cellStyle name="Normal 5 2 2 5 2 12" xfId="29490"/>
    <cellStyle name="Normal 5 2 2 5 2 12 2" xfId="59697"/>
    <cellStyle name="Normal 5 2 2 5 2 13" xfId="30613"/>
    <cellStyle name="Normal 5 2 2 5 2 2" xfId="864"/>
    <cellStyle name="Normal 5 2 2 5 2 2 10" xfId="20155"/>
    <cellStyle name="Normal 5 2 2 5 2 2 10 2" xfId="50362"/>
    <cellStyle name="Normal 5 2 2 5 2 2 11" xfId="29959"/>
    <cellStyle name="Normal 5 2 2 5 2 2 11 2" xfId="60166"/>
    <cellStyle name="Normal 5 2 2 5 2 2 12" xfId="31082"/>
    <cellStyle name="Normal 5 2 2 5 2 2 2" xfId="1993"/>
    <cellStyle name="Normal 5 2 2 5 2 2 2 2" xfId="11638"/>
    <cellStyle name="Normal 5 2 2 5 2 2 2 2 2" xfId="41845"/>
    <cellStyle name="Normal 5 2 2 5 2 2 2 3" xfId="21278"/>
    <cellStyle name="Normal 5 2 2 5 2 2 2 3 2" xfId="51485"/>
    <cellStyle name="Normal 5 2 2 5 2 2 2 4" xfId="32205"/>
    <cellStyle name="Normal 5 2 2 5 2 2 3" xfId="3119"/>
    <cellStyle name="Normal 5 2 2 5 2 2 3 2" xfId="12761"/>
    <cellStyle name="Normal 5 2 2 5 2 2 3 2 2" xfId="42968"/>
    <cellStyle name="Normal 5 2 2 5 2 2 3 3" xfId="22401"/>
    <cellStyle name="Normal 5 2 2 5 2 2 3 3 2" xfId="52608"/>
    <cellStyle name="Normal 5 2 2 5 2 2 3 4" xfId="33328"/>
    <cellStyle name="Normal 5 2 2 5 2 2 4" xfId="4242"/>
    <cellStyle name="Normal 5 2 2 5 2 2 4 2" xfId="13884"/>
    <cellStyle name="Normal 5 2 2 5 2 2 4 2 2" xfId="44091"/>
    <cellStyle name="Normal 5 2 2 5 2 2 4 3" xfId="23524"/>
    <cellStyle name="Normal 5 2 2 5 2 2 4 3 2" xfId="53731"/>
    <cellStyle name="Normal 5 2 2 5 2 2 4 4" xfId="34451"/>
    <cellStyle name="Normal 5 2 2 5 2 2 5" xfId="5531"/>
    <cellStyle name="Normal 5 2 2 5 2 2 5 2" xfId="15171"/>
    <cellStyle name="Normal 5 2 2 5 2 2 5 2 2" xfId="45378"/>
    <cellStyle name="Normal 5 2 2 5 2 2 5 3" xfId="24811"/>
    <cellStyle name="Normal 5 2 2 5 2 2 5 3 2" xfId="55018"/>
    <cellStyle name="Normal 5 2 2 5 2 2 5 4" xfId="35738"/>
    <cellStyle name="Normal 5 2 2 5 2 2 6" xfId="6818"/>
    <cellStyle name="Normal 5 2 2 5 2 2 6 2" xfId="16458"/>
    <cellStyle name="Normal 5 2 2 5 2 2 6 2 2" xfId="46665"/>
    <cellStyle name="Normal 5 2 2 5 2 2 6 3" xfId="26098"/>
    <cellStyle name="Normal 5 2 2 5 2 2 6 3 2" xfId="56305"/>
    <cellStyle name="Normal 5 2 2 5 2 2 6 4" xfId="37025"/>
    <cellStyle name="Normal 5 2 2 5 2 2 7" xfId="8105"/>
    <cellStyle name="Normal 5 2 2 5 2 2 7 2" xfId="17745"/>
    <cellStyle name="Normal 5 2 2 5 2 2 7 2 2" xfId="47952"/>
    <cellStyle name="Normal 5 2 2 5 2 2 7 3" xfId="27385"/>
    <cellStyle name="Normal 5 2 2 5 2 2 7 3 2" xfId="57592"/>
    <cellStyle name="Normal 5 2 2 5 2 2 7 4" xfId="38312"/>
    <cellStyle name="Normal 5 2 2 5 2 2 8" xfId="9392"/>
    <cellStyle name="Normal 5 2 2 5 2 2 8 2" xfId="19032"/>
    <cellStyle name="Normal 5 2 2 5 2 2 8 2 2" xfId="49239"/>
    <cellStyle name="Normal 5 2 2 5 2 2 8 3" xfId="28672"/>
    <cellStyle name="Normal 5 2 2 5 2 2 8 3 2" xfId="58879"/>
    <cellStyle name="Normal 5 2 2 5 2 2 8 4" xfId="39599"/>
    <cellStyle name="Normal 5 2 2 5 2 2 9" xfId="10515"/>
    <cellStyle name="Normal 5 2 2 5 2 2 9 2" xfId="40722"/>
    <cellStyle name="Normal 5 2 2 5 2 3" xfId="1522"/>
    <cellStyle name="Normal 5 2 2 5 2 3 2" xfId="11169"/>
    <cellStyle name="Normal 5 2 2 5 2 3 2 2" xfId="41376"/>
    <cellStyle name="Normal 5 2 2 5 2 3 3" xfId="20809"/>
    <cellStyle name="Normal 5 2 2 5 2 3 3 2" xfId="51016"/>
    <cellStyle name="Normal 5 2 2 5 2 3 4" xfId="31736"/>
    <cellStyle name="Normal 5 2 2 5 2 4" xfId="2650"/>
    <cellStyle name="Normal 5 2 2 5 2 4 2" xfId="12292"/>
    <cellStyle name="Normal 5 2 2 5 2 4 2 2" xfId="42499"/>
    <cellStyle name="Normal 5 2 2 5 2 4 3" xfId="21932"/>
    <cellStyle name="Normal 5 2 2 5 2 4 3 2" xfId="52139"/>
    <cellStyle name="Normal 5 2 2 5 2 4 4" xfId="32859"/>
    <cellStyle name="Normal 5 2 2 5 2 5" xfId="3773"/>
    <cellStyle name="Normal 5 2 2 5 2 5 2" xfId="13415"/>
    <cellStyle name="Normal 5 2 2 5 2 5 2 2" xfId="43622"/>
    <cellStyle name="Normal 5 2 2 5 2 5 3" xfId="23055"/>
    <cellStyle name="Normal 5 2 2 5 2 5 3 2" xfId="53262"/>
    <cellStyle name="Normal 5 2 2 5 2 5 4" xfId="33982"/>
    <cellStyle name="Normal 5 2 2 5 2 6" xfId="5062"/>
    <cellStyle name="Normal 5 2 2 5 2 6 2" xfId="14702"/>
    <cellStyle name="Normal 5 2 2 5 2 6 2 2" xfId="44909"/>
    <cellStyle name="Normal 5 2 2 5 2 6 3" xfId="24342"/>
    <cellStyle name="Normal 5 2 2 5 2 6 3 2" xfId="54549"/>
    <cellStyle name="Normal 5 2 2 5 2 6 4" xfId="35269"/>
    <cellStyle name="Normal 5 2 2 5 2 7" xfId="6349"/>
    <cellStyle name="Normal 5 2 2 5 2 7 2" xfId="15989"/>
    <cellStyle name="Normal 5 2 2 5 2 7 2 2" xfId="46196"/>
    <cellStyle name="Normal 5 2 2 5 2 7 3" xfId="25629"/>
    <cellStyle name="Normal 5 2 2 5 2 7 3 2" xfId="55836"/>
    <cellStyle name="Normal 5 2 2 5 2 7 4" xfId="36556"/>
    <cellStyle name="Normal 5 2 2 5 2 8" xfId="7636"/>
    <cellStyle name="Normal 5 2 2 5 2 8 2" xfId="17276"/>
    <cellStyle name="Normal 5 2 2 5 2 8 2 2" xfId="47483"/>
    <cellStyle name="Normal 5 2 2 5 2 8 3" xfId="26916"/>
    <cellStyle name="Normal 5 2 2 5 2 8 3 2" xfId="57123"/>
    <cellStyle name="Normal 5 2 2 5 2 8 4" xfId="37843"/>
    <cellStyle name="Normal 5 2 2 5 2 9" xfId="8923"/>
    <cellStyle name="Normal 5 2 2 5 2 9 2" xfId="18563"/>
    <cellStyle name="Normal 5 2 2 5 2 9 2 2" xfId="48770"/>
    <cellStyle name="Normal 5 2 2 5 2 9 3" xfId="28203"/>
    <cellStyle name="Normal 5 2 2 5 2 9 3 2" xfId="58410"/>
    <cellStyle name="Normal 5 2 2 5 2 9 4" xfId="39130"/>
    <cellStyle name="Normal 5 2 2 5 3" xfId="700"/>
    <cellStyle name="Normal 5 2 2 5 3 10" xfId="19991"/>
    <cellStyle name="Normal 5 2 2 5 3 10 2" xfId="50198"/>
    <cellStyle name="Normal 5 2 2 5 3 11" xfId="29795"/>
    <cellStyle name="Normal 5 2 2 5 3 11 2" xfId="60002"/>
    <cellStyle name="Normal 5 2 2 5 3 12" xfId="30918"/>
    <cellStyle name="Normal 5 2 2 5 3 2" xfId="1829"/>
    <cellStyle name="Normal 5 2 2 5 3 2 2" xfId="11474"/>
    <cellStyle name="Normal 5 2 2 5 3 2 2 2" xfId="41681"/>
    <cellStyle name="Normal 5 2 2 5 3 2 3" xfId="21114"/>
    <cellStyle name="Normal 5 2 2 5 3 2 3 2" xfId="51321"/>
    <cellStyle name="Normal 5 2 2 5 3 2 4" xfId="32041"/>
    <cellStyle name="Normal 5 2 2 5 3 3" xfId="2955"/>
    <cellStyle name="Normal 5 2 2 5 3 3 2" xfId="12597"/>
    <cellStyle name="Normal 5 2 2 5 3 3 2 2" xfId="42804"/>
    <cellStyle name="Normal 5 2 2 5 3 3 3" xfId="22237"/>
    <cellStyle name="Normal 5 2 2 5 3 3 3 2" xfId="52444"/>
    <cellStyle name="Normal 5 2 2 5 3 3 4" xfId="33164"/>
    <cellStyle name="Normal 5 2 2 5 3 4" xfId="4078"/>
    <cellStyle name="Normal 5 2 2 5 3 4 2" xfId="13720"/>
    <cellStyle name="Normal 5 2 2 5 3 4 2 2" xfId="43927"/>
    <cellStyle name="Normal 5 2 2 5 3 4 3" xfId="23360"/>
    <cellStyle name="Normal 5 2 2 5 3 4 3 2" xfId="53567"/>
    <cellStyle name="Normal 5 2 2 5 3 4 4" xfId="34287"/>
    <cellStyle name="Normal 5 2 2 5 3 5" xfId="5367"/>
    <cellStyle name="Normal 5 2 2 5 3 5 2" xfId="15007"/>
    <cellStyle name="Normal 5 2 2 5 3 5 2 2" xfId="45214"/>
    <cellStyle name="Normal 5 2 2 5 3 5 3" xfId="24647"/>
    <cellStyle name="Normal 5 2 2 5 3 5 3 2" xfId="54854"/>
    <cellStyle name="Normal 5 2 2 5 3 5 4" xfId="35574"/>
    <cellStyle name="Normal 5 2 2 5 3 6" xfId="6654"/>
    <cellStyle name="Normal 5 2 2 5 3 6 2" xfId="16294"/>
    <cellStyle name="Normal 5 2 2 5 3 6 2 2" xfId="46501"/>
    <cellStyle name="Normal 5 2 2 5 3 6 3" xfId="25934"/>
    <cellStyle name="Normal 5 2 2 5 3 6 3 2" xfId="56141"/>
    <cellStyle name="Normal 5 2 2 5 3 6 4" xfId="36861"/>
    <cellStyle name="Normal 5 2 2 5 3 7" xfId="7941"/>
    <cellStyle name="Normal 5 2 2 5 3 7 2" xfId="17581"/>
    <cellStyle name="Normal 5 2 2 5 3 7 2 2" xfId="47788"/>
    <cellStyle name="Normal 5 2 2 5 3 7 3" xfId="27221"/>
    <cellStyle name="Normal 5 2 2 5 3 7 3 2" xfId="57428"/>
    <cellStyle name="Normal 5 2 2 5 3 7 4" xfId="38148"/>
    <cellStyle name="Normal 5 2 2 5 3 8" xfId="9228"/>
    <cellStyle name="Normal 5 2 2 5 3 8 2" xfId="18868"/>
    <cellStyle name="Normal 5 2 2 5 3 8 2 2" xfId="49075"/>
    <cellStyle name="Normal 5 2 2 5 3 8 3" xfId="28508"/>
    <cellStyle name="Normal 5 2 2 5 3 8 3 2" xfId="58715"/>
    <cellStyle name="Normal 5 2 2 5 3 8 4" xfId="39435"/>
    <cellStyle name="Normal 5 2 2 5 3 9" xfId="10351"/>
    <cellStyle name="Normal 5 2 2 5 3 9 2" xfId="40558"/>
    <cellStyle name="Normal 5 2 2 5 4" xfId="1170"/>
    <cellStyle name="Normal 5 2 2 5 4 10" xfId="20458"/>
    <cellStyle name="Normal 5 2 2 5 4 10 2" xfId="50665"/>
    <cellStyle name="Normal 5 2 2 5 4 11" xfId="30262"/>
    <cellStyle name="Normal 5 2 2 5 4 11 2" xfId="60469"/>
    <cellStyle name="Normal 5 2 2 5 4 12" xfId="31385"/>
    <cellStyle name="Normal 5 2 2 5 4 2" xfId="2298"/>
    <cellStyle name="Normal 5 2 2 5 4 2 2" xfId="11941"/>
    <cellStyle name="Normal 5 2 2 5 4 2 2 2" xfId="42148"/>
    <cellStyle name="Normal 5 2 2 5 4 2 3" xfId="21581"/>
    <cellStyle name="Normal 5 2 2 5 4 2 3 2" xfId="51788"/>
    <cellStyle name="Normal 5 2 2 5 4 2 4" xfId="32508"/>
    <cellStyle name="Normal 5 2 2 5 4 3" xfId="3422"/>
    <cellStyle name="Normal 5 2 2 5 4 3 2" xfId="13064"/>
    <cellStyle name="Normal 5 2 2 5 4 3 2 2" xfId="43271"/>
    <cellStyle name="Normal 5 2 2 5 4 3 3" xfId="22704"/>
    <cellStyle name="Normal 5 2 2 5 4 3 3 2" xfId="52911"/>
    <cellStyle name="Normal 5 2 2 5 4 3 4" xfId="33631"/>
    <cellStyle name="Normal 5 2 2 5 4 4" xfId="4545"/>
    <cellStyle name="Normal 5 2 2 5 4 4 2" xfId="14187"/>
    <cellStyle name="Normal 5 2 2 5 4 4 2 2" xfId="44394"/>
    <cellStyle name="Normal 5 2 2 5 4 4 3" xfId="23827"/>
    <cellStyle name="Normal 5 2 2 5 4 4 3 2" xfId="54034"/>
    <cellStyle name="Normal 5 2 2 5 4 4 4" xfId="34754"/>
    <cellStyle name="Normal 5 2 2 5 4 5" xfId="5834"/>
    <cellStyle name="Normal 5 2 2 5 4 5 2" xfId="15474"/>
    <cellStyle name="Normal 5 2 2 5 4 5 2 2" xfId="45681"/>
    <cellStyle name="Normal 5 2 2 5 4 5 3" xfId="25114"/>
    <cellStyle name="Normal 5 2 2 5 4 5 3 2" xfId="55321"/>
    <cellStyle name="Normal 5 2 2 5 4 5 4" xfId="36041"/>
    <cellStyle name="Normal 5 2 2 5 4 6" xfId="7121"/>
    <cellStyle name="Normal 5 2 2 5 4 6 2" xfId="16761"/>
    <cellStyle name="Normal 5 2 2 5 4 6 2 2" xfId="46968"/>
    <cellStyle name="Normal 5 2 2 5 4 6 3" xfId="26401"/>
    <cellStyle name="Normal 5 2 2 5 4 6 3 2" xfId="56608"/>
    <cellStyle name="Normal 5 2 2 5 4 6 4" xfId="37328"/>
    <cellStyle name="Normal 5 2 2 5 4 7" xfId="8408"/>
    <cellStyle name="Normal 5 2 2 5 4 7 2" xfId="18048"/>
    <cellStyle name="Normal 5 2 2 5 4 7 2 2" xfId="48255"/>
    <cellStyle name="Normal 5 2 2 5 4 7 3" xfId="27688"/>
    <cellStyle name="Normal 5 2 2 5 4 7 3 2" xfId="57895"/>
    <cellStyle name="Normal 5 2 2 5 4 7 4" xfId="38615"/>
    <cellStyle name="Normal 5 2 2 5 4 8" xfId="9695"/>
    <cellStyle name="Normal 5 2 2 5 4 8 2" xfId="19335"/>
    <cellStyle name="Normal 5 2 2 5 4 8 2 2" xfId="49542"/>
    <cellStyle name="Normal 5 2 2 5 4 8 3" xfId="28975"/>
    <cellStyle name="Normal 5 2 2 5 4 8 3 2" xfId="59182"/>
    <cellStyle name="Normal 5 2 2 5 4 8 4" xfId="39902"/>
    <cellStyle name="Normal 5 2 2 5 4 9" xfId="10818"/>
    <cellStyle name="Normal 5 2 2 5 4 9 2" xfId="41025"/>
    <cellStyle name="Normal 5 2 2 5 5" xfId="1358"/>
    <cellStyle name="Normal 5 2 2 5 5 2" xfId="4898"/>
    <cellStyle name="Normal 5 2 2 5 5 2 2" xfId="14538"/>
    <cellStyle name="Normal 5 2 2 5 5 2 2 2" xfId="44745"/>
    <cellStyle name="Normal 5 2 2 5 5 2 3" xfId="24178"/>
    <cellStyle name="Normal 5 2 2 5 5 2 3 2" xfId="54385"/>
    <cellStyle name="Normal 5 2 2 5 5 2 4" xfId="35105"/>
    <cellStyle name="Normal 5 2 2 5 5 3" xfId="6185"/>
    <cellStyle name="Normal 5 2 2 5 5 3 2" xfId="15825"/>
    <cellStyle name="Normal 5 2 2 5 5 3 2 2" xfId="46032"/>
    <cellStyle name="Normal 5 2 2 5 5 3 3" xfId="25465"/>
    <cellStyle name="Normal 5 2 2 5 5 3 3 2" xfId="55672"/>
    <cellStyle name="Normal 5 2 2 5 5 3 4" xfId="36392"/>
    <cellStyle name="Normal 5 2 2 5 5 4" xfId="7472"/>
    <cellStyle name="Normal 5 2 2 5 5 4 2" xfId="17112"/>
    <cellStyle name="Normal 5 2 2 5 5 4 2 2" xfId="47319"/>
    <cellStyle name="Normal 5 2 2 5 5 4 3" xfId="26752"/>
    <cellStyle name="Normal 5 2 2 5 5 4 3 2" xfId="56959"/>
    <cellStyle name="Normal 5 2 2 5 5 4 4" xfId="37679"/>
    <cellStyle name="Normal 5 2 2 5 5 5" xfId="8759"/>
    <cellStyle name="Normal 5 2 2 5 5 5 2" xfId="18399"/>
    <cellStyle name="Normal 5 2 2 5 5 5 2 2" xfId="48606"/>
    <cellStyle name="Normal 5 2 2 5 5 5 3" xfId="28039"/>
    <cellStyle name="Normal 5 2 2 5 5 5 3 2" xfId="58246"/>
    <cellStyle name="Normal 5 2 2 5 5 5 4" xfId="38966"/>
    <cellStyle name="Normal 5 2 2 5 5 6" xfId="11005"/>
    <cellStyle name="Normal 5 2 2 5 5 6 2" xfId="41212"/>
    <cellStyle name="Normal 5 2 2 5 5 7" xfId="20645"/>
    <cellStyle name="Normal 5 2 2 5 5 7 2" xfId="50852"/>
    <cellStyle name="Normal 5 2 2 5 5 8" xfId="29326"/>
    <cellStyle name="Normal 5 2 2 5 5 8 2" xfId="59533"/>
    <cellStyle name="Normal 5 2 2 5 5 9" xfId="31572"/>
    <cellStyle name="Normal 5 2 2 5 6" xfId="2486"/>
    <cellStyle name="Normal 5 2 2 5 6 2" xfId="12128"/>
    <cellStyle name="Normal 5 2 2 5 6 2 2" xfId="42335"/>
    <cellStyle name="Normal 5 2 2 5 6 3" xfId="21768"/>
    <cellStyle name="Normal 5 2 2 5 6 3 2" xfId="51975"/>
    <cellStyle name="Normal 5 2 2 5 6 4" xfId="32695"/>
    <cellStyle name="Normal 5 2 2 5 7" xfId="3609"/>
    <cellStyle name="Normal 5 2 2 5 7 2" xfId="13251"/>
    <cellStyle name="Normal 5 2 2 5 7 2 2" xfId="43458"/>
    <cellStyle name="Normal 5 2 2 5 7 3" xfId="22891"/>
    <cellStyle name="Normal 5 2 2 5 7 3 2" xfId="53098"/>
    <cellStyle name="Normal 5 2 2 5 7 4" xfId="33818"/>
    <cellStyle name="Normal 5 2 2 5 8" xfId="4732"/>
    <cellStyle name="Normal 5 2 2 5 8 2" xfId="14374"/>
    <cellStyle name="Normal 5 2 2 5 8 2 2" xfId="44581"/>
    <cellStyle name="Normal 5 2 2 5 8 3" xfId="24014"/>
    <cellStyle name="Normal 5 2 2 5 8 3 2" xfId="54221"/>
    <cellStyle name="Normal 5 2 2 5 8 4" xfId="34941"/>
    <cellStyle name="Normal 5 2 2 5 9" xfId="6021"/>
    <cellStyle name="Normal 5 2 2 5 9 2" xfId="15661"/>
    <cellStyle name="Normal 5 2 2 5 9 2 2" xfId="45868"/>
    <cellStyle name="Normal 5 2 2 5 9 3" xfId="25301"/>
    <cellStyle name="Normal 5 2 2 5 9 3 2" xfId="55508"/>
    <cellStyle name="Normal 5 2 2 5 9 4" xfId="36228"/>
    <cellStyle name="Normal 5 2 2 6" xfId="248"/>
    <cellStyle name="Normal 5 2 2 6 10" xfId="7332"/>
    <cellStyle name="Normal 5 2 2 6 10 2" xfId="16972"/>
    <cellStyle name="Normal 5 2 2 6 10 2 2" xfId="47179"/>
    <cellStyle name="Normal 5 2 2 6 10 3" xfId="26612"/>
    <cellStyle name="Normal 5 2 2 6 10 3 2" xfId="56819"/>
    <cellStyle name="Normal 5 2 2 6 10 4" xfId="37539"/>
    <cellStyle name="Normal 5 2 2 6 11" xfId="8619"/>
    <cellStyle name="Normal 5 2 2 6 11 2" xfId="18259"/>
    <cellStyle name="Normal 5 2 2 6 11 2 2" xfId="48466"/>
    <cellStyle name="Normal 5 2 2 6 11 3" xfId="27899"/>
    <cellStyle name="Normal 5 2 2 6 11 3 2" xfId="58106"/>
    <cellStyle name="Normal 5 2 2 6 11 4" xfId="38826"/>
    <cellStyle name="Normal 5 2 2 6 12" xfId="9906"/>
    <cellStyle name="Normal 5 2 2 6 12 2" xfId="40113"/>
    <cellStyle name="Normal 5 2 2 6 13" xfId="19546"/>
    <cellStyle name="Normal 5 2 2 6 13 2" xfId="49753"/>
    <cellStyle name="Normal 5 2 2 6 14" xfId="29186"/>
    <cellStyle name="Normal 5 2 2 6 14 2" xfId="59393"/>
    <cellStyle name="Normal 5 2 2 6 15" xfId="30473"/>
    <cellStyle name="Normal 5 2 2 6 2" xfId="412"/>
    <cellStyle name="Normal 5 2 2 6 2 10" xfId="10070"/>
    <cellStyle name="Normal 5 2 2 6 2 10 2" xfId="40277"/>
    <cellStyle name="Normal 5 2 2 6 2 11" xfId="19710"/>
    <cellStyle name="Normal 5 2 2 6 2 11 2" xfId="49917"/>
    <cellStyle name="Normal 5 2 2 6 2 12" xfId="29514"/>
    <cellStyle name="Normal 5 2 2 6 2 12 2" xfId="59721"/>
    <cellStyle name="Normal 5 2 2 6 2 13" xfId="30637"/>
    <cellStyle name="Normal 5 2 2 6 2 2" xfId="888"/>
    <cellStyle name="Normal 5 2 2 6 2 2 10" xfId="20179"/>
    <cellStyle name="Normal 5 2 2 6 2 2 10 2" xfId="50386"/>
    <cellStyle name="Normal 5 2 2 6 2 2 11" xfId="29983"/>
    <cellStyle name="Normal 5 2 2 6 2 2 11 2" xfId="60190"/>
    <cellStyle name="Normal 5 2 2 6 2 2 12" xfId="31106"/>
    <cellStyle name="Normal 5 2 2 6 2 2 2" xfId="2017"/>
    <cellStyle name="Normal 5 2 2 6 2 2 2 2" xfId="11662"/>
    <cellStyle name="Normal 5 2 2 6 2 2 2 2 2" xfId="41869"/>
    <cellStyle name="Normal 5 2 2 6 2 2 2 3" xfId="21302"/>
    <cellStyle name="Normal 5 2 2 6 2 2 2 3 2" xfId="51509"/>
    <cellStyle name="Normal 5 2 2 6 2 2 2 4" xfId="32229"/>
    <cellStyle name="Normal 5 2 2 6 2 2 3" xfId="3143"/>
    <cellStyle name="Normal 5 2 2 6 2 2 3 2" xfId="12785"/>
    <cellStyle name="Normal 5 2 2 6 2 2 3 2 2" xfId="42992"/>
    <cellStyle name="Normal 5 2 2 6 2 2 3 3" xfId="22425"/>
    <cellStyle name="Normal 5 2 2 6 2 2 3 3 2" xfId="52632"/>
    <cellStyle name="Normal 5 2 2 6 2 2 3 4" xfId="33352"/>
    <cellStyle name="Normal 5 2 2 6 2 2 4" xfId="4266"/>
    <cellStyle name="Normal 5 2 2 6 2 2 4 2" xfId="13908"/>
    <cellStyle name="Normal 5 2 2 6 2 2 4 2 2" xfId="44115"/>
    <cellStyle name="Normal 5 2 2 6 2 2 4 3" xfId="23548"/>
    <cellStyle name="Normal 5 2 2 6 2 2 4 3 2" xfId="53755"/>
    <cellStyle name="Normal 5 2 2 6 2 2 4 4" xfId="34475"/>
    <cellStyle name="Normal 5 2 2 6 2 2 5" xfId="5555"/>
    <cellStyle name="Normal 5 2 2 6 2 2 5 2" xfId="15195"/>
    <cellStyle name="Normal 5 2 2 6 2 2 5 2 2" xfId="45402"/>
    <cellStyle name="Normal 5 2 2 6 2 2 5 3" xfId="24835"/>
    <cellStyle name="Normal 5 2 2 6 2 2 5 3 2" xfId="55042"/>
    <cellStyle name="Normal 5 2 2 6 2 2 5 4" xfId="35762"/>
    <cellStyle name="Normal 5 2 2 6 2 2 6" xfId="6842"/>
    <cellStyle name="Normal 5 2 2 6 2 2 6 2" xfId="16482"/>
    <cellStyle name="Normal 5 2 2 6 2 2 6 2 2" xfId="46689"/>
    <cellStyle name="Normal 5 2 2 6 2 2 6 3" xfId="26122"/>
    <cellStyle name="Normal 5 2 2 6 2 2 6 3 2" xfId="56329"/>
    <cellStyle name="Normal 5 2 2 6 2 2 6 4" xfId="37049"/>
    <cellStyle name="Normal 5 2 2 6 2 2 7" xfId="8129"/>
    <cellStyle name="Normal 5 2 2 6 2 2 7 2" xfId="17769"/>
    <cellStyle name="Normal 5 2 2 6 2 2 7 2 2" xfId="47976"/>
    <cellStyle name="Normal 5 2 2 6 2 2 7 3" xfId="27409"/>
    <cellStyle name="Normal 5 2 2 6 2 2 7 3 2" xfId="57616"/>
    <cellStyle name="Normal 5 2 2 6 2 2 7 4" xfId="38336"/>
    <cellStyle name="Normal 5 2 2 6 2 2 8" xfId="9416"/>
    <cellStyle name="Normal 5 2 2 6 2 2 8 2" xfId="19056"/>
    <cellStyle name="Normal 5 2 2 6 2 2 8 2 2" xfId="49263"/>
    <cellStyle name="Normal 5 2 2 6 2 2 8 3" xfId="28696"/>
    <cellStyle name="Normal 5 2 2 6 2 2 8 3 2" xfId="58903"/>
    <cellStyle name="Normal 5 2 2 6 2 2 8 4" xfId="39623"/>
    <cellStyle name="Normal 5 2 2 6 2 2 9" xfId="10539"/>
    <cellStyle name="Normal 5 2 2 6 2 2 9 2" xfId="40746"/>
    <cellStyle name="Normal 5 2 2 6 2 3" xfId="1546"/>
    <cellStyle name="Normal 5 2 2 6 2 3 2" xfId="11193"/>
    <cellStyle name="Normal 5 2 2 6 2 3 2 2" xfId="41400"/>
    <cellStyle name="Normal 5 2 2 6 2 3 3" xfId="20833"/>
    <cellStyle name="Normal 5 2 2 6 2 3 3 2" xfId="51040"/>
    <cellStyle name="Normal 5 2 2 6 2 3 4" xfId="31760"/>
    <cellStyle name="Normal 5 2 2 6 2 4" xfId="2674"/>
    <cellStyle name="Normal 5 2 2 6 2 4 2" xfId="12316"/>
    <cellStyle name="Normal 5 2 2 6 2 4 2 2" xfId="42523"/>
    <cellStyle name="Normal 5 2 2 6 2 4 3" xfId="21956"/>
    <cellStyle name="Normal 5 2 2 6 2 4 3 2" xfId="52163"/>
    <cellStyle name="Normal 5 2 2 6 2 4 4" xfId="32883"/>
    <cellStyle name="Normal 5 2 2 6 2 5" xfId="3797"/>
    <cellStyle name="Normal 5 2 2 6 2 5 2" xfId="13439"/>
    <cellStyle name="Normal 5 2 2 6 2 5 2 2" xfId="43646"/>
    <cellStyle name="Normal 5 2 2 6 2 5 3" xfId="23079"/>
    <cellStyle name="Normal 5 2 2 6 2 5 3 2" xfId="53286"/>
    <cellStyle name="Normal 5 2 2 6 2 5 4" xfId="34006"/>
    <cellStyle name="Normal 5 2 2 6 2 6" xfId="5086"/>
    <cellStyle name="Normal 5 2 2 6 2 6 2" xfId="14726"/>
    <cellStyle name="Normal 5 2 2 6 2 6 2 2" xfId="44933"/>
    <cellStyle name="Normal 5 2 2 6 2 6 3" xfId="24366"/>
    <cellStyle name="Normal 5 2 2 6 2 6 3 2" xfId="54573"/>
    <cellStyle name="Normal 5 2 2 6 2 6 4" xfId="35293"/>
    <cellStyle name="Normal 5 2 2 6 2 7" xfId="6373"/>
    <cellStyle name="Normal 5 2 2 6 2 7 2" xfId="16013"/>
    <cellStyle name="Normal 5 2 2 6 2 7 2 2" xfId="46220"/>
    <cellStyle name="Normal 5 2 2 6 2 7 3" xfId="25653"/>
    <cellStyle name="Normal 5 2 2 6 2 7 3 2" xfId="55860"/>
    <cellStyle name="Normal 5 2 2 6 2 7 4" xfId="36580"/>
    <cellStyle name="Normal 5 2 2 6 2 8" xfId="7660"/>
    <cellStyle name="Normal 5 2 2 6 2 8 2" xfId="17300"/>
    <cellStyle name="Normal 5 2 2 6 2 8 2 2" xfId="47507"/>
    <cellStyle name="Normal 5 2 2 6 2 8 3" xfId="26940"/>
    <cellStyle name="Normal 5 2 2 6 2 8 3 2" xfId="57147"/>
    <cellStyle name="Normal 5 2 2 6 2 8 4" xfId="37867"/>
    <cellStyle name="Normal 5 2 2 6 2 9" xfId="8947"/>
    <cellStyle name="Normal 5 2 2 6 2 9 2" xfId="18587"/>
    <cellStyle name="Normal 5 2 2 6 2 9 2 2" xfId="48794"/>
    <cellStyle name="Normal 5 2 2 6 2 9 3" xfId="28227"/>
    <cellStyle name="Normal 5 2 2 6 2 9 3 2" xfId="58434"/>
    <cellStyle name="Normal 5 2 2 6 2 9 4" xfId="39154"/>
    <cellStyle name="Normal 5 2 2 6 3" xfId="724"/>
    <cellStyle name="Normal 5 2 2 6 3 10" xfId="20015"/>
    <cellStyle name="Normal 5 2 2 6 3 10 2" xfId="50222"/>
    <cellStyle name="Normal 5 2 2 6 3 11" xfId="29819"/>
    <cellStyle name="Normal 5 2 2 6 3 11 2" xfId="60026"/>
    <cellStyle name="Normal 5 2 2 6 3 12" xfId="30942"/>
    <cellStyle name="Normal 5 2 2 6 3 2" xfId="1853"/>
    <cellStyle name="Normal 5 2 2 6 3 2 2" xfId="11498"/>
    <cellStyle name="Normal 5 2 2 6 3 2 2 2" xfId="41705"/>
    <cellStyle name="Normal 5 2 2 6 3 2 3" xfId="21138"/>
    <cellStyle name="Normal 5 2 2 6 3 2 3 2" xfId="51345"/>
    <cellStyle name="Normal 5 2 2 6 3 2 4" xfId="32065"/>
    <cellStyle name="Normal 5 2 2 6 3 3" xfId="2979"/>
    <cellStyle name="Normal 5 2 2 6 3 3 2" xfId="12621"/>
    <cellStyle name="Normal 5 2 2 6 3 3 2 2" xfId="42828"/>
    <cellStyle name="Normal 5 2 2 6 3 3 3" xfId="22261"/>
    <cellStyle name="Normal 5 2 2 6 3 3 3 2" xfId="52468"/>
    <cellStyle name="Normal 5 2 2 6 3 3 4" xfId="33188"/>
    <cellStyle name="Normal 5 2 2 6 3 4" xfId="4102"/>
    <cellStyle name="Normal 5 2 2 6 3 4 2" xfId="13744"/>
    <cellStyle name="Normal 5 2 2 6 3 4 2 2" xfId="43951"/>
    <cellStyle name="Normal 5 2 2 6 3 4 3" xfId="23384"/>
    <cellStyle name="Normal 5 2 2 6 3 4 3 2" xfId="53591"/>
    <cellStyle name="Normal 5 2 2 6 3 4 4" xfId="34311"/>
    <cellStyle name="Normal 5 2 2 6 3 5" xfId="5391"/>
    <cellStyle name="Normal 5 2 2 6 3 5 2" xfId="15031"/>
    <cellStyle name="Normal 5 2 2 6 3 5 2 2" xfId="45238"/>
    <cellStyle name="Normal 5 2 2 6 3 5 3" xfId="24671"/>
    <cellStyle name="Normal 5 2 2 6 3 5 3 2" xfId="54878"/>
    <cellStyle name="Normal 5 2 2 6 3 5 4" xfId="35598"/>
    <cellStyle name="Normal 5 2 2 6 3 6" xfId="6678"/>
    <cellStyle name="Normal 5 2 2 6 3 6 2" xfId="16318"/>
    <cellStyle name="Normal 5 2 2 6 3 6 2 2" xfId="46525"/>
    <cellStyle name="Normal 5 2 2 6 3 6 3" xfId="25958"/>
    <cellStyle name="Normal 5 2 2 6 3 6 3 2" xfId="56165"/>
    <cellStyle name="Normal 5 2 2 6 3 6 4" xfId="36885"/>
    <cellStyle name="Normal 5 2 2 6 3 7" xfId="7965"/>
    <cellStyle name="Normal 5 2 2 6 3 7 2" xfId="17605"/>
    <cellStyle name="Normal 5 2 2 6 3 7 2 2" xfId="47812"/>
    <cellStyle name="Normal 5 2 2 6 3 7 3" xfId="27245"/>
    <cellStyle name="Normal 5 2 2 6 3 7 3 2" xfId="57452"/>
    <cellStyle name="Normal 5 2 2 6 3 7 4" xfId="38172"/>
    <cellStyle name="Normal 5 2 2 6 3 8" xfId="9252"/>
    <cellStyle name="Normal 5 2 2 6 3 8 2" xfId="18892"/>
    <cellStyle name="Normal 5 2 2 6 3 8 2 2" xfId="49099"/>
    <cellStyle name="Normal 5 2 2 6 3 8 3" xfId="28532"/>
    <cellStyle name="Normal 5 2 2 6 3 8 3 2" xfId="58739"/>
    <cellStyle name="Normal 5 2 2 6 3 8 4" xfId="39459"/>
    <cellStyle name="Normal 5 2 2 6 3 9" xfId="10375"/>
    <cellStyle name="Normal 5 2 2 6 3 9 2" xfId="40582"/>
    <cellStyle name="Normal 5 2 2 6 4" xfId="1194"/>
    <cellStyle name="Normal 5 2 2 6 4 10" xfId="20482"/>
    <cellStyle name="Normal 5 2 2 6 4 10 2" xfId="50689"/>
    <cellStyle name="Normal 5 2 2 6 4 11" xfId="30286"/>
    <cellStyle name="Normal 5 2 2 6 4 11 2" xfId="60493"/>
    <cellStyle name="Normal 5 2 2 6 4 12" xfId="31409"/>
    <cellStyle name="Normal 5 2 2 6 4 2" xfId="2322"/>
    <cellStyle name="Normal 5 2 2 6 4 2 2" xfId="11965"/>
    <cellStyle name="Normal 5 2 2 6 4 2 2 2" xfId="42172"/>
    <cellStyle name="Normal 5 2 2 6 4 2 3" xfId="21605"/>
    <cellStyle name="Normal 5 2 2 6 4 2 3 2" xfId="51812"/>
    <cellStyle name="Normal 5 2 2 6 4 2 4" xfId="32532"/>
    <cellStyle name="Normal 5 2 2 6 4 3" xfId="3446"/>
    <cellStyle name="Normal 5 2 2 6 4 3 2" xfId="13088"/>
    <cellStyle name="Normal 5 2 2 6 4 3 2 2" xfId="43295"/>
    <cellStyle name="Normal 5 2 2 6 4 3 3" xfId="22728"/>
    <cellStyle name="Normal 5 2 2 6 4 3 3 2" xfId="52935"/>
    <cellStyle name="Normal 5 2 2 6 4 3 4" xfId="33655"/>
    <cellStyle name="Normal 5 2 2 6 4 4" xfId="4569"/>
    <cellStyle name="Normal 5 2 2 6 4 4 2" xfId="14211"/>
    <cellStyle name="Normal 5 2 2 6 4 4 2 2" xfId="44418"/>
    <cellStyle name="Normal 5 2 2 6 4 4 3" xfId="23851"/>
    <cellStyle name="Normal 5 2 2 6 4 4 3 2" xfId="54058"/>
    <cellStyle name="Normal 5 2 2 6 4 4 4" xfId="34778"/>
    <cellStyle name="Normal 5 2 2 6 4 5" xfId="5858"/>
    <cellStyle name="Normal 5 2 2 6 4 5 2" xfId="15498"/>
    <cellStyle name="Normal 5 2 2 6 4 5 2 2" xfId="45705"/>
    <cellStyle name="Normal 5 2 2 6 4 5 3" xfId="25138"/>
    <cellStyle name="Normal 5 2 2 6 4 5 3 2" xfId="55345"/>
    <cellStyle name="Normal 5 2 2 6 4 5 4" xfId="36065"/>
    <cellStyle name="Normal 5 2 2 6 4 6" xfId="7145"/>
    <cellStyle name="Normal 5 2 2 6 4 6 2" xfId="16785"/>
    <cellStyle name="Normal 5 2 2 6 4 6 2 2" xfId="46992"/>
    <cellStyle name="Normal 5 2 2 6 4 6 3" xfId="26425"/>
    <cellStyle name="Normal 5 2 2 6 4 6 3 2" xfId="56632"/>
    <cellStyle name="Normal 5 2 2 6 4 6 4" xfId="37352"/>
    <cellStyle name="Normal 5 2 2 6 4 7" xfId="8432"/>
    <cellStyle name="Normal 5 2 2 6 4 7 2" xfId="18072"/>
    <cellStyle name="Normal 5 2 2 6 4 7 2 2" xfId="48279"/>
    <cellStyle name="Normal 5 2 2 6 4 7 3" xfId="27712"/>
    <cellStyle name="Normal 5 2 2 6 4 7 3 2" xfId="57919"/>
    <cellStyle name="Normal 5 2 2 6 4 7 4" xfId="38639"/>
    <cellStyle name="Normal 5 2 2 6 4 8" xfId="9719"/>
    <cellStyle name="Normal 5 2 2 6 4 8 2" xfId="19359"/>
    <cellStyle name="Normal 5 2 2 6 4 8 2 2" xfId="49566"/>
    <cellStyle name="Normal 5 2 2 6 4 8 3" xfId="28999"/>
    <cellStyle name="Normal 5 2 2 6 4 8 3 2" xfId="59206"/>
    <cellStyle name="Normal 5 2 2 6 4 8 4" xfId="39926"/>
    <cellStyle name="Normal 5 2 2 6 4 9" xfId="10842"/>
    <cellStyle name="Normal 5 2 2 6 4 9 2" xfId="41049"/>
    <cellStyle name="Normal 5 2 2 6 5" xfId="1382"/>
    <cellStyle name="Normal 5 2 2 6 5 2" xfId="4922"/>
    <cellStyle name="Normal 5 2 2 6 5 2 2" xfId="14562"/>
    <cellStyle name="Normal 5 2 2 6 5 2 2 2" xfId="44769"/>
    <cellStyle name="Normal 5 2 2 6 5 2 3" xfId="24202"/>
    <cellStyle name="Normal 5 2 2 6 5 2 3 2" xfId="54409"/>
    <cellStyle name="Normal 5 2 2 6 5 2 4" xfId="35129"/>
    <cellStyle name="Normal 5 2 2 6 5 3" xfId="6209"/>
    <cellStyle name="Normal 5 2 2 6 5 3 2" xfId="15849"/>
    <cellStyle name="Normal 5 2 2 6 5 3 2 2" xfId="46056"/>
    <cellStyle name="Normal 5 2 2 6 5 3 3" xfId="25489"/>
    <cellStyle name="Normal 5 2 2 6 5 3 3 2" xfId="55696"/>
    <cellStyle name="Normal 5 2 2 6 5 3 4" xfId="36416"/>
    <cellStyle name="Normal 5 2 2 6 5 4" xfId="7496"/>
    <cellStyle name="Normal 5 2 2 6 5 4 2" xfId="17136"/>
    <cellStyle name="Normal 5 2 2 6 5 4 2 2" xfId="47343"/>
    <cellStyle name="Normal 5 2 2 6 5 4 3" xfId="26776"/>
    <cellStyle name="Normal 5 2 2 6 5 4 3 2" xfId="56983"/>
    <cellStyle name="Normal 5 2 2 6 5 4 4" xfId="37703"/>
    <cellStyle name="Normal 5 2 2 6 5 5" xfId="8783"/>
    <cellStyle name="Normal 5 2 2 6 5 5 2" xfId="18423"/>
    <cellStyle name="Normal 5 2 2 6 5 5 2 2" xfId="48630"/>
    <cellStyle name="Normal 5 2 2 6 5 5 3" xfId="28063"/>
    <cellStyle name="Normal 5 2 2 6 5 5 3 2" xfId="58270"/>
    <cellStyle name="Normal 5 2 2 6 5 5 4" xfId="38990"/>
    <cellStyle name="Normal 5 2 2 6 5 6" xfId="11029"/>
    <cellStyle name="Normal 5 2 2 6 5 6 2" xfId="41236"/>
    <cellStyle name="Normal 5 2 2 6 5 7" xfId="20669"/>
    <cellStyle name="Normal 5 2 2 6 5 7 2" xfId="50876"/>
    <cellStyle name="Normal 5 2 2 6 5 8" xfId="29350"/>
    <cellStyle name="Normal 5 2 2 6 5 8 2" xfId="59557"/>
    <cellStyle name="Normal 5 2 2 6 5 9" xfId="31596"/>
    <cellStyle name="Normal 5 2 2 6 6" xfId="2510"/>
    <cellStyle name="Normal 5 2 2 6 6 2" xfId="12152"/>
    <cellStyle name="Normal 5 2 2 6 6 2 2" xfId="42359"/>
    <cellStyle name="Normal 5 2 2 6 6 3" xfId="21792"/>
    <cellStyle name="Normal 5 2 2 6 6 3 2" xfId="51999"/>
    <cellStyle name="Normal 5 2 2 6 6 4" xfId="32719"/>
    <cellStyle name="Normal 5 2 2 6 7" xfId="3633"/>
    <cellStyle name="Normal 5 2 2 6 7 2" xfId="13275"/>
    <cellStyle name="Normal 5 2 2 6 7 2 2" xfId="43482"/>
    <cellStyle name="Normal 5 2 2 6 7 3" xfId="22915"/>
    <cellStyle name="Normal 5 2 2 6 7 3 2" xfId="53122"/>
    <cellStyle name="Normal 5 2 2 6 7 4" xfId="33842"/>
    <cellStyle name="Normal 5 2 2 6 8" xfId="4756"/>
    <cellStyle name="Normal 5 2 2 6 8 2" xfId="14398"/>
    <cellStyle name="Normal 5 2 2 6 8 2 2" xfId="44605"/>
    <cellStyle name="Normal 5 2 2 6 8 3" xfId="24038"/>
    <cellStyle name="Normal 5 2 2 6 8 3 2" xfId="54245"/>
    <cellStyle name="Normal 5 2 2 6 8 4" xfId="34965"/>
    <cellStyle name="Normal 5 2 2 6 9" xfId="6045"/>
    <cellStyle name="Normal 5 2 2 6 9 2" xfId="15685"/>
    <cellStyle name="Normal 5 2 2 6 9 2 2" xfId="45892"/>
    <cellStyle name="Normal 5 2 2 6 9 3" xfId="25325"/>
    <cellStyle name="Normal 5 2 2 6 9 3 2" xfId="55532"/>
    <cellStyle name="Normal 5 2 2 6 9 4" xfId="36252"/>
    <cellStyle name="Normal 5 2 2 7" xfId="271"/>
    <cellStyle name="Normal 5 2 2 7 10" xfId="7355"/>
    <cellStyle name="Normal 5 2 2 7 10 2" xfId="16995"/>
    <cellStyle name="Normal 5 2 2 7 10 2 2" xfId="47202"/>
    <cellStyle name="Normal 5 2 2 7 10 3" xfId="26635"/>
    <cellStyle name="Normal 5 2 2 7 10 3 2" xfId="56842"/>
    <cellStyle name="Normal 5 2 2 7 10 4" xfId="37562"/>
    <cellStyle name="Normal 5 2 2 7 11" xfId="8642"/>
    <cellStyle name="Normal 5 2 2 7 11 2" xfId="18282"/>
    <cellStyle name="Normal 5 2 2 7 11 2 2" xfId="48489"/>
    <cellStyle name="Normal 5 2 2 7 11 3" xfId="27922"/>
    <cellStyle name="Normal 5 2 2 7 11 3 2" xfId="58129"/>
    <cellStyle name="Normal 5 2 2 7 11 4" xfId="38849"/>
    <cellStyle name="Normal 5 2 2 7 12" xfId="9929"/>
    <cellStyle name="Normal 5 2 2 7 12 2" xfId="40136"/>
    <cellStyle name="Normal 5 2 2 7 13" xfId="19569"/>
    <cellStyle name="Normal 5 2 2 7 13 2" xfId="49776"/>
    <cellStyle name="Normal 5 2 2 7 14" xfId="29209"/>
    <cellStyle name="Normal 5 2 2 7 14 2" xfId="59416"/>
    <cellStyle name="Normal 5 2 2 7 15" xfId="30496"/>
    <cellStyle name="Normal 5 2 2 7 2" xfId="435"/>
    <cellStyle name="Normal 5 2 2 7 2 10" xfId="10093"/>
    <cellStyle name="Normal 5 2 2 7 2 10 2" xfId="40300"/>
    <cellStyle name="Normal 5 2 2 7 2 11" xfId="19733"/>
    <cellStyle name="Normal 5 2 2 7 2 11 2" xfId="49940"/>
    <cellStyle name="Normal 5 2 2 7 2 12" xfId="29537"/>
    <cellStyle name="Normal 5 2 2 7 2 12 2" xfId="59744"/>
    <cellStyle name="Normal 5 2 2 7 2 13" xfId="30660"/>
    <cellStyle name="Normal 5 2 2 7 2 2" xfId="911"/>
    <cellStyle name="Normal 5 2 2 7 2 2 10" xfId="20202"/>
    <cellStyle name="Normal 5 2 2 7 2 2 10 2" xfId="50409"/>
    <cellStyle name="Normal 5 2 2 7 2 2 11" xfId="30006"/>
    <cellStyle name="Normal 5 2 2 7 2 2 11 2" xfId="60213"/>
    <cellStyle name="Normal 5 2 2 7 2 2 12" xfId="31129"/>
    <cellStyle name="Normal 5 2 2 7 2 2 2" xfId="2040"/>
    <cellStyle name="Normal 5 2 2 7 2 2 2 2" xfId="11685"/>
    <cellStyle name="Normal 5 2 2 7 2 2 2 2 2" xfId="41892"/>
    <cellStyle name="Normal 5 2 2 7 2 2 2 3" xfId="21325"/>
    <cellStyle name="Normal 5 2 2 7 2 2 2 3 2" xfId="51532"/>
    <cellStyle name="Normal 5 2 2 7 2 2 2 4" xfId="32252"/>
    <cellStyle name="Normal 5 2 2 7 2 2 3" xfId="3166"/>
    <cellStyle name="Normal 5 2 2 7 2 2 3 2" xfId="12808"/>
    <cellStyle name="Normal 5 2 2 7 2 2 3 2 2" xfId="43015"/>
    <cellStyle name="Normal 5 2 2 7 2 2 3 3" xfId="22448"/>
    <cellStyle name="Normal 5 2 2 7 2 2 3 3 2" xfId="52655"/>
    <cellStyle name="Normal 5 2 2 7 2 2 3 4" xfId="33375"/>
    <cellStyle name="Normal 5 2 2 7 2 2 4" xfId="4289"/>
    <cellStyle name="Normal 5 2 2 7 2 2 4 2" xfId="13931"/>
    <cellStyle name="Normal 5 2 2 7 2 2 4 2 2" xfId="44138"/>
    <cellStyle name="Normal 5 2 2 7 2 2 4 3" xfId="23571"/>
    <cellStyle name="Normal 5 2 2 7 2 2 4 3 2" xfId="53778"/>
    <cellStyle name="Normal 5 2 2 7 2 2 4 4" xfId="34498"/>
    <cellStyle name="Normal 5 2 2 7 2 2 5" xfId="5578"/>
    <cellStyle name="Normal 5 2 2 7 2 2 5 2" xfId="15218"/>
    <cellStyle name="Normal 5 2 2 7 2 2 5 2 2" xfId="45425"/>
    <cellStyle name="Normal 5 2 2 7 2 2 5 3" xfId="24858"/>
    <cellStyle name="Normal 5 2 2 7 2 2 5 3 2" xfId="55065"/>
    <cellStyle name="Normal 5 2 2 7 2 2 5 4" xfId="35785"/>
    <cellStyle name="Normal 5 2 2 7 2 2 6" xfId="6865"/>
    <cellStyle name="Normal 5 2 2 7 2 2 6 2" xfId="16505"/>
    <cellStyle name="Normal 5 2 2 7 2 2 6 2 2" xfId="46712"/>
    <cellStyle name="Normal 5 2 2 7 2 2 6 3" xfId="26145"/>
    <cellStyle name="Normal 5 2 2 7 2 2 6 3 2" xfId="56352"/>
    <cellStyle name="Normal 5 2 2 7 2 2 6 4" xfId="37072"/>
    <cellStyle name="Normal 5 2 2 7 2 2 7" xfId="8152"/>
    <cellStyle name="Normal 5 2 2 7 2 2 7 2" xfId="17792"/>
    <cellStyle name="Normal 5 2 2 7 2 2 7 2 2" xfId="47999"/>
    <cellStyle name="Normal 5 2 2 7 2 2 7 3" xfId="27432"/>
    <cellStyle name="Normal 5 2 2 7 2 2 7 3 2" xfId="57639"/>
    <cellStyle name="Normal 5 2 2 7 2 2 7 4" xfId="38359"/>
    <cellStyle name="Normal 5 2 2 7 2 2 8" xfId="9439"/>
    <cellStyle name="Normal 5 2 2 7 2 2 8 2" xfId="19079"/>
    <cellStyle name="Normal 5 2 2 7 2 2 8 2 2" xfId="49286"/>
    <cellStyle name="Normal 5 2 2 7 2 2 8 3" xfId="28719"/>
    <cellStyle name="Normal 5 2 2 7 2 2 8 3 2" xfId="58926"/>
    <cellStyle name="Normal 5 2 2 7 2 2 8 4" xfId="39646"/>
    <cellStyle name="Normal 5 2 2 7 2 2 9" xfId="10562"/>
    <cellStyle name="Normal 5 2 2 7 2 2 9 2" xfId="40769"/>
    <cellStyle name="Normal 5 2 2 7 2 3" xfId="1569"/>
    <cellStyle name="Normal 5 2 2 7 2 3 2" xfId="11216"/>
    <cellStyle name="Normal 5 2 2 7 2 3 2 2" xfId="41423"/>
    <cellStyle name="Normal 5 2 2 7 2 3 3" xfId="20856"/>
    <cellStyle name="Normal 5 2 2 7 2 3 3 2" xfId="51063"/>
    <cellStyle name="Normal 5 2 2 7 2 3 4" xfId="31783"/>
    <cellStyle name="Normal 5 2 2 7 2 4" xfId="2697"/>
    <cellStyle name="Normal 5 2 2 7 2 4 2" xfId="12339"/>
    <cellStyle name="Normal 5 2 2 7 2 4 2 2" xfId="42546"/>
    <cellStyle name="Normal 5 2 2 7 2 4 3" xfId="21979"/>
    <cellStyle name="Normal 5 2 2 7 2 4 3 2" xfId="52186"/>
    <cellStyle name="Normal 5 2 2 7 2 4 4" xfId="32906"/>
    <cellStyle name="Normal 5 2 2 7 2 5" xfId="3820"/>
    <cellStyle name="Normal 5 2 2 7 2 5 2" xfId="13462"/>
    <cellStyle name="Normal 5 2 2 7 2 5 2 2" xfId="43669"/>
    <cellStyle name="Normal 5 2 2 7 2 5 3" xfId="23102"/>
    <cellStyle name="Normal 5 2 2 7 2 5 3 2" xfId="53309"/>
    <cellStyle name="Normal 5 2 2 7 2 5 4" xfId="34029"/>
    <cellStyle name="Normal 5 2 2 7 2 6" xfId="5109"/>
    <cellStyle name="Normal 5 2 2 7 2 6 2" xfId="14749"/>
    <cellStyle name="Normal 5 2 2 7 2 6 2 2" xfId="44956"/>
    <cellStyle name="Normal 5 2 2 7 2 6 3" xfId="24389"/>
    <cellStyle name="Normal 5 2 2 7 2 6 3 2" xfId="54596"/>
    <cellStyle name="Normal 5 2 2 7 2 6 4" xfId="35316"/>
    <cellStyle name="Normal 5 2 2 7 2 7" xfId="6396"/>
    <cellStyle name="Normal 5 2 2 7 2 7 2" xfId="16036"/>
    <cellStyle name="Normal 5 2 2 7 2 7 2 2" xfId="46243"/>
    <cellStyle name="Normal 5 2 2 7 2 7 3" xfId="25676"/>
    <cellStyle name="Normal 5 2 2 7 2 7 3 2" xfId="55883"/>
    <cellStyle name="Normal 5 2 2 7 2 7 4" xfId="36603"/>
    <cellStyle name="Normal 5 2 2 7 2 8" xfId="7683"/>
    <cellStyle name="Normal 5 2 2 7 2 8 2" xfId="17323"/>
    <cellStyle name="Normal 5 2 2 7 2 8 2 2" xfId="47530"/>
    <cellStyle name="Normal 5 2 2 7 2 8 3" xfId="26963"/>
    <cellStyle name="Normal 5 2 2 7 2 8 3 2" xfId="57170"/>
    <cellStyle name="Normal 5 2 2 7 2 8 4" xfId="37890"/>
    <cellStyle name="Normal 5 2 2 7 2 9" xfId="8970"/>
    <cellStyle name="Normal 5 2 2 7 2 9 2" xfId="18610"/>
    <cellStyle name="Normal 5 2 2 7 2 9 2 2" xfId="48817"/>
    <cellStyle name="Normal 5 2 2 7 2 9 3" xfId="28250"/>
    <cellStyle name="Normal 5 2 2 7 2 9 3 2" xfId="58457"/>
    <cellStyle name="Normal 5 2 2 7 2 9 4" xfId="39177"/>
    <cellStyle name="Normal 5 2 2 7 3" xfId="747"/>
    <cellStyle name="Normal 5 2 2 7 3 10" xfId="20038"/>
    <cellStyle name="Normal 5 2 2 7 3 10 2" xfId="50245"/>
    <cellStyle name="Normal 5 2 2 7 3 11" xfId="29842"/>
    <cellStyle name="Normal 5 2 2 7 3 11 2" xfId="60049"/>
    <cellStyle name="Normal 5 2 2 7 3 12" xfId="30965"/>
    <cellStyle name="Normal 5 2 2 7 3 2" xfId="1876"/>
    <cellStyle name="Normal 5 2 2 7 3 2 2" xfId="11521"/>
    <cellStyle name="Normal 5 2 2 7 3 2 2 2" xfId="41728"/>
    <cellStyle name="Normal 5 2 2 7 3 2 3" xfId="21161"/>
    <cellStyle name="Normal 5 2 2 7 3 2 3 2" xfId="51368"/>
    <cellStyle name="Normal 5 2 2 7 3 2 4" xfId="32088"/>
    <cellStyle name="Normal 5 2 2 7 3 3" xfId="3002"/>
    <cellStyle name="Normal 5 2 2 7 3 3 2" xfId="12644"/>
    <cellStyle name="Normal 5 2 2 7 3 3 2 2" xfId="42851"/>
    <cellStyle name="Normal 5 2 2 7 3 3 3" xfId="22284"/>
    <cellStyle name="Normal 5 2 2 7 3 3 3 2" xfId="52491"/>
    <cellStyle name="Normal 5 2 2 7 3 3 4" xfId="33211"/>
    <cellStyle name="Normal 5 2 2 7 3 4" xfId="4125"/>
    <cellStyle name="Normal 5 2 2 7 3 4 2" xfId="13767"/>
    <cellStyle name="Normal 5 2 2 7 3 4 2 2" xfId="43974"/>
    <cellStyle name="Normal 5 2 2 7 3 4 3" xfId="23407"/>
    <cellStyle name="Normal 5 2 2 7 3 4 3 2" xfId="53614"/>
    <cellStyle name="Normal 5 2 2 7 3 4 4" xfId="34334"/>
    <cellStyle name="Normal 5 2 2 7 3 5" xfId="5414"/>
    <cellStyle name="Normal 5 2 2 7 3 5 2" xfId="15054"/>
    <cellStyle name="Normal 5 2 2 7 3 5 2 2" xfId="45261"/>
    <cellStyle name="Normal 5 2 2 7 3 5 3" xfId="24694"/>
    <cellStyle name="Normal 5 2 2 7 3 5 3 2" xfId="54901"/>
    <cellStyle name="Normal 5 2 2 7 3 5 4" xfId="35621"/>
    <cellStyle name="Normal 5 2 2 7 3 6" xfId="6701"/>
    <cellStyle name="Normal 5 2 2 7 3 6 2" xfId="16341"/>
    <cellStyle name="Normal 5 2 2 7 3 6 2 2" xfId="46548"/>
    <cellStyle name="Normal 5 2 2 7 3 6 3" xfId="25981"/>
    <cellStyle name="Normal 5 2 2 7 3 6 3 2" xfId="56188"/>
    <cellStyle name="Normal 5 2 2 7 3 6 4" xfId="36908"/>
    <cellStyle name="Normal 5 2 2 7 3 7" xfId="7988"/>
    <cellStyle name="Normal 5 2 2 7 3 7 2" xfId="17628"/>
    <cellStyle name="Normal 5 2 2 7 3 7 2 2" xfId="47835"/>
    <cellStyle name="Normal 5 2 2 7 3 7 3" xfId="27268"/>
    <cellStyle name="Normal 5 2 2 7 3 7 3 2" xfId="57475"/>
    <cellStyle name="Normal 5 2 2 7 3 7 4" xfId="38195"/>
    <cellStyle name="Normal 5 2 2 7 3 8" xfId="9275"/>
    <cellStyle name="Normal 5 2 2 7 3 8 2" xfId="18915"/>
    <cellStyle name="Normal 5 2 2 7 3 8 2 2" xfId="49122"/>
    <cellStyle name="Normal 5 2 2 7 3 8 3" xfId="28555"/>
    <cellStyle name="Normal 5 2 2 7 3 8 3 2" xfId="58762"/>
    <cellStyle name="Normal 5 2 2 7 3 8 4" xfId="39482"/>
    <cellStyle name="Normal 5 2 2 7 3 9" xfId="10398"/>
    <cellStyle name="Normal 5 2 2 7 3 9 2" xfId="40605"/>
    <cellStyle name="Normal 5 2 2 7 4" xfId="1217"/>
    <cellStyle name="Normal 5 2 2 7 4 10" xfId="20505"/>
    <cellStyle name="Normal 5 2 2 7 4 10 2" xfId="50712"/>
    <cellStyle name="Normal 5 2 2 7 4 11" xfId="30309"/>
    <cellStyle name="Normal 5 2 2 7 4 11 2" xfId="60516"/>
    <cellStyle name="Normal 5 2 2 7 4 12" xfId="31432"/>
    <cellStyle name="Normal 5 2 2 7 4 2" xfId="2345"/>
    <cellStyle name="Normal 5 2 2 7 4 2 2" xfId="11988"/>
    <cellStyle name="Normal 5 2 2 7 4 2 2 2" xfId="42195"/>
    <cellStyle name="Normal 5 2 2 7 4 2 3" xfId="21628"/>
    <cellStyle name="Normal 5 2 2 7 4 2 3 2" xfId="51835"/>
    <cellStyle name="Normal 5 2 2 7 4 2 4" xfId="32555"/>
    <cellStyle name="Normal 5 2 2 7 4 3" xfId="3469"/>
    <cellStyle name="Normal 5 2 2 7 4 3 2" xfId="13111"/>
    <cellStyle name="Normal 5 2 2 7 4 3 2 2" xfId="43318"/>
    <cellStyle name="Normal 5 2 2 7 4 3 3" xfId="22751"/>
    <cellStyle name="Normal 5 2 2 7 4 3 3 2" xfId="52958"/>
    <cellStyle name="Normal 5 2 2 7 4 3 4" xfId="33678"/>
    <cellStyle name="Normal 5 2 2 7 4 4" xfId="4592"/>
    <cellStyle name="Normal 5 2 2 7 4 4 2" xfId="14234"/>
    <cellStyle name="Normal 5 2 2 7 4 4 2 2" xfId="44441"/>
    <cellStyle name="Normal 5 2 2 7 4 4 3" xfId="23874"/>
    <cellStyle name="Normal 5 2 2 7 4 4 3 2" xfId="54081"/>
    <cellStyle name="Normal 5 2 2 7 4 4 4" xfId="34801"/>
    <cellStyle name="Normal 5 2 2 7 4 5" xfId="5881"/>
    <cellStyle name="Normal 5 2 2 7 4 5 2" xfId="15521"/>
    <cellStyle name="Normal 5 2 2 7 4 5 2 2" xfId="45728"/>
    <cellStyle name="Normal 5 2 2 7 4 5 3" xfId="25161"/>
    <cellStyle name="Normal 5 2 2 7 4 5 3 2" xfId="55368"/>
    <cellStyle name="Normal 5 2 2 7 4 5 4" xfId="36088"/>
    <cellStyle name="Normal 5 2 2 7 4 6" xfId="7168"/>
    <cellStyle name="Normal 5 2 2 7 4 6 2" xfId="16808"/>
    <cellStyle name="Normal 5 2 2 7 4 6 2 2" xfId="47015"/>
    <cellStyle name="Normal 5 2 2 7 4 6 3" xfId="26448"/>
    <cellStyle name="Normal 5 2 2 7 4 6 3 2" xfId="56655"/>
    <cellStyle name="Normal 5 2 2 7 4 6 4" xfId="37375"/>
    <cellStyle name="Normal 5 2 2 7 4 7" xfId="8455"/>
    <cellStyle name="Normal 5 2 2 7 4 7 2" xfId="18095"/>
    <cellStyle name="Normal 5 2 2 7 4 7 2 2" xfId="48302"/>
    <cellStyle name="Normal 5 2 2 7 4 7 3" xfId="27735"/>
    <cellStyle name="Normal 5 2 2 7 4 7 3 2" xfId="57942"/>
    <cellStyle name="Normal 5 2 2 7 4 7 4" xfId="38662"/>
    <cellStyle name="Normal 5 2 2 7 4 8" xfId="9742"/>
    <cellStyle name="Normal 5 2 2 7 4 8 2" xfId="19382"/>
    <cellStyle name="Normal 5 2 2 7 4 8 2 2" xfId="49589"/>
    <cellStyle name="Normal 5 2 2 7 4 8 3" xfId="29022"/>
    <cellStyle name="Normal 5 2 2 7 4 8 3 2" xfId="59229"/>
    <cellStyle name="Normal 5 2 2 7 4 8 4" xfId="39949"/>
    <cellStyle name="Normal 5 2 2 7 4 9" xfId="10865"/>
    <cellStyle name="Normal 5 2 2 7 4 9 2" xfId="41072"/>
    <cellStyle name="Normal 5 2 2 7 5" xfId="1405"/>
    <cellStyle name="Normal 5 2 2 7 5 2" xfId="4945"/>
    <cellStyle name="Normal 5 2 2 7 5 2 2" xfId="14585"/>
    <cellStyle name="Normal 5 2 2 7 5 2 2 2" xfId="44792"/>
    <cellStyle name="Normal 5 2 2 7 5 2 3" xfId="24225"/>
    <cellStyle name="Normal 5 2 2 7 5 2 3 2" xfId="54432"/>
    <cellStyle name="Normal 5 2 2 7 5 2 4" xfId="35152"/>
    <cellStyle name="Normal 5 2 2 7 5 3" xfId="6232"/>
    <cellStyle name="Normal 5 2 2 7 5 3 2" xfId="15872"/>
    <cellStyle name="Normal 5 2 2 7 5 3 2 2" xfId="46079"/>
    <cellStyle name="Normal 5 2 2 7 5 3 3" xfId="25512"/>
    <cellStyle name="Normal 5 2 2 7 5 3 3 2" xfId="55719"/>
    <cellStyle name="Normal 5 2 2 7 5 3 4" xfId="36439"/>
    <cellStyle name="Normal 5 2 2 7 5 4" xfId="7519"/>
    <cellStyle name="Normal 5 2 2 7 5 4 2" xfId="17159"/>
    <cellStyle name="Normal 5 2 2 7 5 4 2 2" xfId="47366"/>
    <cellStyle name="Normal 5 2 2 7 5 4 3" xfId="26799"/>
    <cellStyle name="Normal 5 2 2 7 5 4 3 2" xfId="57006"/>
    <cellStyle name="Normal 5 2 2 7 5 4 4" xfId="37726"/>
    <cellStyle name="Normal 5 2 2 7 5 5" xfId="8806"/>
    <cellStyle name="Normal 5 2 2 7 5 5 2" xfId="18446"/>
    <cellStyle name="Normal 5 2 2 7 5 5 2 2" xfId="48653"/>
    <cellStyle name="Normal 5 2 2 7 5 5 3" xfId="28086"/>
    <cellStyle name="Normal 5 2 2 7 5 5 3 2" xfId="58293"/>
    <cellStyle name="Normal 5 2 2 7 5 5 4" xfId="39013"/>
    <cellStyle name="Normal 5 2 2 7 5 6" xfId="11052"/>
    <cellStyle name="Normal 5 2 2 7 5 6 2" xfId="41259"/>
    <cellStyle name="Normal 5 2 2 7 5 7" xfId="20692"/>
    <cellStyle name="Normal 5 2 2 7 5 7 2" xfId="50899"/>
    <cellStyle name="Normal 5 2 2 7 5 8" xfId="29373"/>
    <cellStyle name="Normal 5 2 2 7 5 8 2" xfId="59580"/>
    <cellStyle name="Normal 5 2 2 7 5 9" xfId="31619"/>
    <cellStyle name="Normal 5 2 2 7 6" xfId="2533"/>
    <cellStyle name="Normal 5 2 2 7 6 2" xfId="12175"/>
    <cellStyle name="Normal 5 2 2 7 6 2 2" xfId="42382"/>
    <cellStyle name="Normal 5 2 2 7 6 3" xfId="21815"/>
    <cellStyle name="Normal 5 2 2 7 6 3 2" xfId="52022"/>
    <cellStyle name="Normal 5 2 2 7 6 4" xfId="32742"/>
    <cellStyle name="Normal 5 2 2 7 7" xfId="3656"/>
    <cellStyle name="Normal 5 2 2 7 7 2" xfId="13298"/>
    <cellStyle name="Normal 5 2 2 7 7 2 2" xfId="43505"/>
    <cellStyle name="Normal 5 2 2 7 7 3" xfId="22938"/>
    <cellStyle name="Normal 5 2 2 7 7 3 2" xfId="53145"/>
    <cellStyle name="Normal 5 2 2 7 7 4" xfId="33865"/>
    <cellStyle name="Normal 5 2 2 7 8" xfId="4779"/>
    <cellStyle name="Normal 5 2 2 7 8 2" xfId="14421"/>
    <cellStyle name="Normal 5 2 2 7 8 2 2" xfId="44628"/>
    <cellStyle name="Normal 5 2 2 7 8 3" xfId="24061"/>
    <cellStyle name="Normal 5 2 2 7 8 3 2" xfId="54268"/>
    <cellStyle name="Normal 5 2 2 7 8 4" xfId="34988"/>
    <cellStyle name="Normal 5 2 2 7 9" xfId="6068"/>
    <cellStyle name="Normal 5 2 2 7 9 2" xfId="15708"/>
    <cellStyle name="Normal 5 2 2 7 9 2 2" xfId="45915"/>
    <cellStyle name="Normal 5 2 2 7 9 3" xfId="25348"/>
    <cellStyle name="Normal 5 2 2 7 9 3 2" xfId="55555"/>
    <cellStyle name="Normal 5 2 2 7 9 4" xfId="36275"/>
    <cellStyle name="Normal 5 2 2 8" xfId="296"/>
    <cellStyle name="Normal 5 2 2 8 10" xfId="9954"/>
    <cellStyle name="Normal 5 2 2 8 10 2" xfId="40161"/>
    <cellStyle name="Normal 5 2 2 8 11" xfId="19594"/>
    <cellStyle name="Normal 5 2 2 8 11 2" xfId="49801"/>
    <cellStyle name="Normal 5 2 2 8 12" xfId="29398"/>
    <cellStyle name="Normal 5 2 2 8 12 2" xfId="59605"/>
    <cellStyle name="Normal 5 2 2 8 13" xfId="30521"/>
    <cellStyle name="Normal 5 2 2 8 2" xfId="772"/>
    <cellStyle name="Normal 5 2 2 8 2 10" xfId="20063"/>
    <cellStyle name="Normal 5 2 2 8 2 10 2" xfId="50270"/>
    <cellStyle name="Normal 5 2 2 8 2 11" xfId="29867"/>
    <cellStyle name="Normal 5 2 2 8 2 11 2" xfId="60074"/>
    <cellStyle name="Normal 5 2 2 8 2 12" xfId="30990"/>
    <cellStyle name="Normal 5 2 2 8 2 2" xfId="1901"/>
    <cellStyle name="Normal 5 2 2 8 2 2 2" xfId="11546"/>
    <cellStyle name="Normal 5 2 2 8 2 2 2 2" xfId="41753"/>
    <cellStyle name="Normal 5 2 2 8 2 2 3" xfId="21186"/>
    <cellStyle name="Normal 5 2 2 8 2 2 3 2" xfId="51393"/>
    <cellStyle name="Normal 5 2 2 8 2 2 4" xfId="32113"/>
    <cellStyle name="Normal 5 2 2 8 2 3" xfId="3027"/>
    <cellStyle name="Normal 5 2 2 8 2 3 2" xfId="12669"/>
    <cellStyle name="Normal 5 2 2 8 2 3 2 2" xfId="42876"/>
    <cellStyle name="Normal 5 2 2 8 2 3 3" xfId="22309"/>
    <cellStyle name="Normal 5 2 2 8 2 3 3 2" xfId="52516"/>
    <cellStyle name="Normal 5 2 2 8 2 3 4" xfId="33236"/>
    <cellStyle name="Normal 5 2 2 8 2 4" xfId="4150"/>
    <cellStyle name="Normal 5 2 2 8 2 4 2" xfId="13792"/>
    <cellStyle name="Normal 5 2 2 8 2 4 2 2" xfId="43999"/>
    <cellStyle name="Normal 5 2 2 8 2 4 3" xfId="23432"/>
    <cellStyle name="Normal 5 2 2 8 2 4 3 2" xfId="53639"/>
    <cellStyle name="Normal 5 2 2 8 2 4 4" xfId="34359"/>
    <cellStyle name="Normal 5 2 2 8 2 5" xfId="5439"/>
    <cellStyle name="Normal 5 2 2 8 2 5 2" xfId="15079"/>
    <cellStyle name="Normal 5 2 2 8 2 5 2 2" xfId="45286"/>
    <cellStyle name="Normal 5 2 2 8 2 5 3" xfId="24719"/>
    <cellStyle name="Normal 5 2 2 8 2 5 3 2" xfId="54926"/>
    <cellStyle name="Normal 5 2 2 8 2 5 4" xfId="35646"/>
    <cellStyle name="Normal 5 2 2 8 2 6" xfId="6726"/>
    <cellStyle name="Normal 5 2 2 8 2 6 2" xfId="16366"/>
    <cellStyle name="Normal 5 2 2 8 2 6 2 2" xfId="46573"/>
    <cellStyle name="Normal 5 2 2 8 2 6 3" xfId="26006"/>
    <cellStyle name="Normal 5 2 2 8 2 6 3 2" xfId="56213"/>
    <cellStyle name="Normal 5 2 2 8 2 6 4" xfId="36933"/>
    <cellStyle name="Normal 5 2 2 8 2 7" xfId="8013"/>
    <cellStyle name="Normal 5 2 2 8 2 7 2" xfId="17653"/>
    <cellStyle name="Normal 5 2 2 8 2 7 2 2" xfId="47860"/>
    <cellStyle name="Normal 5 2 2 8 2 7 3" xfId="27293"/>
    <cellStyle name="Normal 5 2 2 8 2 7 3 2" xfId="57500"/>
    <cellStyle name="Normal 5 2 2 8 2 7 4" xfId="38220"/>
    <cellStyle name="Normal 5 2 2 8 2 8" xfId="9300"/>
    <cellStyle name="Normal 5 2 2 8 2 8 2" xfId="18940"/>
    <cellStyle name="Normal 5 2 2 8 2 8 2 2" xfId="49147"/>
    <cellStyle name="Normal 5 2 2 8 2 8 3" xfId="28580"/>
    <cellStyle name="Normal 5 2 2 8 2 8 3 2" xfId="58787"/>
    <cellStyle name="Normal 5 2 2 8 2 8 4" xfId="39507"/>
    <cellStyle name="Normal 5 2 2 8 2 9" xfId="10423"/>
    <cellStyle name="Normal 5 2 2 8 2 9 2" xfId="40630"/>
    <cellStyle name="Normal 5 2 2 8 3" xfId="1430"/>
    <cellStyle name="Normal 5 2 2 8 3 2" xfId="11077"/>
    <cellStyle name="Normal 5 2 2 8 3 2 2" xfId="41284"/>
    <cellStyle name="Normal 5 2 2 8 3 3" xfId="20717"/>
    <cellStyle name="Normal 5 2 2 8 3 3 2" xfId="50924"/>
    <cellStyle name="Normal 5 2 2 8 3 4" xfId="31644"/>
    <cellStyle name="Normal 5 2 2 8 4" xfId="2558"/>
    <cellStyle name="Normal 5 2 2 8 4 2" xfId="12200"/>
    <cellStyle name="Normal 5 2 2 8 4 2 2" xfId="42407"/>
    <cellStyle name="Normal 5 2 2 8 4 3" xfId="21840"/>
    <cellStyle name="Normal 5 2 2 8 4 3 2" xfId="52047"/>
    <cellStyle name="Normal 5 2 2 8 4 4" xfId="32767"/>
    <cellStyle name="Normal 5 2 2 8 5" xfId="3681"/>
    <cellStyle name="Normal 5 2 2 8 5 2" xfId="13323"/>
    <cellStyle name="Normal 5 2 2 8 5 2 2" xfId="43530"/>
    <cellStyle name="Normal 5 2 2 8 5 3" xfId="22963"/>
    <cellStyle name="Normal 5 2 2 8 5 3 2" xfId="53170"/>
    <cellStyle name="Normal 5 2 2 8 5 4" xfId="33890"/>
    <cellStyle name="Normal 5 2 2 8 6" xfId="4970"/>
    <cellStyle name="Normal 5 2 2 8 6 2" xfId="14610"/>
    <cellStyle name="Normal 5 2 2 8 6 2 2" xfId="44817"/>
    <cellStyle name="Normal 5 2 2 8 6 3" xfId="24250"/>
    <cellStyle name="Normal 5 2 2 8 6 3 2" xfId="54457"/>
    <cellStyle name="Normal 5 2 2 8 6 4" xfId="35177"/>
    <cellStyle name="Normal 5 2 2 8 7" xfId="6257"/>
    <cellStyle name="Normal 5 2 2 8 7 2" xfId="15897"/>
    <cellStyle name="Normal 5 2 2 8 7 2 2" xfId="46104"/>
    <cellStyle name="Normal 5 2 2 8 7 3" xfId="25537"/>
    <cellStyle name="Normal 5 2 2 8 7 3 2" xfId="55744"/>
    <cellStyle name="Normal 5 2 2 8 7 4" xfId="36464"/>
    <cellStyle name="Normal 5 2 2 8 8" xfId="7544"/>
    <cellStyle name="Normal 5 2 2 8 8 2" xfId="17184"/>
    <cellStyle name="Normal 5 2 2 8 8 2 2" xfId="47391"/>
    <cellStyle name="Normal 5 2 2 8 8 3" xfId="26824"/>
    <cellStyle name="Normal 5 2 2 8 8 3 2" xfId="57031"/>
    <cellStyle name="Normal 5 2 2 8 8 4" xfId="37751"/>
    <cellStyle name="Normal 5 2 2 8 9" xfId="8831"/>
    <cellStyle name="Normal 5 2 2 8 9 2" xfId="18471"/>
    <cellStyle name="Normal 5 2 2 8 9 2 2" xfId="48678"/>
    <cellStyle name="Normal 5 2 2 8 9 3" xfId="28111"/>
    <cellStyle name="Normal 5 2 2 8 9 3 2" xfId="58318"/>
    <cellStyle name="Normal 5 2 2 8 9 4" xfId="39038"/>
    <cellStyle name="Normal 5 2 2 9" xfId="458"/>
    <cellStyle name="Normal 5 2 2 9 10" xfId="10116"/>
    <cellStyle name="Normal 5 2 2 9 10 2" xfId="40323"/>
    <cellStyle name="Normal 5 2 2 9 11" xfId="19756"/>
    <cellStyle name="Normal 5 2 2 9 11 2" xfId="49963"/>
    <cellStyle name="Normal 5 2 2 9 12" xfId="29560"/>
    <cellStyle name="Normal 5 2 2 9 12 2" xfId="59767"/>
    <cellStyle name="Normal 5 2 2 9 13" xfId="30683"/>
    <cellStyle name="Normal 5 2 2 9 2" xfId="934"/>
    <cellStyle name="Normal 5 2 2 9 2 10" xfId="20225"/>
    <cellStyle name="Normal 5 2 2 9 2 10 2" xfId="50432"/>
    <cellStyle name="Normal 5 2 2 9 2 11" xfId="30029"/>
    <cellStyle name="Normal 5 2 2 9 2 11 2" xfId="60236"/>
    <cellStyle name="Normal 5 2 2 9 2 12" xfId="31152"/>
    <cellStyle name="Normal 5 2 2 9 2 2" xfId="2063"/>
    <cellStyle name="Normal 5 2 2 9 2 2 2" xfId="11708"/>
    <cellStyle name="Normal 5 2 2 9 2 2 2 2" xfId="41915"/>
    <cellStyle name="Normal 5 2 2 9 2 2 3" xfId="21348"/>
    <cellStyle name="Normal 5 2 2 9 2 2 3 2" xfId="51555"/>
    <cellStyle name="Normal 5 2 2 9 2 2 4" xfId="32275"/>
    <cellStyle name="Normal 5 2 2 9 2 3" xfId="3189"/>
    <cellStyle name="Normal 5 2 2 9 2 3 2" xfId="12831"/>
    <cellStyle name="Normal 5 2 2 9 2 3 2 2" xfId="43038"/>
    <cellStyle name="Normal 5 2 2 9 2 3 3" xfId="22471"/>
    <cellStyle name="Normal 5 2 2 9 2 3 3 2" xfId="52678"/>
    <cellStyle name="Normal 5 2 2 9 2 3 4" xfId="33398"/>
    <cellStyle name="Normal 5 2 2 9 2 4" xfId="4312"/>
    <cellStyle name="Normal 5 2 2 9 2 4 2" xfId="13954"/>
    <cellStyle name="Normal 5 2 2 9 2 4 2 2" xfId="44161"/>
    <cellStyle name="Normal 5 2 2 9 2 4 3" xfId="23594"/>
    <cellStyle name="Normal 5 2 2 9 2 4 3 2" xfId="53801"/>
    <cellStyle name="Normal 5 2 2 9 2 4 4" xfId="34521"/>
    <cellStyle name="Normal 5 2 2 9 2 5" xfId="5601"/>
    <cellStyle name="Normal 5 2 2 9 2 5 2" xfId="15241"/>
    <cellStyle name="Normal 5 2 2 9 2 5 2 2" xfId="45448"/>
    <cellStyle name="Normal 5 2 2 9 2 5 3" xfId="24881"/>
    <cellStyle name="Normal 5 2 2 9 2 5 3 2" xfId="55088"/>
    <cellStyle name="Normal 5 2 2 9 2 5 4" xfId="35808"/>
    <cellStyle name="Normal 5 2 2 9 2 6" xfId="6888"/>
    <cellStyle name="Normal 5 2 2 9 2 6 2" xfId="16528"/>
    <cellStyle name="Normal 5 2 2 9 2 6 2 2" xfId="46735"/>
    <cellStyle name="Normal 5 2 2 9 2 6 3" xfId="26168"/>
    <cellStyle name="Normal 5 2 2 9 2 6 3 2" xfId="56375"/>
    <cellStyle name="Normal 5 2 2 9 2 6 4" xfId="37095"/>
    <cellStyle name="Normal 5 2 2 9 2 7" xfId="8175"/>
    <cellStyle name="Normal 5 2 2 9 2 7 2" xfId="17815"/>
    <cellStyle name="Normal 5 2 2 9 2 7 2 2" xfId="48022"/>
    <cellStyle name="Normal 5 2 2 9 2 7 3" xfId="27455"/>
    <cellStyle name="Normal 5 2 2 9 2 7 3 2" xfId="57662"/>
    <cellStyle name="Normal 5 2 2 9 2 7 4" xfId="38382"/>
    <cellStyle name="Normal 5 2 2 9 2 8" xfId="9462"/>
    <cellStyle name="Normal 5 2 2 9 2 8 2" xfId="19102"/>
    <cellStyle name="Normal 5 2 2 9 2 8 2 2" xfId="49309"/>
    <cellStyle name="Normal 5 2 2 9 2 8 3" xfId="28742"/>
    <cellStyle name="Normal 5 2 2 9 2 8 3 2" xfId="58949"/>
    <cellStyle name="Normal 5 2 2 9 2 8 4" xfId="39669"/>
    <cellStyle name="Normal 5 2 2 9 2 9" xfId="10585"/>
    <cellStyle name="Normal 5 2 2 9 2 9 2" xfId="40792"/>
    <cellStyle name="Normal 5 2 2 9 3" xfId="1592"/>
    <cellStyle name="Normal 5 2 2 9 3 2" xfId="11239"/>
    <cellStyle name="Normal 5 2 2 9 3 2 2" xfId="41446"/>
    <cellStyle name="Normal 5 2 2 9 3 3" xfId="20879"/>
    <cellStyle name="Normal 5 2 2 9 3 3 2" xfId="51086"/>
    <cellStyle name="Normal 5 2 2 9 3 4" xfId="31806"/>
    <cellStyle name="Normal 5 2 2 9 4" xfId="2720"/>
    <cellStyle name="Normal 5 2 2 9 4 2" xfId="12362"/>
    <cellStyle name="Normal 5 2 2 9 4 2 2" xfId="42569"/>
    <cellStyle name="Normal 5 2 2 9 4 3" xfId="22002"/>
    <cellStyle name="Normal 5 2 2 9 4 3 2" xfId="52209"/>
    <cellStyle name="Normal 5 2 2 9 4 4" xfId="32929"/>
    <cellStyle name="Normal 5 2 2 9 5" xfId="3843"/>
    <cellStyle name="Normal 5 2 2 9 5 2" xfId="13485"/>
    <cellStyle name="Normal 5 2 2 9 5 2 2" xfId="43692"/>
    <cellStyle name="Normal 5 2 2 9 5 3" xfId="23125"/>
    <cellStyle name="Normal 5 2 2 9 5 3 2" xfId="53332"/>
    <cellStyle name="Normal 5 2 2 9 5 4" xfId="34052"/>
    <cellStyle name="Normal 5 2 2 9 6" xfId="5132"/>
    <cellStyle name="Normal 5 2 2 9 6 2" xfId="14772"/>
    <cellStyle name="Normal 5 2 2 9 6 2 2" xfId="44979"/>
    <cellStyle name="Normal 5 2 2 9 6 3" xfId="24412"/>
    <cellStyle name="Normal 5 2 2 9 6 3 2" xfId="54619"/>
    <cellStyle name="Normal 5 2 2 9 6 4" xfId="35339"/>
    <cellStyle name="Normal 5 2 2 9 7" xfId="6419"/>
    <cellStyle name="Normal 5 2 2 9 7 2" xfId="16059"/>
    <cellStyle name="Normal 5 2 2 9 7 2 2" xfId="46266"/>
    <cellStyle name="Normal 5 2 2 9 7 3" xfId="25699"/>
    <cellStyle name="Normal 5 2 2 9 7 3 2" xfId="55906"/>
    <cellStyle name="Normal 5 2 2 9 7 4" xfId="36626"/>
    <cellStyle name="Normal 5 2 2 9 8" xfId="7706"/>
    <cellStyle name="Normal 5 2 2 9 8 2" xfId="17346"/>
    <cellStyle name="Normal 5 2 2 9 8 2 2" xfId="47553"/>
    <cellStyle name="Normal 5 2 2 9 8 3" xfId="26986"/>
    <cellStyle name="Normal 5 2 2 9 8 3 2" xfId="57193"/>
    <cellStyle name="Normal 5 2 2 9 8 4" xfId="37913"/>
    <cellStyle name="Normal 5 2 2 9 9" xfId="8993"/>
    <cellStyle name="Normal 5 2 2 9 9 2" xfId="18633"/>
    <cellStyle name="Normal 5 2 2 9 9 2 2" xfId="48840"/>
    <cellStyle name="Normal 5 2 2 9 9 3" xfId="28273"/>
    <cellStyle name="Normal 5 2 2 9 9 3 2" xfId="58480"/>
    <cellStyle name="Normal 5 2 2 9 9 4" xfId="39200"/>
    <cellStyle name="Normal 5 2 20" xfId="2393"/>
    <cellStyle name="Normal 5 2 20 2" xfId="12035"/>
    <cellStyle name="Normal 5 2 20 2 2" xfId="42242"/>
    <cellStyle name="Normal 5 2 20 3" xfId="21675"/>
    <cellStyle name="Normal 5 2 20 3 2" xfId="51882"/>
    <cellStyle name="Normal 5 2 20 4" xfId="32602"/>
    <cellStyle name="Normal 5 2 21" xfId="3516"/>
    <cellStyle name="Normal 5 2 21 2" xfId="13158"/>
    <cellStyle name="Normal 5 2 21 2 2" xfId="43365"/>
    <cellStyle name="Normal 5 2 21 3" xfId="22798"/>
    <cellStyle name="Normal 5 2 21 3 2" xfId="53005"/>
    <cellStyle name="Normal 5 2 21 4" xfId="33725"/>
    <cellStyle name="Normal 5 2 22" xfId="4639"/>
    <cellStyle name="Normal 5 2 22 2" xfId="14281"/>
    <cellStyle name="Normal 5 2 22 2 2" xfId="44488"/>
    <cellStyle name="Normal 5 2 22 3" xfId="23921"/>
    <cellStyle name="Normal 5 2 22 3 2" xfId="54128"/>
    <cellStyle name="Normal 5 2 22 4" xfId="34848"/>
    <cellStyle name="Normal 5 2 23" xfId="5928"/>
    <cellStyle name="Normal 5 2 23 2" xfId="15568"/>
    <cellStyle name="Normal 5 2 23 2 2" xfId="45775"/>
    <cellStyle name="Normal 5 2 23 3" xfId="25208"/>
    <cellStyle name="Normal 5 2 23 3 2" xfId="55415"/>
    <cellStyle name="Normal 5 2 23 4" xfId="36135"/>
    <cellStyle name="Normal 5 2 24" xfId="7215"/>
    <cellStyle name="Normal 5 2 24 2" xfId="16855"/>
    <cellStyle name="Normal 5 2 24 2 2" xfId="47062"/>
    <cellStyle name="Normal 5 2 24 3" xfId="26495"/>
    <cellStyle name="Normal 5 2 24 3 2" xfId="56702"/>
    <cellStyle name="Normal 5 2 24 4" xfId="37422"/>
    <cellStyle name="Normal 5 2 25" xfId="8502"/>
    <cellStyle name="Normal 5 2 25 2" xfId="18142"/>
    <cellStyle name="Normal 5 2 25 2 2" xfId="48349"/>
    <cellStyle name="Normal 5 2 25 3" xfId="27782"/>
    <cellStyle name="Normal 5 2 25 3 2" xfId="57989"/>
    <cellStyle name="Normal 5 2 25 4" xfId="38709"/>
    <cellStyle name="Normal 5 2 26" xfId="9789"/>
    <cellStyle name="Normal 5 2 26 2" xfId="39996"/>
    <cellStyle name="Normal 5 2 27" xfId="19429"/>
    <cellStyle name="Normal 5 2 27 2" xfId="49636"/>
    <cellStyle name="Normal 5 2 28" xfId="29069"/>
    <cellStyle name="Normal 5 2 28 2" xfId="59276"/>
    <cellStyle name="Normal 5 2 29" xfId="30356"/>
    <cellStyle name="Normal 5 2 3" xfId="153"/>
    <cellStyle name="Normal 5 2 3 10" xfId="7238"/>
    <cellStyle name="Normal 5 2 3 10 2" xfId="16878"/>
    <cellStyle name="Normal 5 2 3 10 2 2" xfId="47085"/>
    <cellStyle name="Normal 5 2 3 10 3" xfId="26518"/>
    <cellStyle name="Normal 5 2 3 10 3 2" xfId="56725"/>
    <cellStyle name="Normal 5 2 3 10 4" xfId="37445"/>
    <cellStyle name="Normal 5 2 3 11" xfId="8525"/>
    <cellStyle name="Normal 5 2 3 11 2" xfId="18165"/>
    <cellStyle name="Normal 5 2 3 11 2 2" xfId="48372"/>
    <cellStyle name="Normal 5 2 3 11 3" xfId="27805"/>
    <cellStyle name="Normal 5 2 3 11 3 2" xfId="58012"/>
    <cellStyle name="Normal 5 2 3 11 4" xfId="38732"/>
    <cellStyle name="Normal 5 2 3 12" xfId="9812"/>
    <cellStyle name="Normal 5 2 3 12 2" xfId="40019"/>
    <cellStyle name="Normal 5 2 3 13" xfId="19452"/>
    <cellStyle name="Normal 5 2 3 13 2" xfId="49659"/>
    <cellStyle name="Normal 5 2 3 14" xfId="29092"/>
    <cellStyle name="Normal 5 2 3 14 2" xfId="59299"/>
    <cellStyle name="Normal 5 2 3 15" xfId="30379"/>
    <cellStyle name="Normal 5 2 3 2" xfId="318"/>
    <cellStyle name="Normal 5 2 3 2 10" xfId="9976"/>
    <cellStyle name="Normal 5 2 3 2 10 2" xfId="40183"/>
    <cellStyle name="Normal 5 2 3 2 11" xfId="19616"/>
    <cellStyle name="Normal 5 2 3 2 11 2" xfId="49823"/>
    <cellStyle name="Normal 5 2 3 2 12" xfId="29420"/>
    <cellStyle name="Normal 5 2 3 2 12 2" xfId="59627"/>
    <cellStyle name="Normal 5 2 3 2 13" xfId="30543"/>
    <cellStyle name="Normal 5 2 3 2 2" xfId="794"/>
    <cellStyle name="Normal 5 2 3 2 2 10" xfId="20085"/>
    <cellStyle name="Normal 5 2 3 2 2 10 2" xfId="50292"/>
    <cellStyle name="Normal 5 2 3 2 2 11" xfId="29889"/>
    <cellStyle name="Normal 5 2 3 2 2 11 2" xfId="60096"/>
    <cellStyle name="Normal 5 2 3 2 2 12" xfId="31012"/>
    <cellStyle name="Normal 5 2 3 2 2 2" xfId="1923"/>
    <cellStyle name="Normal 5 2 3 2 2 2 2" xfId="11568"/>
    <cellStyle name="Normal 5 2 3 2 2 2 2 2" xfId="41775"/>
    <cellStyle name="Normal 5 2 3 2 2 2 3" xfId="21208"/>
    <cellStyle name="Normal 5 2 3 2 2 2 3 2" xfId="51415"/>
    <cellStyle name="Normal 5 2 3 2 2 2 4" xfId="32135"/>
    <cellStyle name="Normal 5 2 3 2 2 3" xfId="3049"/>
    <cellStyle name="Normal 5 2 3 2 2 3 2" xfId="12691"/>
    <cellStyle name="Normal 5 2 3 2 2 3 2 2" xfId="42898"/>
    <cellStyle name="Normal 5 2 3 2 2 3 3" xfId="22331"/>
    <cellStyle name="Normal 5 2 3 2 2 3 3 2" xfId="52538"/>
    <cellStyle name="Normal 5 2 3 2 2 3 4" xfId="33258"/>
    <cellStyle name="Normal 5 2 3 2 2 4" xfId="4172"/>
    <cellStyle name="Normal 5 2 3 2 2 4 2" xfId="13814"/>
    <cellStyle name="Normal 5 2 3 2 2 4 2 2" xfId="44021"/>
    <cellStyle name="Normal 5 2 3 2 2 4 3" xfId="23454"/>
    <cellStyle name="Normal 5 2 3 2 2 4 3 2" xfId="53661"/>
    <cellStyle name="Normal 5 2 3 2 2 4 4" xfId="34381"/>
    <cellStyle name="Normal 5 2 3 2 2 5" xfId="5461"/>
    <cellStyle name="Normal 5 2 3 2 2 5 2" xfId="15101"/>
    <cellStyle name="Normal 5 2 3 2 2 5 2 2" xfId="45308"/>
    <cellStyle name="Normal 5 2 3 2 2 5 3" xfId="24741"/>
    <cellStyle name="Normal 5 2 3 2 2 5 3 2" xfId="54948"/>
    <cellStyle name="Normal 5 2 3 2 2 5 4" xfId="35668"/>
    <cellStyle name="Normal 5 2 3 2 2 6" xfId="6748"/>
    <cellStyle name="Normal 5 2 3 2 2 6 2" xfId="16388"/>
    <cellStyle name="Normal 5 2 3 2 2 6 2 2" xfId="46595"/>
    <cellStyle name="Normal 5 2 3 2 2 6 3" xfId="26028"/>
    <cellStyle name="Normal 5 2 3 2 2 6 3 2" xfId="56235"/>
    <cellStyle name="Normal 5 2 3 2 2 6 4" xfId="36955"/>
    <cellStyle name="Normal 5 2 3 2 2 7" xfId="8035"/>
    <cellStyle name="Normal 5 2 3 2 2 7 2" xfId="17675"/>
    <cellStyle name="Normal 5 2 3 2 2 7 2 2" xfId="47882"/>
    <cellStyle name="Normal 5 2 3 2 2 7 3" xfId="27315"/>
    <cellStyle name="Normal 5 2 3 2 2 7 3 2" xfId="57522"/>
    <cellStyle name="Normal 5 2 3 2 2 7 4" xfId="38242"/>
    <cellStyle name="Normal 5 2 3 2 2 8" xfId="9322"/>
    <cellStyle name="Normal 5 2 3 2 2 8 2" xfId="18962"/>
    <cellStyle name="Normal 5 2 3 2 2 8 2 2" xfId="49169"/>
    <cellStyle name="Normal 5 2 3 2 2 8 3" xfId="28602"/>
    <cellStyle name="Normal 5 2 3 2 2 8 3 2" xfId="58809"/>
    <cellStyle name="Normal 5 2 3 2 2 8 4" xfId="39529"/>
    <cellStyle name="Normal 5 2 3 2 2 9" xfId="10445"/>
    <cellStyle name="Normal 5 2 3 2 2 9 2" xfId="40652"/>
    <cellStyle name="Normal 5 2 3 2 3" xfId="1452"/>
    <cellStyle name="Normal 5 2 3 2 3 2" xfId="11099"/>
    <cellStyle name="Normal 5 2 3 2 3 2 2" xfId="41306"/>
    <cellStyle name="Normal 5 2 3 2 3 3" xfId="20739"/>
    <cellStyle name="Normal 5 2 3 2 3 3 2" xfId="50946"/>
    <cellStyle name="Normal 5 2 3 2 3 4" xfId="31666"/>
    <cellStyle name="Normal 5 2 3 2 4" xfId="2580"/>
    <cellStyle name="Normal 5 2 3 2 4 2" xfId="12222"/>
    <cellStyle name="Normal 5 2 3 2 4 2 2" xfId="42429"/>
    <cellStyle name="Normal 5 2 3 2 4 3" xfId="21862"/>
    <cellStyle name="Normal 5 2 3 2 4 3 2" xfId="52069"/>
    <cellStyle name="Normal 5 2 3 2 4 4" xfId="32789"/>
    <cellStyle name="Normal 5 2 3 2 5" xfId="3703"/>
    <cellStyle name="Normal 5 2 3 2 5 2" xfId="13345"/>
    <cellStyle name="Normal 5 2 3 2 5 2 2" xfId="43552"/>
    <cellStyle name="Normal 5 2 3 2 5 3" xfId="22985"/>
    <cellStyle name="Normal 5 2 3 2 5 3 2" xfId="53192"/>
    <cellStyle name="Normal 5 2 3 2 5 4" xfId="33912"/>
    <cellStyle name="Normal 5 2 3 2 6" xfId="4992"/>
    <cellStyle name="Normal 5 2 3 2 6 2" xfId="14632"/>
    <cellStyle name="Normal 5 2 3 2 6 2 2" xfId="44839"/>
    <cellStyle name="Normal 5 2 3 2 6 3" xfId="24272"/>
    <cellStyle name="Normal 5 2 3 2 6 3 2" xfId="54479"/>
    <cellStyle name="Normal 5 2 3 2 6 4" xfId="35199"/>
    <cellStyle name="Normal 5 2 3 2 7" xfId="6279"/>
    <cellStyle name="Normal 5 2 3 2 7 2" xfId="15919"/>
    <cellStyle name="Normal 5 2 3 2 7 2 2" xfId="46126"/>
    <cellStyle name="Normal 5 2 3 2 7 3" xfId="25559"/>
    <cellStyle name="Normal 5 2 3 2 7 3 2" xfId="55766"/>
    <cellStyle name="Normal 5 2 3 2 7 4" xfId="36486"/>
    <cellStyle name="Normal 5 2 3 2 8" xfId="7566"/>
    <cellStyle name="Normal 5 2 3 2 8 2" xfId="17206"/>
    <cellStyle name="Normal 5 2 3 2 8 2 2" xfId="47413"/>
    <cellStyle name="Normal 5 2 3 2 8 3" xfId="26846"/>
    <cellStyle name="Normal 5 2 3 2 8 3 2" xfId="57053"/>
    <cellStyle name="Normal 5 2 3 2 8 4" xfId="37773"/>
    <cellStyle name="Normal 5 2 3 2 9" xfId="8853"/>
    <cellStyle name="Normal 5 2 3 2 9 2" xfId="18493"/>
    <cellStyle name="Normal 5 2 3 2 9 2 2" xfId="48700"/>
    <cellStyle name="Normal 5 2 3 2 9 3" xfId="28133"/>
    <cellStyle name="Normal 5 2 3 2 9 3 2" xfId="58340"/>
    <cellStyle name="Normal 5 2 3 2 9 4" xfId="39060"/>
    <cellStyle name="Normal 5 2 3 3" xfId="629"/>
    <cellStyle name="Normal 5 2 3 3 10" xfId="19921"/>
    <cellStyle name="Normal 5 2 3 3 10 2" xfId="50128"/>
    <cellStyle name="Normal 5 2 3 3 11" xfId="29725"/>
    <cellStyle name="Normal 5 2 3 3 11 2" xfId="59932"/>
    <cellStyle name="Normal 5 2 3 3 12" xfId="30848"/>
    <cellStyle name="Normal 5 2 3 3 2" xfId="1759"/>
    <cellStyle name="Normal 5 2 3 3 2 2" xfId="11404"/>
    <cellStyle name="Normal 5 2 3 3 2 2 2" xfId="41611"/>
    <cellStyle name="Normal 5 2 3 3 2 3" xfId="21044"/>
    <cellStyle name="Normal 5 2 3 3 2 3 2" xfId="51251"/>
    <cellStyle name="Normal 5 2 3 3 2 4" xfId="31971"/>
    <cellStyle name="Normal 5 2 3 3 3" xfId="2885"/>
    <cellStyle name="Normal 5 2 3 3 3 2" xfId="12527"/>
    <cellStyle name="Normal 5 2 3 3 3 2 2" xfId="42734"/>
    <cellStyle name="Normal 5 2 3 3 3 3" xfId="22167"/>
    <cellStyle name="Normal 5 2 3 3 3 3 2" xfId="52374"/>
    <cellStyle name="Normal 5 2 3 3 3 4" xfId="33094"/>
    <cellStyle name="Normal 5 2 3 3 4" xfId="4008"/>
    <cellStyle name="Normal 5 2 3 3 4 2" xfId="13650"/>
    <cellStyle name="Normal 5 2 3 3 4 2 2" xfId="43857"/>
    <cellStyle name="Normal 5 2 3 3 4 3" xfId="23290"/>
    <cellStyle name="Normal 5 2 3 3 4 3 2" xfId="53497"/>
    <cellStyle name="Normal 5 2 3 3 4 4" xfId="34217"/>
    <cellStyle name="Normal 5 2 3 3 5" xfId="5297"/>
    <cellStyle name="Normal 5 2 3 3 5 2" xfId="14937"/>
    <cellStyle name="Normal 5 2 3 3 5 2 2" xfId="45144"/>
    <cellStyle name="Normal 5 2 3 3 5 3" xfId="24577"/>
    <cellStyle name="Normal 5 2 3 3 5 3 2" xfId="54784"/>
    <cellStyle name="Normal 5 2 3 3 5 4" xfId="35504"/>
    <cellStyle name="Normal 5 2 3 3 6" xfId="6584"/>
    <cellStyle name="Normal 5 2 3 3 6 2" xfId="16224"/>
    <cellStyle name="Normal 5 2 3 3 6 2 2" xfId="46431"/>
    <cellStyle name="Normal 5 2 3 3 6 3" xfId="25864"/>
    <cellStyle name="Normal 5 2 3 3 6 3 2" xfId="56071"/>
    <cellStyle name="Normal 5 2 3 3 6 4" xfId="36791"/>
    <cellStyle name="Normal 5 2 3 3 7" xfId="7871"/>
    <cellStyle name="Normal 5 2 3 3 7 2" xfId="17511"/>
    <cellStyle name="Normal 5 2 3 3 7 2 2" xfId="47718"/>
    <cellStyle name="Normal 5 2 3 3 7 3" xfId="27151"/>
    <cellStyle name="Normal 5 2 3 3 7 3 2" xfId="57358"/>
    <cellStyle name="Normal 5 2 3 3 7 4" xfId="38078"/>
    <cellStyle name="Normal 5 2 3 3 8" xfId="9158"/>
    <cellStyle name="Normal 5 2 3 3 8 2" xfId="18798"/>
    <cellStyle name="Normal 5 2 3 3 8 2 2" xfId="49005"/>
    <cellStyle name="Normal 5 2 3 3 8 3" xfId="28438"/>
    <cellStyle name="Normal 5 2 3 3 8 3 2" xfId="58645"/>
    <cellStyle name="Normal 5 2 3 3 8 4" xfId="39365"/>
    <cellStyle name="Normal 5 2 3 3 9" xfId="10281"/>
    <cellStyle name="Normal 5 2 3 3 9 2" xfId="40488"/>
    <cellStyle name="Normal 5 2 3 4" xfId="1099"/>
    <cellStyle name="Normal 5 2 3 4 10" xfId="20388"/>
    <cellStyle name="Normal 5 2 3 4 10 2" xfId="50595"/>
    <cellStyle name="Normal 5 2 3 4 11" xfId="30192"/>
    <cellStyle name="Normal 5 2 3 4 11 2" xfId="60399"/>
    <cellStyle name="Normal 5 2 3 4 12" xfId="31315"/>
    <cellStyle name="Normal 5 2 3 4 2" xfId="2227"/>
    <cellStyle name="Normal 5 2 3 4 2 2" xfId="11871"/>
    <cellStyle name="Normal 5 2 3 4 2 2 2" xfId="42078"/>
    <cellStyle name="Normal 5 2 3 4 2 3" xfId="21511"/>
    <cellStyle name="Normal 5 2 3 4 2 3 2" xfId="51718"/>
    <cellStyle name="Normal 5 2 3 4 2 4" xfId="32438"/>
    <cellStyle name="Normal 5 2 3 4 3" xfId="3352"/>
    <cellStyle name="Normal 5 2 3 4 3 2" xfId="12994"/>
    <cellStyle name="Normal 5 2 3 4 3 2 2" xfId="43201"/>
    <cellStyle name="Normal 5 2 3 4 3 3" xfId="22634"/>
    <cellStyle name="Normal 5 2 3 4 3 3 2" xfId="52841"/>
    <cellStyle name="Normal 5 2 3 4 3 4" xfId="33561"/>
    <cellStyle name="Normal 5 2 3 4 4" xfId="4475"/>
    <cellStyle name="Normal 5 2 3 4 4 2" xfId="14117"/>
    <cellStyle name="Normal 5 2 3 4 4 2 2" xfId="44324"/>
    <cellStyle name="Normal 5 2 3 4 4 3" xfId="23757"/>
    <cellStyle name="Normal 5 2 3 4 4 3 2" xfId="53964"/>
    <cellStyle name="Normal 5 2 3 4 4 4" xfId="34684"/>
    <cellStyle name="Normal 5 2 3 4 5" xfId="5764"/>
    <cellStyle name="Normal 5 2 3 4 5 2" xfId="15404"/>
    <cellStyle name="Normal 5 2 3 4 5 2 2" xfId="45611"/>
    <cellStyle name="Normal 5 2 3 4 5 3" xfId="25044"/>
    <cellStyle name="Normal 5 2 3 4 5 3 2" xfId="55251"/>
    <cellStyle name="Normal 5 2 3 4 5 4" xfId="35971"/>
    <cellStyle name="Normal 5 2 3 4 6" xfId="7051"/>
    <cellStyle name="Normal 5 2 3 4 6 2" xfId="16691"/>
    <cellStyle name="Normal 5 2 3 4 6 2 2" xfId="46898"/>
    <cellStyle name="Normal 5 2 3 4 6 3" xfId="26331"/>
    <cellStyle name="Normal 5 2 3 4 6 3 2" xfId="56538"/>
    <cellStyle name="Normal 5 2 3 4 6 4" xfId="37258"/>
    <cellStyle name="Normal 5 2 3 4 7" xfId="8338"/>
    <cellStyle name="Normal 5 2 3 4 7 2" xfId="17978"/>
    <cellStyle name="Normal 5 2 3 4 7 2 2" xfId="48185"/>
    <cellStyle name="Normal 5 2 3 4 7 3" xfId="27618"/>
    <cellStyle name="Normal 5 2 3 4 7 3 2" xfId="57825"/>
    <cellStyle name="Normal 5 2 3 4 7 4" xfId="38545"/>
    <cellStyle name="Normal 5 2 3 4 8" xfId="9625"/>
    <cellStyle name="Normal 5 2 3 4 8 2" xfId="19265"/>
    <cellStyle name="Normal 5 2 3 4 8 2 2" xfId="49472"/>
    <cellStyle name="Normal 5 2 3 4 8 3" xfId="28905"/>
    <cellStyle name="Normal 5 2 3 4 8 3 2" xfId="59112"/>
    <cellStyle name="Normal 5 2 3 4 8 4" xfId="39832"/>
    <cellStyle name="Normal 5 2 3 4 9" xfId="10748"/>
    <cellStyle name="Normal 5 2 3 4 9 2" xfId="40955"/>
    <cellStyle name="Normal 5 2 3 5" xfId="1288"/>
    <cellStyle name="Normal 5 2 3 5 2" xfId="4827"/>
    <cellStyle name="Normal 5 2 3 5 2 2" xfId="14468"/>
    <cellStyle name="Normal 5 2 3 5 2 2 2" xfId="44675"/>
    <cellStyle name="Normal 5 2 3 5 2 3" xfId="24108"/>
    <cellStyle name="Normal 5 2 3 5 2 3 2" xfId="54315"/>
    <cellStyle name="Normal 5 2 3 5 2 4" xfId="35035"/>
    <cellStyle name="Normal 5 2 3 5 3" xfId="6115"/>
    <cellStyle name="Normal 5 2 3 5 3 2" xfId="15755"/>
    <cellStyle name="Normal 5 2 3 5 3 2 2" xfId="45962"/>
    <cellStyle name="Normal 5 2 3 5 3 3" xfId="25395"/>
    <cellStyle name="Normal 5 2 3 5 3 3 2" xfId="55602"/>
    <cellStyle name="Normal 5 2 3 5 3 4" xfId="36322"/>
    <cellStyle name="Normal 5 2 3 5 4" xfId="7402"/>
    <cellStyle name="Normal 5 2 3 5 4 2" xfId="17042"/>
    <cellStyle name="Normal 5 2 3 5 4 2 2" xfId="47249"/>
    <cellStyle name="Normal 5 2 3 5 4 3" xfId="26682"/>
    <cellStyle name="Normal 5 2 3 5 4 3 2" xfId="56889"/>
    <cellStyle name="Normal 5 2 3 5 4 4" xfId="37609"/>
    <cellStyle name="Normal 5 2 3 5 5" xfId="8689"/>
    <cellStyle name="Normal 5 2 3 5 5 2" xfId="18329"/>
    <cellStyle name="Normal 5 2 3 5 5 2 2" xfId="48536"/>
    <cellStyle name="Normal 5 2 3 5 5 3" xfId="27969"/>
    <cellStyle name="Normal 5 2 3 5 5 3 2" xfId="58176"/>
    <cellStyle name="Normal 5 2 3 5 5 4" xfId="38896"/>
    <cellStyle name="Normal 5 2 3 5 6" xfId="10935"/>
    <cellStyle name="Normal 5 2 3 5 6 2" xfId="41142"/>
    <cellStyle name="Normal 5 2 3 5 7" xfId="20575"/>
    <cellStyle name="Normal 5 2 3 5 7 2" xfId="50782"/>
    <cellStyle name="Normal 5 2 3 5 8" xfId="29256"/>
    <cellStyle name="Normal 5 2 3 5 8 2" xfId="59463"/>
    <cellStyle name="Normal 5 2 3 5 9" xfId="31502"/>
    <cellStyle name="Normal 5 2 3 6" xfId="2416"/>
    <cellStyle name="Normal 5 2 3 6 2" xfId="12058"/>
    <cellStyle name="Normal 5 2 3 6 2 2" xfId="42265"/>
    <cellStyle name="Normal 5 2 3 6 3" xfId="21698"/>
    <cellStyle name="Normal 5 2 3 6 3 2" xfId="51905"/>
    <cellStyle name="Normal 5 2 3 6 4" xfId="32625"/>
    <cellStyle name="Normal 5 2 3 7" xfId="3539"/>
    <cellStyle name="Normal 5 2 3 7 2" xfId="13181"/>
    <cellStyle name="Normal 5 2 3 7 2 2" xfId="43388"/>
    <cellStyle name="Normal 5 2 3 7 3" xfId="22821"/>
    <cellStyle name="Normal 5 2 3 7 3 2" xfId="53028"/>
    <cellStyle name="Normal 5 2 3 7 4" xfId="33748"/>
    <cellStyle name="Normal 5 2 3 8" xfId="4662"/>
    <cellStyle name="Normal 5 2 3 8 2" xfId="14304"/>
    <cellStyle name="Normal 5 2 3 8 2 2" xfId="44511"/>
    <cellStyle name="Normal 5 2 3 8 3" xfId="23944"/>
    <cellStyle name="Normal 5 2 3 8 3 2" xfId="54151"/>
    <cellStyle name="Normal 5 2 3 8 4" xfId="34871"/>
    <cellStyle name="Normal 5 2 3 9" xfId="5951"/>
    <cellStyle name="Normal 5 2 3 9 2" xfId="15591"/>
    <cellStyle name="Normal 5 2 3 9 2 2" xfId="45798"/>
    <cellStyle name="Normal 5 2 3 9 3" xfId="25231"/>
    <cellStyle name="Normal 5 2 3 9 3 2" xfId="55438"/>
    <cellStyle name="Normal 5 2 3 9 4" xfId="36158"/>
    <cellStyle name="Normal 5 2 4" xfId="177"/>
    <cellStyle name="Normal 5 2 4 10" xfId="7261"/>
    <cellStyle name="Normal 5 2 4 10 2" xfId="16901"/>
    <cellStyle name="Normal 5 2 4 10 2 2" xfId="47108"/>
    <cellStyle name="Normal 5 2 4 10 3" xfId="26541"/>
    <cellStyle name="Normal 5 2 4 10 3 2" xfId="56748"/>
    <cellStyle name="Normal 5 2 4 10 4" xfId="37468"/>
    <cellStyle name="Normal 5 2 4 11" xfId="8548"/>
    <cellStyle name="Normal 5 2 4 11 2" xfId="18188"/>
    <cellStyle name="Normal 5 2 4 11 2 2" xfId="48395"/>
    <cellStyle name="Normal 5 2 4 11 3" xfId="27828"/>
    <cellStyle name="Normal 5 2 4 11 3 2" xfId="58035"/>
    <cellStyle name="Normal 5 2 4 11 4" xfId="38755"/>
    <cellStyle name="Normal 5 2 4 12" xfId="9835"/>
    <cellStyle name="Normal 5 2 4 12 2" xfId="40042"/>
    <cellStyle name="Normal 5 2 4 13" xfId="19475"/>
    <cellStyle name="Normal 5 2 4 13 2" xfId="49682"/>
    <cellStyle name="Normal 5 2 4 14" xfId="29115"/>
    <cellStyle name="Normal 5 2 4 14 2" xfId="59322"/>
    <cellStyle name="Normal 5 2 4 15" xfId="30402"/>
    <cellStyle name="Normal 5 2 4 2" xfId="341"/>
    <cellStyle name="Normal 5 2 4 2 10" xfId="9999"/>
    <cellStyle name="Normal 5 2 4 2 10 2" xfId="40206"/>
    <cellStyle name="Normal 5 2 4 2 11" xfId="19639"/>
    <cellStyle name="Normal 5 2 4 2 11 2" xfId="49846"/>
    <cellStyle name="Normal 5 2 4 2 12" xfId="29443"/>
    <cellStyle name="Normal 5 2 4 2 12 2" xfId="59650"/>
    <cellStyle name="Normal 5 2 4 2 13" xfId="30566"/>
    <cellStyle name="Normal 5 2 4 2 2" xfId="817"/>
    <cellStyle name="Normal 5 2 4 2 2 10" xfId="20108"/>
    <cellStyle name="Normal 5 2 4 2 2 10 2" xfId="50315"/>
    <cellStyle name="Normal 5 2 4 2 2 11" xfId="29912"/>
    <cellStyle name="Normal 5 2 4 2 2 11 2" xfId="60119"/>
    <cellStyle name="Normal 5 2 4 2 2 12" xfId="31035"/>
    <cellStyle name="Normal 5 2 4 2 2 2" xfId="1946"/>
    <cellStyle name="Normal 5 2 4 2 2 2 2" xfId="11591"/>
    <cellStyle name="Normal 5 2 4 2 2 2 2 2" xfId="41798"/>
    <cellStyle name="Normal 5 2 4 2 2 2 3" xfId="21231"/>
    <cellStyle name="Normal 5 2 4 2 2 2 3 2" xfId="51438"/>
    <cellStyle name="Normal 5 2 4 2 2 2 4" xfId="32158"/>
    <cellStyle name="Normal 5 2 4 2 2 3" xfId="3072"/>
    <cellStyle name="Normal 5 2 4 2 2 3 2" xfId="12714"/>
    <cellStyle name="Normal 5 2 4 2 2 3 2 2" xfId="42921"/>
    <cellStyle name="Normal 5 2 4 2 2 3 3" xfId="22354"/>
    <cellStyle name="Normal 5 2 4 2 2 3 3 2" xfId="52561"/>
    <cellStyle name="Normal 5 2 4 2 2 3 4" xfId="33281"/>
    <cellStyle name="Normal 5 2 4 2 2 4" xfId="4195"/>
    <cellStyle name="Normal 5 2 4 2 2 4 2" xfId="13837"/>
    <cellStyle name="Normal 5 2 4 2 2 4 2 2" xfId="44044"/>
    <cellStyle name="Normal 5 2 4 2 2 4 3" xfId="23477"/>
    <cellStyle name="Normal 5 2 4 2 2 4 3 2" xfId="53684"/>
    <cellStyle name="Normal 5 2 4 2 2 4 4" xfId="34404"/>
    <cellStyle name="Normal 5 2 4 2 2 5" xfId="5484"/>
    <cellStyle name="Normal 5 2 4 2 2 5 2" xfId="15124"/>
    <cellStyle name="Normal 5 2 4 2 2 5 2 2" xfId="45331"/>
    <cellStyle name="Normal 5 2 4 2 2 5 3" xfId="24764"/>
    <cellStyle name="Normal 5 2 4 2 2 5 3 2" xfId="54971"/>
    <cellStyle name="Normal 5 2 4 2 2 5 4" xfId="35691"/>
    <cellStyle name="Normal 5 2 4 2 2 6" xfId="6771"/>
    <cellStyle name="Normal 5 2 4 2 2 6 2" xfId="16411"/>
    <cellStyle name="Normal 5 2 4 2 2 6 2 2" xfId="46618"/>
    <cellStyle name="Normal 5 2 4 2 2 6 3" xfId="26051"/>
    <cellStyle name="Normal 5 2 4 2 2 6 3 2" xfId="56258"/>
    <cellStyle name="Normal 5 2 4 2 2 6 4" xfId="36978"/>
    <cellStyle name="Normal 5 2 4 2 2 7" xfId="8058"/>
    <cellStyle name="Normal 5 2 4 2 2 7 2" xfId="17698"/>
    <cellStyle name="Normal 5 2 4 2 2 7 2 2" xfId="47905"/>
    <cellStyle name="Normal 5 2 4 2 2 7 3" xfId="27338"/>
    <cellStyle name="Normal 5 2 4 2 2 7 3 2" xfId="57545"/>
    <cellStyle name="Normal 5 2 4 2 2 7 4" xfId="38265"/>
    <cellStyle name="Normal 5 2 4 2 2 8" xfId="9345"/>
    <cellStyle name="Normal 5 2 4 2 2 8 2" xfId="18985"/>
    <cellStyle name="Normal 5 2 4 2 2 8 2 2" xfId="49192"/>
    <cellStyle name="Normal 5 2 4 2 2 8 3" xfId="28625"/>
    <cellStyle name="Normal 5 2 4 2 2 8 3 2" xfId="58832"/>
    <cellStyle name="Normal 5 2 4 2 2 8 4" xfId="39552"/>
    <cellStyle name="Normal 5 2 4 2 2 9" xfId="10468"/>
    <cellStyle name="Normal 5 2 4 2 2 9 2" xfId="40675"/>
    <cellStyle name="Normal 5 2 4 2 3" xfId="1475"/>
    <cellStyle name="Normal 5 2 4 2 3 2" xfId="11122"/>
    <cellStyle name="Normal 5 2 4 2 3 2 2" xfId="41329"/>
    <cellStyle name="Normal 5 2 4 2 3 3" xfId="20762"/>
    <cellStyle name="Normal 5 2 4 2 3 3 2" xfId="50969"/>
    <cellStyle name="Normal 5 2 4 2 3 4" xfId="31689"/>
    <cellStyle name="Normal 5 2 4 2 4" xfId="2603"/>
    <cellStyle name="Normal 5 2 4 2 4 2" xfId="12245"/>
    <cellStyle name="Normal 5 2 4 2 4 2 2" xfId="42452"/>
    <cellStyle name="Normal 5 2 4 2 4 3" xfId="21885"/>
    <cellStyle name="Normal 5 2 4 2 4 3 2" xfId="52092"/>
    <cellStyle name="Normal 5 2 4 2 4 4" xfId="32812"/>
    <cellStyle name="Normal 5 2 4 2 5" xfId="3726"/>
    <cellStyle name="Normal 5 2 4 2 5 2" xfId="13368"/>
    <cellStyle name="Normal 5 2 4 2 5 2 2" xfId="43575"/>
    <cellStyle name="Normal 5 2 4 2 5 3" xfId="23008"/>
    <cellStyle name="Normal 5 2 4 2 5 3 2" xfId="53215"/>
    <cellStyle name="Normal 5 2 4 2 5 4" xfId="33935"/>
    <cellStyle name="Normal 5 2 4 2 6" xfId="5015"/>
    <cellStyle name="Normal 5 2 4 2 6 2" xfId="14655"/>
    <cellStyle name="Normal 5 2 4 2 6 2 2" xfId="44862"/>
    <cellStyle name="Normal 5 2 4 2 6 3" xfId="24295"/>
    <cellStyle name="Normal 5 2 4 2 6 3 2" xfId="54502"/>
    <cellStyle name="Normal 5 2 4 2 6 4" xfId="35222"/>
    <cellStyle name="Normal 5 2 4 2 7" xfId="6302"/>
    <cellStyle name="Normal 5 2 4 2 7 2" xfId="15942"/>
    <cellStyle name="Normal 5 2 4 2 7 2 2" xfId="46149"/>
    <cellStyle name="Normal 5 2 4 2 7 3" xfId="25582"/>
    <cellStyle name="Normal 5 2 4 2 7 3 2" xfId="55789"/>
    <cellStyle name="Normal 5 2 4 2 7 4" xfId="36509"/>
    <cellStyle name="Normal 5 2 4 2 8" xfId="7589"/>
    <cellStyle name="Normal 5 2 4 2 8 2" xfId="17229"/>
    <cellStyle name="Normal 5 2 4 2 8 2 2" xfId="47436"/>
    <cellStyle name="Normal 5 2 4 2 8 3" xfId="26869"/>
    <cellStyle name="Normal 5 2 4 2 8 3 2" xfId="57076"/>
    <cellStyle name="Normal 5 2 4 2 8 4" xfId="37796"/>
    <cellStyle name="Normal 5 2 4 2 9" xfId="8876"/>
    <cellStyle name="Normal 5 2 4 2 9 2" xfId="18516"/>
    <cellStyle name="Normal 5 2 4 2 9 2 2" xfId="48723"/>
    <cellStyle name="Normal 5 2 4 2 9 3" xfId="28156"/>
    <cellStyle name="Normal 5 2 4 2 9 3 2" xfId="58363"/>
    <cellStyle name="Normal 5 2 4 2 9 4" xfId="39083"/>
    <cellStyle name="Normal 5 2 4 3" xfId="653"/>
    <cellStyle name="Normal 5 2 4 3 10" xfId="19944"/>
    <cellStyle name="Normal 5 2 4 3 10 2" xfId="50151"/>
    <cellStyle name="Normal 5 2 4 3 11" xfId="29748"/>
    <cellStyle name="Normal 5 2 4 3 11 2" xfId="59955"/>
    <cellStyle name="Normal 5 2 4 3 12" xfId="30871"/>
    <cellStyle name="Normal 5 2 4 3 2" xfId="1782"/>
    <cellStyle name="Normal 5 2 4 3 2 2" xfId="11427"/>
    <cellStyle name="Normal 5 2 4 3 2 2 2" xfId="41634"/>
    <cellStyle name="Normal 5 2 4 3 2 3" xfId="21067"/>
    <cellStyle name="Normal 5 2 4 3 2 3 2" xfId="51274"/>
    <cellStyle name="Normal 5 2 4 3 2 4" xfId="31994"/>
    <cellStyle name="Normal 5 2 4 3 3" xfId="2908"/>
    <cellStyle name="Normal 5 2 4 3 3 2" xfId="12550"/>
    <cellStyle name="Normal 5 2 4 3 3 2 2" xfId="42757"/>
    <cellStyle name="Normal 5 2 4 3 3 3" xfId="22190"/>
    <cellStyle name="Normal 5 2 4 3 3 3 2" xfId="52397"/>
    <cellStyle name="Normal 5 2 4 3 3 4" xfId="33117"/>
    <cellStyle name="Normal 5 2 4 3 4" xfId="4031"/>
    <cellStyle name="Normal 5 2 4 3 4 2" xfId="13673"/>
    <cellStyle name="Normal 5 2 4 3 4 2 2" xfId="43880"/>
    <cellStyle name="Normal 5 2 4 3 4 3" xfId="23313"/>
    <cellStyle name="Normal 5 2 4 3 4 3 2" xfId="53520"/>
    <cellStyle name="Normal 5 2 4 3 4 4" xfId="34240"/>
    <cellStyle name="Normal 5 2 4 3 5" xfId="5320"/>
    <cellStyle name="Normal 5 2 4 3 5 2" xfId="14960"/>
    <cellStyle name="Normal 5 2 4 3 5 2 2" xfId="45167"/>
    <cellStyle name="Normal 5 2 4 3 5 3" xfId="24600"/>
    <cellStyle name="Normal 5 2 4 3 5 3 2" xfId="54807"/>
    <cellStyle name="Normal 5 2 4 3 5 4" xfId="35527"/>
    <cellStyle name="Normal 5 2 4 3 6" xfId="6607"/>
    <cellStyle name="Normal 5 2 4 3 6 2" xfId="16247"/>
    <cellStyle name="Normal 5 2 4 3 6 2 2" xfId="46454"/>
    <cellStyle name="Normal 5 2 4 3 6 3" xfId="25887"/>
    <cellStyle name="Normal 5 2 4 3 6 3 2" xfId="56094"/>
    <cellStyle name="Normal 5 2 4 3 6 4" xfId="36814"/>
    <cellStyle name="Normal 5 2 4 3 7" xfId="7894"/>
    <cellStyle name="Normal 5 2 4 3 7 2" xfId="17534"/>
    <cellStyle name="Normal 5 2 4 3 7 2 2" xfId="47741"/>
    <cellStyle name="Normal 5 2 4 3 7 3" xfId="27174"/>
    <cellStyle name="Normal 5 2 4 3 7 3 2" xfId="57381"/>
    <cellStyle name="Normal 5 2 4 3 7 4" xfId="38101"/>
    <cellStyle name="Normal 5 2 4 3 8" xfId="9181"/>
    <cellStyle name="Normal 5 2 4 3 8 2" xfId="18821"/>
    <cellStyle name="Normal 5 2 4 3 8 2 2" xfId="49028"/>
    <cellStyle name="Normal 5 2 4 3 8 3" xfId="28461"/>
    <cellStyle name="Normal 5 2 4 3 8 3 2" xfId="58668"/>
    <cellStyle name="Normal 5 2 4 3 8 4" xfId="39388"/>
    <cellStyle name="Normal 5 2 4 3 9" xfId="10304"/>
    <cellStyle name="Normal 5 2 4 3 9 2" xfId="40511"/>
    <cellStyle name="Normal 5 2 4 4" xfId="1123"/>
    <cellStyle name="Normal 5 2 4 4 10" xfId="20411"/>
    <cellStyle name="Normal 5 2 4 4 10 2" xfId="50618"/>
    <cellStyle name="Normal 5 2 4 4 11" xfId="30215"/>
    <cellStyle name="Normal 5 2 4 4 11 2" xfId="60422"/>
    <cellStyle name="Normal 5 2 4 4 12" xfId="31338"/>
    <cellStyle name="Normal 5 2 4 4 2" xfId="2251"/>
    <cellStyle name="Normal 5 2 4 4 2 2" xfId="11894"/>
    <cellStyle name="Normal 5 2 4 4 2 2 2" xfId="42101"/>
    <cellStyle name="Normal 5 2 4 4 2 3" xfId="21534"/>
    <cellStyle name="Normal 5 2 4 4 2 3 2" xfId="51741"/>
    <cellStyle name="Normal 5 2 4 4 2 4" xfId="32461"/>
    <cellStyle name="Normal 5 2 4 4 3" xfId="3375"/>
    <cellStyle name="Normal 5 2 4 4 3 2" xfId="13017"/>
    <cellStyle name="Normal 5 2 4 4 3 2 2" xfId="43224"/>
    <cellStyle name="Normal 5 2 4 4 3 3" xfId="22657"/>
    <cellStyle name="Normal 5 2 4 4 3 3 2" xfId="52864"/>
    <cellStyle name="Normal 5 2 4 4 3 4" xfId="33584"/>
    <cellStyle name="Normal 5 2 4 4 4" xfId="4498"/>
    <cellStyle name="Normal 5 2 4 4 4 2" xfId="14140"/>
    <cellStyle name="Normal 5 2 4 4 4 2 2" xfId="44347"/>
    <cellStyle name="Normal 5 2 4 4 4 3" xfId="23780"/>
    <cellStyle name="Normal 5 2 4 4 4 3 2" xfId="53987"/>
    <cellStyle name="Normal 5 2 4 4 4 4" xfId="34707"/>
    <cellStyle name="Normal 5 2 4 4 5" xfId="5787"/>
    <cellStyle name="Normal 5 2 4 4 5 2" xfId="15427"/>
    <cellStyle name="Normal 5 2 4 4 5 2 2" xfId="45634"/>
    <cellStyle name="Normal 5 2 4 4 5 3" xfId="25067"/>
    <cellStyle name="Normal 5 2 4 4 5 3 2" xfId="55274"/>
    <cellStyle name="Normal 5 2 4 4 5 4" xfId="35994"/>
    <cellStyle name="Normal 5 2 4 4 6" xfId="7074"/>
    <cellStyle name="Normal 5 2 4 4 6 2" xfId="16714"/>
    <cellStyle name="Normal 5 2 4 4 6 2 2" xfId="46921"/>
    <cellStyle name="Normal 5 2 4 4 6 3" xfId="26354"/>
    <cellStyle name="Normal 5 2 4 4 6 3 2" xfId="56561"/>
    <cellStyle name="Normal 5 2 4 4 6 4" xfId="37281"/>
    <cellStyle name="Normal 5 2 4 4 7" xfId="8361"/>
    <cellStyle name="Normal 5 2 4 4 7 2" xfId="18001"/>
    <cellStyle name="Normal 5 2 4 4 7 2 2" xfId="48208"/>
    <cellStyle name="Normal 5 2 4 4 7 3" xfId="27641"/>
    <cellStyle name="Normal 5 2 4 4 7 3 2" xfId="57848"/>
    <cellStyle name="Normal 5 2 4 4 7 4" xfId="38568"/>
    <cellStyle name="Normal 5 2 4 4 8" xfId="9648"/>
    <cellStyle name="Normal 5 2 4 4 8 2" xfId="19288"/>
    <cellStyle name="Normal 5 2 4 4 8 2 2" xfId="49495"/>
    <cellStyle name="Normal 5 2 4 4 8 3" xfId="28928"/>
    <cellStyle name="Normal 5 2 4 4 8 3 2" xfId="59135"/>
    <cellStyle name="Normal 5 2 4 4 8 4" xfId="39855"/>
    <cellStyle name="Normal 5 2 4 4 9" xfId="10771"/>
    <cellStyle name="Normal 5 2 4 4 9 2" xfId="40978"/>
    <cellStyle name="Normal 5 2 4 5" xfId="1311"/>
    <cellStyle name="Normal 5 2 4 5 2" xfId="4851"/>
    <cellStyle name="Normal 5 2 4 5 2 2" xfId="14491"/>
    <cellStyle name="Normal 5 2 4 5 2 2 2" xfId="44698"/>
    <cellStyle name="Normal 5 2 4 5 2 3" xfId="24131"/>
    <cellStyle name="Normal 5 2 4 5 2 3 2" xfId="54338"/>
    <cellStyle name="Normal 5 2 4 5 2 4" xfId="35058"/>
    <cellStyle name="Normal 5 2 4 5 3" xfId="6138"/>
    <cellStyle name="Normal 5 2 4 5 3 2" xfId="15778"/>
    <cellStyle name="Normal 5 2 4 5 3 2 2" xfId="45985"/>
    <cellStyle name="Normal 5 2 4 5 3 3" xfId="25418"/>
    <cellStyle name="Normal 5 2 4 5 3 3 2" xfId="55625"/>
    <cellStyle name="Normal 5 2 4 5 3 4" xfId="36345"/>
    <cellStyle name="Normal 5 2 4 5 4" xfId="7425"/>
    <cellStyle name="Normal 5 2 4 5 4 2" xfId="17065"/>
    <cellStyle name="Normal 5 2 4 5 4 2 2" xfId="47272"/>
    <cellStyle name="Normal 5 2 4 5 4 3" xfId="26705"/>
    <cellStyle name="Normal 5 2 4 5 4 3 2" xfId="56912"/>
    <cellStyle name="Normal 5 2 4 5 4 4" xfId="37632"/>
    <cellStyle name="Normal 5 2 4 5 5" xfId="8712"/>
    <cellStyle name="Normal 5 2 4 5 5 2" xfId="18352"/>
    <cellStyle name="Normal 5 2 4 5 5 2 2" xfId="48559"/>
    <cellStyle name="Normal 5 2 4 5 5 3" xfId="27992"/>
    <cellStyle name="Normal 5 2 4 5 5 3 2" xfId="58199"/>
    <cellStyle name="Normal 5 2 4 5 5 4" xfId="38919"/>
    <cellStyle name="Normal 5 2 4 5 6" xfId="10958"/>
    <cellStyle name="Normal 5 2 4 5 6 2" xfId="41165"/>
    <cellStyle name="Normal 5 2 4 5 7" xfId="20598"/>
    <cellStyle name="Normal 5 2 4 5 7 2" xfId="50805"/>
    <cellStyle name="Normal 5 2 4 5 8" xfId="29279"/>
    <cellStyle name="Normal 5 2 4 5 8 2" xfId="59486"/>
    <cellStyle name="Normal 5 2 4 5 9" xfId="31525"/>
    <cellStyle name="Normal 5 2 4 6" xfId="2439"/>
    <cellStyle name="Normal 5 2 4 6 2" xfId="12081"/>
    <cellStyle name="Normal 5 2 4 6 2 2" xfId="42288"/>
    <cellStyle name="Normal 5 2 4 6 3" xfId="21721"/>
    <cellStyle name="Normal 5 2 4 6 3 2" xfId="51928"/>
    <cellStyle name="Normal 5 2 4 6 4" xfId="32648"/>
    <cellStyle name="Normal 5 2 4 7" xfId="3562"/>
    <cellStyle name="Normal 5 2 4 7 2" xfId="13204"/>
    <cellStyle name="Normal 5 2 4 7 2 2" xfId="43411"/>
    <cellStyle name="Normal 5 2 4 7 3" xfId="22844"/>
    <cellStyle name="Normal 5 2 4 7 3 2" xfId="53051"/>
    <cellStyle name="Normal 5 2 4 7 4" xfId="33771"/>
    <cellStyle name="Normal 5 2 4 8" xfId="4685"/>
    <cellStyle name="Normal 5 2 4 8 2" xfId="14327"/>
    <cellStyle name="Normal 5 2 4 8 2 2" xfId="44534"/>
    <cellStyle name="Normal 5 2 4 8 3" xfId="23967"/>
    <cellStyle name="Normal 5 2 4 8 3 2" xfId="54174"/>
    <cellStyle name="Normal 5 2 4 8 4" xfId="34894"/>
    <cellStyle name="Normal 5 2 4 9" xfId="5974"/>
    <cellStyle name="Normal 5 2 4 9 2" xfId="15614"/>
    <cellStyle name="Normal 5 2 4 9 2 2" xfId="45821"/>
    <cellStyle name="Normal 5 2 4 9 3" xfId="25254"/>
    <cellStyle name="Normal 5 2 4 9 3 2" xfId="55461"/>
    <cellStyle name="Normal 5 2 4 9 4" xfId="36181"/>
    <cellStyle name="Normal 5 2 5" xfId="200"/>
    <cellStyle name="Normal 5 2 5 10" xfId="7284"/>
    <cellStyle name="Normal 5 2 5 10 2" xfId="16924"/>
    <cellStyle name="Normal 5 2 5 10 2 2" xfId="47131"/>
    <cellStyle name="Normal 5 2 5 10 3" xfId="26564"/>
    <cellStyle name="Normal 5 2 5 10 3 2" xfId="56771"/>
    <cellStyle name="Normal 5 2 5 10 4" xfId="37491"/>
    <cellStyle name="Normal 5 2 5 11" xfId="8571"/>
    <cellStyle name="Normal 5 2 5 11 2" xfId="18211"/>
    <cellStyle name="Normal 5 2 5 11 2 2" xfId="48418"/>
    <cellStyle name="Normal 5 2 5 11 3" xfId="27851"/>
    <cellStyle name="Normal 5 2 5 11 3 2" xfId="58058"/>
    <cellStyle name="Normal 5 2 5 11 4" xfId="38778"/>
    <cellStyle name="Normal 5 2 5 12" xfId="9858"/>
    <cellStyle name="Normal 5 2 5 12 2" xfId="40065"/>
    <cellStyle name="Normal 5 2 5 13" xfId="19498"/>
    <cellStyle name="Normal 5 2 5 13 2" xfId="49705"/>
    <cellStyle name="Normal 5 2 5 14" xfId="29138"/>
    <cellStyle name="Normal 5 2 5 14 2" xfId="59345"/>
    <cellStyle name="Normal 5 2 5 15" xfId="30425"/>
    <cellStyle name="Normal 5 2 5 2" xfId="364"/>
    <cellStyle name="Normal 5 2 5 2 10" xfId="10022"/>
    <cellStyle name="Normal 5 2 5 2 10 2" xfId="40229"/>
    <cellStyle name="Normal 5 2 5 2 11" xfId="19662"/>
    <cellStyle name="Normal 5 2 5 2 11 2" xfId="49869"/>
    <cellStyle name="Normal 5 2 5 2 12" xfId="29466"/>
    <cellStyle name="Normal 5 2 5 2 12 2" xfId="59673"/>
    <cellStyle name="Normal 5 2 5 2 13" xfId="30589"/>
    <cellStyle name="Normal 5 2 5 2 2" xfId="840"/>
    <cellStyle name="Normal 5 2 5 2 2 10" xfId="20131"/>
    <cellStyle name="Normal 5 2 5 2 2 10 2" xfId="50338"/>
    <cellStyle name="Normal 5 2 5 2 2 11" xfId="29935"/>
    <cellStyle name="Normal 5 2 5 2 2 11 2" xfId="60142"/>
    <cellStyle name="Normal 5 2 5 2 2 12" xfId="31058"/>
    <cellStyle name="Normal 5 2 5 2 2 2" xfId="1969"/>
    <cellStyle name="Normal 5 2 5 2 2 2 2" xfId="11614"/>
    <cellStyle name="Normal 5 2 5 2 2 2 2 2" xfId="41821"/>
    <cellStyle name="Normal 5 2 5 2 2 2 3" xfId="21254"/>
    <cellStyle name="Normal 5 2 5 2 2 2 3 2" xfId="51461"/>
    <cellStyle name="Normal 5 2 5 2 2 2 4" xfId="32181"/>
    <cellStyle name="Normal 5 2 5 2 2 3" xfId="3095"/>
    <cellStyle name="Normal 5 2 5 2 2 3 2" xfId="12737"/>
    <cellStyle name="Normal 5 2 5 2 2 3 2 2" xfId="42944"/>
    <cellStyle name="Normal 5 2 5 2 2 3 3" xfId="22377"/>
    <cellStyle name="Normal 5 2 5 2 2 3 3 2" xfId="52584"/>
    <cellStyle name="Normal 5 2 5 2 2 3 4" xfId="33304"/>
    <cellStyle name="Normal 5 2 5 2 2 4" xfId="4218"/>
    <cellStyle name="Normal 5 2 5 2 2 4 2" xfId="13860"/>
    <cellStyle name="Normal 5 2 5 2 2 4 2 2" xfId="44067"/>
    <cellStyle name="Normal 5 2 5 2 2 4 3" xfId="23500"/>
    <cellStyle name="Normal 5 2 5 2 2 4 3 2" xfId="53707"/>
    <cellStyle name="Normal 5 2 5 2 2 4 4" xfId="34427"/>
    <cellStyle name="Normal 5 2 5 2 2 5" xfId="5507"/>
    <cellStyle name="Normal 5 2 5 2 2 5 2" xfId="15147"/>
    <cellStyle name="Normal 5 2 5 2 2 5 2 2" xfId="45354"/>
    <cellStyle name="Normal 5 2 5 2 2 5 3" xfId="24787"/>
    <cellStyle name="Normal 5 2 5 2 2 5 3 2" xfId="54994"/>
    <cellStyle name="Normal 5 2 5 2 2 5 4" xfId="35714"/>
    <cellStyle name="Normal 5 2 5 2 2 6" xfId="6794"/>
    <cellStyle name="Normal 5 2 5 2 2 6 2" xfId="16434"/>
    <cellStyle name="Normal 5 2 5 2 2 6 2 2" xfId="46641"/>
    <cellStyle name="Normal 5 2 5 2 2 6 3" xfId="26074"/>
    <cellStyle name="Normal 5 2 5 2 2 6 3 2" xfId="56281"/>
    <cellStyle name="Normal 5 2 5 2 2 6 4" xfId="37001"/>
    <cellStyle name="Normal 5 2 5 2 2 7" xfId="8081"/>
    <cellStyle name="Normal 5 2 5 2 2 7 2" xfId="17721"/>
    <cellStyle name="Normal 5 2 5 2 2 7 2 2" xfId="47928"/>
    <cellStyle name="Normal 5 2 5 2 2 7 3" xfId="27361"/>
    <cellStyle name="Normal 5 2 5 2 2 7 3 2" xfId="57568"/>
    <cellStyle name="Normal 5 2 5 2 2 7 4" xfId="38288"/>
    <cellStyle name="Normal 5 2 5 2 2 8" xfId="9368"/>
    <cellStyle name="Normal 5 2 5 2 2 8 2" xfId="19008"/>
    <cellStyle name="Normal 5 2 5 2 2 8 2 2" xfId="49215"/>
    <cellStyle name="Normal 5 2 5 2 2 8 3" xfId="28648"/>
    <cellStyle name="Normal 5 2 5 2 2 8 3 2" xfId="58855"/>
    <cellStyle name="Normal 5 2 5 2 2 8 4" xfId="39575"/>
    <cellStyle name="Normal 5 2 5 2 2 9" xfId="10491"/>
    <cellStyle name="Normal 5 2 5 2 2 9 2" xfId="40698"/>
    <cellStyle name="Normal 5 2 5 2 3" xfId="1498"/>
    <cellStyle name="Normal 5 2 5 2 3 2" xfId="11145"/>
    <cellStyle name="Normal 5 2 5 2 3 2 2" xfId="41352"/>
    <cellStyle name="Normal 5 2 5 2 3 3" xfId="20785"/>
    <cellStyle name="Normal 5 2 5 2 3 3 2" xfId="50992"/>
    <cellStyle name="Normal 5 2 5 2 3 4" xfId="31712"/>
    <cellStyle name="Normal 5 2 5 2 4" xfId="2626"/>
    <cellStyle name="Normal 5 2 5 2 4 2" xfId="12268"/>
    <cellStyle name="Normal 5 2 5 2 4 2 2" xfId="42475"/>
    <cellStyle name="Normal 5 2 5 2 4 3" xfId="21908"/>
    <cellStyle name="Normal 5 2 5 2 4 3 2" xfId="52115"/>
    <cellStyle name="Normal 5 2 5 2 4 4" xfId="32835"/>
    <cellStyle name="Normal 5 2 5 2 5" xfId="3749"/>
    <cellStyle name="Normal 5 2 5 2 5 2" xfId="13391"/>
    <cellStyle name="Normal 5 2 5 2 5 2 2" xfId="43598"/>
    <cellStyle name="Normal 5 2 5 2 5 3" xfId="23031"/>
    <cellStyle name="Normal 5 2 5 2 5 3 2" xfId="53238"/>
    <cellStyle name="Normal 5 2 5 2 5 4" xfId="33958"/>
    <cellStyle name="Normal 5 2 5 2 6" xfId="5038"/>
    <cellStyle name="Normal 5 2 5 2 6 2" xfId="14678"/>
    <cellStyle name="Normal 5 2 5 2 6 2 2" xfId="44885"/>
    <cellStyle name="Normal 5 2 5 2 6 3" xfId="24318"/>
    <cellStyle name="Normal 5 2 5 2 6 3 2" xfId="54525"/>
    <cellStyle name="Normal 5 2 5 2 6 4" xfId="35245"/>
    <cellStyle name="Normal 5 2 5 2 7" xfId="6325"/>
    <cellStyle name="Normal 5 2 5 2 7 2" xfId="15965"/>
    <cellStyle name="Normal 5 2 5 2 7 2 2" xfId="46172"/>
    <cellStyle name="Normal 5 2 5 2 7 3" xfId="25605"/>
    <cellStyle name="Normal 5 2 5 2 7 3 2" xfId="55812"/>
    <cellStyle name="Normal 5 2 5 2 7 4" xfId="36532"/>
    <cellStyle name="Normal 5 2 5 2 8" xfId="7612"/>
    <cellStyle name="Normal 5 2 5 2 8 2" xfId="17252"/>
    <cellStyle name="Normal 5 2 5 2 8 2 2" xfId="47459"/>
    <cellStyle name="Normal 5 2 5 2 8 3" xfId="26892"/>
    <cellStyle name="Normal 5 2 5 2 8 3 2" xfId="57099"/>
    <cellStyle name="Normal 5 2 5 2 8 4" xfId="37819"/>
    <cellStyle name="Normal 5 2 5 2 9" xfId="8899"/>
    <cellStyle name="Normal 5 2 5 2 9 2" xfId="18539"/>
    <cellStyle name="Normal 5 2 5 2 9 2 2" xfId="48746"/>
    <cellStyle name="Normal 5 2 5 2 9 3" xfId="28179"/>
    <cellStyle name="Normal 5 2 5 2 9 3 2" xfId="58386"/>
    <cellStyle name="Normal 5 2 5 2 9 4" xfId="39106"/>
    <cellStyle name="Normal 5 2 5 3" xfId="676"/>
    <cellStyle name="Normal 5 2 5 3 10" xfId="19967"/>
    <cellStyle name="Normal 5 2 5 3 10 2" xfId="50174"/>
    <cellStyle name="Normal 5 2 5 3 11" xfId="29771"/>
    <cellStyle name="Normal 5 2 5 3 11 2" xfId="59978"/>
    <cellStyle name="Normal 5 2 5 3 12" xfId="30894"/>
    <cellStyle name="Normal 5 2 5 3 2" xfId="1805"/>
    <cellStyle name="Normal 5 2 5 3 2 2" xfId="11450"/>
    <cellStyle name="Normal 5 2 5 3 2 2 2" xfId="41657"/>
    <cellStyle name="Normal 5 2 5 3 2 3" xfId="21090"/>
    <cellStyle name="Normal 5 2 5 3 2 3 2" xfId="51297"/>
    <cellStyle name="Normal 5 2 5 3 2 4" xfId="32017"/>
    <cellStyle name="Normal 5 2 5 3 3" xfId="2931"/>
    <cellStyle name="Normal 5 2 5 3 3 2" xfId="12573"/>
    <cellStyle name="Normal 5 2 5 3 3 2 2" xfId="42780"/>
    <cellStyle name="Normal 5 2 5 3 3 3" xfId="22213"/>
    <cellStyle name="Normal 5 2 5 3 3 3 2" xfId="52420"/>
    <cellStyle name="Normal 5 2 5 3 3 4" xfId="33140"/>
    <cellStyle name="Normal 5 2 5 3 4" xfId="4054"/>
    <cellStyle name="Normal 5 2 5 3 4 2" xfId="13696"/>
    <cellStyle name="Normal 5 2 5 3 4 2 2" xfId="43903"/>
    <cellStyle name="Normal 5 2 5 3 4 3" xfId="23336"/>
    <cellStyle name="Normal 5 2 5 3 4 3 2" xfId="53543"/>
    <cellStyle name="Normal 5 2 5 3 4 4" xfId="34263"/>
    <cellStyle name="Normal 5 2 5 3 5" xfId="5343"/>
    <cellStyle name="Normal 5 2 5 3 5 2" xfId="14983"/>
    <cellStyle name="Normal 5 2 5 3 5 2 2" xfId="45190"/>
    <cellStyle name="Normal 5 2 5 3 5 3" xfId="24623"/>
    <cellStyle name="Normal 5 2 5 3 5 3 2" xfId="54830"/>
    <cellStyle name="Normal 5 2 5 3 5 4" xfId="35550"/>
    <cellStyle name="Normal 5 2 5 3 6" xfId="6630"/>
    <cellStyle name="Normal 5 2 5 3 6 2" xfId="16270"/>
    <cellStyle name="Normal 5 2 5 3 6 2 2" xfId="46477"/>
    <cellStyle name="Normal 5 2 5 3 6 3" xfId="25910"/>
    <cellStyle name="Normal 5 2 5 3 6 3 2" xfId="56117"/>
    <cellStyle name="Normal 5 2 5 3 6 4" xfId="36837"/>
    <cellStyle name="Normal 5 2 5 3 7" xfId="7917"/>
    <cellStyle name="Normal 5 2 5 3 7 2" xfId="17557"/>
    <cellStyle name="Normal 5 2 5 3 7 2 2" xfId="47764"/>
    <cellStyle name="Normal 5 2 5 3 7 3" xfId="27197"/>
    <cellStyle name="Normal 5 2 5 3 7 3 2" xfId="57404"/>
    <cellStyle name="Normal 5 2 5 3 7 4" xfId="38124"/>
    <cellStyle name="Normal 5 2 5 3 8" xfId="9204"/>
    <cellStyle name="Normal 5 2 5 3 8 2" xfId="18844"/>
    <cellStyle name="Normal 5 2 5 3 8 2 2" xfId="49051"/>
    <cellStyle name="Normal 5 2 5 3 8 3" xfId="28484"/>
    <cellStyle name="Normal 5 2 5 3 8 3 2" xfId="58691"/>
    <cellStyle name="Normal 5 2 5 3 8 4" xfId="39411"/>
    <cellStyle name="Normal 5 2 5 3 9" xfId="10327"/>
    <cellStyle name="Normal 5 2 5 3 9 2" xfId="40534"/>
    <cellStyle name="Normal 5 2 5 4" xfId="1146"/>
    <cellStyle name="Normal 5 2 5 4 10" xfId="20434"/>
    <cellStyle name="Normal 5 2 5 4 10 2" xfId="50641"/>
    <cellStyle name="Normal 5 2 5 4 11" xfId="30238"/>
    <cellStyle name="Normal 5 2 5 4 11 2" xfId="60445"/>
    <cellStyle name="Normal 5 2 5 4 12" xfId="31361"/>
    <cellStyle name="Normal 5 2 5 4 2" xfId="2274"/>
    <cellStyle name="Normal 5 2 5 4 2 2" xfId="11917"/>
    <cellStyle name="Normal 5 2 5 4 2 2 2" xfId="42124"/>
    <cellStyle name="Normal 5 2 5 4 2 3" xfId="21557"/>
    <cellStyle name="Normal 5 2 5 4 2 3 2" xfId="51764"/>
    <cellStyle name="Normal 5 2 5 4 2 4" xfId="32484"/>
    <cellStyle name="Normal 5 2 5 4 3" xfId="3398"/>
    <cellStyle name="Normal 5 2 5 4 3 2" xfId="13040"/>
    <cellStyle name="Normal 5 2 5 4 3 2 2" xfId="43247"/>
    <cellStyle name="Normal 5 2 5 4 3 3" xfId="22680"/>
    <cellStyle name="Normal 5 2 5 4 3 3 2" xfId="52887"/>
    <cellStyle name="Normal 5 2 5 4 3 4" xfId="33607"/>
    <cellStyle name="Normal 5 2 5 4 4" xfId="4521"/>
    <cellStyle name="Normal 5 2 5 4 4 2" xfId="14163"/>
    <cellStyle name="Normal 5 2 5 4 4 2 2" xfId="44370"/>
    <cellStyle name="Normal 5 2 5 4 4 3" xfId="23803"/>
    <cellStyle name="Normal 5 2 5 4 4 3 2" xfId="54010"/>
    <cellStyle name="Normal 5 2 5 4 4 4" xfId="34730"/>
    <cellStyle name="Normal 5 2 5 4 5" xfId="5810"/>
    <cellStyle name="Normal 5 2 5 4 5 2" xfId="15450"/>
    <cellStyle name="Normal 5 2 5 4 5 2 2" xfId="45657"/>
    <cellStyle name="Normal 5 2 5 4 5 3" xfId="25090"/>
    <cellStyle name="Normal 5 2 5 4 5 3 2" xfId="55297"/>
    <cellStyle name="Normal 5 2 5 4 5 4" xfId="36017"/>
    <cellStyle name="Normal 5 2 5 4 6" xfId="7097"/>
    <cellStyle name="Normal 5 2 5 4 6 2" xfId="16737"/>
    <cellStyle name="Normal 5 2 5 4 6 2 2" xfId="46944"/>
    <cellStyle name="Normal 5 2 5 4 6 3" xfId="26377"/>
    <cellStyle name="Normal 5 2 5 4 6 3 2" xfId="56584"/>
    <cellStyle name="Normal 5 2 5 4 6 4" xfId="37304"/>
    <cellStyle name="Normal 5 2 5 4 7" xfId="8384"/>
    <cellStyle name="Normal 5 2 5 4 7 2" xfId="18024"/>
    <cellStyle name="Normal 5 2 5 4 7 2 2" xfId="48231"/>
    <cellStyle name="Normal 5 2 5 4 7 3" xfId="27664"/>
    <cellStyle name="Normal 5 2 5 4 7 3 2" xfId="57871"/>
    <cellStyle name="Normal 5 2 5 4 7 4" xfId="38591"/>
    <cellStyle name="Normal 5 2 5 4 8" xfId="9671"/>
    <cellStyle name="Normal 5 2 5 4 8 2" xfId="19311"/>
    <cellStyle name="Normal 5 2 5 4 8 2 2" xfId="49518"/>
    <cellStyle name="Normal 5 2 5 4 8 3" xfId="28951"/>
    <cellStyle name="Normal 5 2 5 4 8 3 2" xfId="59158"/>
    <cellStyle name="Normal 5 2 5 4 8 4" xfId="39878"/>
    <cellStyle name="Normal 5 2 5 4 9" xfId="10794"/>
    <cellStyle name="Normal 5 2 5 4 9 2" xfId="41001"/>
    <cellStyle name="Normal 5 2 5 5" xfId="1334"/>
    <cellStyle name="Normal 5 2 5 5 2" xfId="4874"/>
    <cellStyle name="Normal 5 2 5 5 2 2" xfId="14514"/>
    <cellStyle name="Normal 5 2 5 5 2 2 2" xfId="44721"/>
    <cellStyle name="Normal 5 2 5 5 2 3" xfId="24154"/>
    <cellStyle name="Normal 5 2 5 5 2 3 2" xfId="54361"/>
    <cellStyle name="Normal 5 2 5 5 2 4" xfId="35081"/>
    <cellStyle name="Normal 5 2 5 5 3" xfId="6161"/>
    <cellStyle name="Normal 5 2 5 5 3 2" xfId="15801"/>
    <cellStyle name="Normal 5 2 5 5 3 2 2" xfId="46008"/>
    <cellStyle name="Normal 5 2 5 5 3 3" xfId="25441"/>
    <cellStyle name="Normal 5 2 5 5 3 3 2" xfId="55648"/>
    <cellStyle name="Normal 5 2 5 5 3 4" xfId="36368"/>
    <cellStyle name="Normal 5 2 5 5 4" xfId="7448"/>
    <cellStyle name="Normal 5 2 5 5 4 2" xfId="17088"/>
    <cellStyle name="Normal 5 2 5 5 4 2 2" xfId="47295"/>
    <cellStyle name="Normal 5 2 5 5 4 3" xfId="26728"/>
    <cellStyle name="Normal 5 2 5 5 4 3 2" xfId="56935"/>
    <cellStyle name="Normal 5 2 5 5 4 4" xfId="37655"/>
    <cellStyle name="Normal 5 2 5 5 5" xfId="8735"/>
    <cellStyle name="Normal 5 2 5 5 5 2" xfId="18375"/>
    <cellStyle name="Normal 5 2 5 5 5 2 2" xfId="48582"/>
    <cellStyle name="Normal 5 2 5 5 5 3" xfId="28015"/>
    <cellStyle name="Normal 5 2 5 5 5 3 2" xfId="58222"/>
    <cellStyle name="Normal 5 2 5 5 5 4" xfId="38942"/>
    <cellStyle name="Normal 5 2 5 5 6" xfId="10981"/>
    <cellStyle name="Normal 5 2 5 5 6 2" xfId="41188"/>
    <cellStyle name="Normal 5 2 5 5 7" xfId="20621"/>
    <cellStyle name="Normal 5 2 5 5 7 2" xfId="50828"/>
    <cellStyle name="Normal 5 2 5 5 8" xfId="29302"/>
    <cellStyle name="Normal 5 2 5 5 8 2" xfId="59509"/>
    <cellStyle name="Normal 5 2 5 5 9" xfId="31548"/>
    <cellStyle name="Normal 5 2 5 6" xfId="2462"/>
    <cellStyle name="Normal 5 2 5 6 2" xfId="12104"/>
    <cellStyle name="Normal 5 2 5 6 2 2" xfId="42311"/>
    <cellStyle name="Normal 5 2 5 6 3" xfId="21744"/>
    <cellStyle name="Normal 5 2 5 6 3 2" xfId="51951"/>
    <cellStyle name="Normal 5 2 5 6 4" xfId="32671"/>
    <cellStyle name="Normal 5 2 5 7" xfId="3585"/>
    <cellStyle name="Normal 5 2 5 7 2" xfId="13227"/>
    <cellStyle name="Normal 5 2 5 7 2 2" xfId="43434"/>
    <cellStyle name="Normal 5 2 5 7 3" xfId="22867"/>
    <cellStyle name="Normal 5 2 5 7 3 2" xfId="53074"/>
    <cellStyle name="Normal 5 2 5 7 4" xfId="33794"/>
    <cellStyle name="Normal 5 2 5 8" xfId="4708"/>
    <cellStyle name="Normal 5 2 5 8 2" xfId="14350"/>
    <cellStyle name="Normal 5 2 5 8 2 2" xfId="44557"/>
    <cellStyle name="Normal 5 2 5 8 3" xfId="23990"/>
    <cellStyle name="Normal 5 2 5 8 3 2" xfId="54197"/>
    <cellStyle name="Normal 5 2 5 8 4" xfId="34917"/>
    <cellStyle name="Normal 5 2 5 9" xfId="5997"/>
    <cellStyle name="Normal 5 2 5 9 2" xfId="15637"/>
    <cellStyle name="Normal 5 2 5 9 2 2" xfId="45844"/>
    <cellStyle name="Normal 5 2 5 9 3" xfId="25277"/>
    <cellStyle name="Normal 5 2 5 9 3 2" xfId="55484"/>
    <cellStyle name="Normal 5 2 5 9 4" xfId="36204"/>
    <cellStyle name="Normal 5 2 6" xfId="223"/>
    <cellStyle name="Normal 5 2 6 10" xfId="7307"/>
    <cellStyle name="Normal 5 2 6 10 2" xfId="16947"/>
    <cellStyle name="Normal 5 2 6 10 2 2" xfId="47154"/>
    <cellStyle name="Normal 5 2 6 10 3" xfId="26587"/>
    <cellStyle name="Normal 5 2 6 10 3 2" xfId="56794"/>
    <cellStyle name="Normal 5 2 6 10 4" xfId="37514"/>
    <cellStyle name="Normal 5 2 6 11" xfId="8594"/>
    <cellStyle name="Normal 5 2 6 11 2" xfId="18234"/>
    <cellStyle name="Normal 5 2 6 11 2 2" xfId="48441"/>
    <cellStyle name="Normal 5 2 6 11 3" xfId="27874"/>
    <cellStyle name="Normal 5 2 6 11 3 2" xfId="58081"/>
    <cellStyle name="Normal 5 2 6 11 4" xfId="38801"/>
    <cellStyle name="Normal 5 2 6 12" xfId="9881"/>
    <cellStyle name="Normal 5 2 6 12 2" xfId="40088"/>
    <cellStyle name="Normal 5 2 6 13" xfId="19521"/>
    <cellStyle name="Normal 5 2 6 13 2" xfId="49728"/>
    <cellStyle name="Normal 5 2 6 14" xfId="29161"/>
    <cellStyle name="Normal 5 2 6 14 2" xfId="59368"/>
    <cellStyle name="Normal 5 2 6 15" xfId="30448"/>
    <cellStyle name="Normal 5 2 6 2" xfId="387"/>
    <cellStyle name="Normal 5 2 6 2 10" xfId="10045"/>
    <cellStyle name="Normal 5 2 6 2 10 2" xfId="40252"/>
    <cellStyle name="Normal 5 2 6 2 11" xfId="19685"/>
    <cellStyle name="Normal 5 2 6 2 11 2" xfId="49892"/>
    <cellStyle name="Normal 5 2 6 2 12" xfId="29489"/>
    <cellStyle name="Normal 5 2 6 2 12 2" xfId="59696"/>
    <cellStyle name="Normal 5 2 6 2 13" xfId="30612"/>
    <cellStyle name="Normal 5 2 6 2 2" xfId="863"/>
    <cellStyle name="Normal 5 2 6 2 2 10" xfId="20154"/>
    <cellStyle name="Normal 5 2 6 2 2 10 2" xfId="50361"/>
    <cellStyle name="Normal 5 2 6 2 2 11" xfId="29958"/>
    <cellStyle name="Normal 5 2 6 2 2 11 2" xfId="60165"/>
    <cellStyle name="Normal 5 2 6 2 2 12" xfId="31081"/>
    <cellStyle name="Normal 5 2 6 2 2 2" xfId="1992"/>
    <cellStyle name="Normal 5 2 6 2 2 2 2" xfId="11637"/>
    <cellStyle name="Normal 5 2 6 2 2 2 2 2" xfId="41844"/>
    <cellStyle name="Normal 5 2 6 2 2 2 3" xfId="21277"/>
    <cellStyle name="Normal 5 2 6 2 2 2 3 2" xfId="51484"/>
    <cellStyle name="Normal 5 2 6 2 2 2 4" xfId="32204"/>
    <cellStyle name="Normal 5 2 6 2 2 3" xfId="3118"/>
    <cellStyle name="Normal 5 2 6 2 2 3 2" xfId="12760"/>
    <cellStyle name="Normal 5 2 6 2 2 3 2 2" xfId="42967"/>
    <cellStyle name="Normal 5 2 6 2 2 3 3" xfId="22400"/>
    <cellStyle name="Normal 5 2 6 2 2 3 3 2" xfId="52607"/>
    <cellStyle name="Normal 5 2 6 2 2 3 4" xfId="33327"/>
    <cellStyle name="Normal 5 2 6 2 2 4" xfId="4241"/>
    <cellStyle name="Normal 5 2 6 2 2 4 2" xfId="13883"/>
    <cellStyle name="Normal 5 2 6 2 2 4 2 2" xfId="44090"/>
    <cellStyle name="Normal 5 2 6 2 2 4 3" xfId="23523"/>
    <cellStyle name="Normal 5 2 6 2 2 4 3 2" xfId="53730"/>
    <cellStyle name="Normal 5 2 6 2 2 4 4" xfId="34450"/>
    <cellStyle name="Normal 5 2 6 2 2 5" xfId="5530"/>
    <cellStyle name="Normal 5 2 6 2 2 5 2" xfId="15170"/>
    <cellStyle name="Normal 5 2 6 2 2 5 2 2" xfId="45377"/>
    <cellStyle name="Normal 5 2 6 2 2 5 3" xfId="24810"/>
    <cellStyle name="Normal 5 2 6 2 2 5 3 2" xfId="55017"/>
    <cellStyle name="Normal 5 2 6 2 2 5 4" xfId="35737"/>
    <cellStyle name="Normal 5 2 6 2 2 6" xfId="6817"/>
    <cellStyle name="Normal 5 2 6 2 2 6 2" xfId="16457"/>
    <cellStyle name="Normal 5 2 6 2 2 6 2 2" xfId="46664"/>
    <cellStyle name="Normal 5 2 6 2 2 6 3" xfId="26097"/>
    <cellStyle name="Normal 5 2 6 2 2 6 3 2" xfId="56304"/>
    <cellStyle name="Normal 5 2 6 2 2 6 4" xfId="37024"/>
    <cellStyle name="Normal 5 2 6 2 2 7" xfId="8104"/>
    <cellStyle name="Normal 5 2 6 2 2 7 2" xfId="17744"/>
    <cellStyle name="Normal 5 2 6 2 2 7 2 2" xfId="47951"/>
    <cellStyle name="Normal 5 2 6 2 2 7 3" xfId="27384"/>
    <cellStyle name="Normal 5 2 6 2 2 7 3 2" xfId="57591"/>
    <cellStyle name="Normal 5 2 6 2 2 7 4" xfId="38311"/>
    <cellStyle name="Normal 5 2 6 2 2 8" xfId="9391"/>
    <cellStyle name="Normal 5 2 6 2 2 8 2" xfId="19031"/>
    <cellStyle name="Normal 5 2 6 2 2 8 2 2" xfId="49238"/>
    <cellStyle name="Normal 5 2 6 2 2 8 3" xfId="28671"/>
    <cellStyle name="Normal 5 2 6 2 2 8 3 2" xfId="58878"/>
    <cellStyle name="Normal 5 2 6 2 2 8 4" xfId="39598"/>
    <cellStyle name="Normal 5 2 6 2 2 9" xfId="10514"/>
    <cellStyle name="Normal 5 2 6 2 2 9 2" xfId="40721"/>
    <cellStyle name="Normal 5 2 6 2 3" xfId="1521"/>
    <cellStyle name="Normal 5 2 6 2 3 2" xfId="11168"/>
    <cellStyle name="Normal 5 2 6 2 3 2 2" xfId="41375"/>
    <cellStyle name="Normal 5 2 6 2 3 3" xfId="20808"/>
    <cellStyle name="Normal 5 2 6 2 3 3 2" xfId="51015"/>
    <cellStyle name="Normal 5 2 6 2 3 4" xfId="31735"/>
    <cellStyle name="Normal 5 2 6 2 4" xfId="2649"/>
    <cellStyle name="Normal 5 2 6 2 4 2" xfId="12291"/>
    <cellStyle name="Normal 5 2 6 2 4 2 2" xfId="42498"/>
    <cellStyle name="Normal 5 2 6 2 4 3" xfId="21931"/>
    <cellStyle name="Normal 5 2 6 2 4 3 2" xfId="52138"/>
    <cellStyle name="Normal 5 2 6 2 4 4" xfId="32858"/>
    <cellStyle name="Normal 5 2 6 2 5" xfId="3772"/>
    <cellStyle name="Normal 5 2 6 2 5 2" xfId="13414"/>
    <cellStyle name="Normal 5 2 6 2 5 2 2" xfId="43621"/>
    <cellStyle name="Normal 5 2 6 2 5 3" xfId="23054"/>
    <cellStyle name="Normal 5 2 6 2 5 3 2" xfId="53261"/>
    <cellStyle name="Normal 5 2 6 2 5 4" xfId="33981"/>
    <cellStyle name="Normal 5 2 6 2 6" xfId="5061"/>
    <cellStyle name="Normal 5 2 6 2 6 2" xfId="14701"/>
    <cellStyle name="Normal 5 2 6 2 6 2 2" xfId="44908"/>
    <cellStyle name="Normal 5 2 6 2 6 3" xfId="24341"/>
    <cellStyle name="Normal 5 2 6 2 6 3 2" xfId="54548"/>
    <cellStyle name="Normal 5 2 6 2 6 4" xfId="35268"/>
    <cellStyle name="Normal 5 2 6 2 7" xfId="6348"/>
    <cellStyle name="Normal 5 2 6 2 7 2" xfId="15988"/>
    <cellStyle name="Normal 5 2 6 2 7 2 2" xfId="46195"/>
    <cellStyle name="Normal 5 2 6 2 7 3" xfId="25628"/>
    <cellStyle name="Normal 5 2 6 2 7 3 2" xfId="55835"/>
    <cellStyle name="Normal 5 2 6 2 7 4" xfId="36555"/>
    <cellStyle name="Normal 5 2 6 2 8" xfId="7635"/>
    <cellStyle name="Normal 5 2 6 2 8 2" xfId="17275"/>
    <cellStyle name="Normal 5 2 6 2 8 2 2" xfId="47482"/>
    <cellStyle name="Normal 5 2 6 2 8 3" xfId="26915"/>
    <cellStyle name="Normal 5 2 6 2 8 3 2" xfId="57122"/>
    <cellStyle name="Normal 5 2 6 2 8 4" xfId="37842"/>
    <cellStyle name="Normal 5 2 6 2 9" xfId="8922"/>
    <cellStyle name="Normal 5 2 6 2 9 2" xfId="18562"/>
    <cellStyle name="Normal 5 2 6 2 9 2 2" xfId="48769"/>
    <cellStyle name="Normal 5 2 6 2 9 3" xfId="28202"/>
    <cellStyle name="Normal 5 2 6 2 9 3 2" xfId="58409"/>
    <cellStyle name="Normal 5 2 6 2 9 4" xfId="39129"/>
    <cellStyle name="Normal 5 2 6 3" xfId="699"/>
    <cellStyle name="Normal 5 2 6 3 10" xfId="19990"/>
    <cellStyle name="Normal 5 2 6 3 10 2" xfId="50197"/>
    <cellStyle name="Normal 5 2 6 3 11" xfId="29794"/>
    <cellStyle name="Normal 5 2 6 3 11 2" xfId="60001"/>
    <cellStyle name="Normal 5 2 6 3 12" xfId="30917"/>
    <cellStyle name="Normal 5 2 6 3 2" xfId="1828"/>
    <cellStyle name="Normal 5 2 6 3 2 2" xfId="11473"/>
    <cellStyle name="Normal 5 2 6 3 2 2 2" xfId="41680"/>
    <cellStyle name="Normal 5 2 6 3 2 3" xfId="21113"/>
    <cellStyle name="Normal 5 2 6 3 2 3 2" xfId="51320"/>
    <cellStyle name="Normal 5 2 6 3 2 4" xfId="32040"/>
    <cellStyle name="Normal 5 2 6 3 3" xfId="2954"/>
    <cellStyle name="Normal 5 2 6 3 3 2" xfId="12596"/>
    <cellStyle name="Normal 5 2 6 3 3 2 2" xfId="42803"/>
    <cellStyle name="Normal 5 2 6 3 3 3" xfId="22236"/>
    <cellStyle name="Normal 5 2 6 3 3 3 2" xfId="52443"/>
    <cellStyle name="Normal 5 2 6 3 3 4" xfId="33163"/>
    <cellStyle name="Normal 5 2 6 3 4" xfId="4077"/>
    <cellStyle name="Normal 5 2 6 3 4 2" xfId="13719"/>
    <cellStyle name="Normal 5 2 6 3 4 2 2" xfId="43926"/>
    <cellStyle name="Normal 5 2 6 3 4 3" xfId="23359"/>
    <cellStyle name="Normal 5 2 6 3 4 3 2" xfId="53566"/>
    <cellStyle name="Normal 5 2 6 3 4 4" xfId="34286"/>
    <cellStyle name="Normal 5 2 6 3 5" xfId="5366"/>
    <cellStyle name="Normal 5 2 6 3 5 2" xfId="15006"/>
    <cellStyle name="Normal 5 2 6 3 5 2 2" xfId="45213"/>
    <cellStyle name="Normal 5 2 6 3 5 3" xfId="24646"/>
    <cellStyle name="Normal 5 2 6 3 5 3 2" xfId="54853"/>
    <cellStyle name="Normal 5 2 6 3 5 4" xfId="35573"/>
    <cellStyle name="Normal 5 2 6 3 6" xfId="6653"/>
    <cellStyle name="Normal 5 2 6 3 6 2" xfId="16293"/>
    <cellStyle name="Normal 5 2 6 3 6 2 2" xfId="46500"/>
    <cellStyle name="Normal 5 2 6 3 6 3" xfId="25933"/>
    <cellStyle name="Normal 5 2 6 3 6 3 2" xfId="56140"/>
    <cellStyle name="Normal 5 2 6 3 6 4" xfId="36860"/>
    <cellStyle name="Normal 5 2 6 3 7" xfId="7940"/>
    <cellStyle name="Normal 5 2 6 3 7 2" xfId="17580"/>
    <cellStyle name="Normal 5 2 6 3 7 2 2" xfId="47787"/>
    <cellStyle name="Normal 5 2 6 3 7 3" xfId="27220"/>
    <cellStyle name="Normal 5 2 6 3 7 3 2" xfId="57427"/>
    <cellStyle name="Normal 5 2 6 3 7 4" xfId="38147"/>
    <cellStyle name="Normal 5 2 6 3 8" xfId="9227"/>
    <cellStyle name="Normal 5 2 6 3 8 2" xfId="18867"/>
    <cellStyle name="Normal 5 2 6 3 8 2 2" xfId="49074"/>
    <cellStyle name="Normal 5 2 6 3 8 3" xfId="28507"/>
    <cellStyle name="Normal 5 2 6 3 8 3 2" xfId="58714"/>
    <cellStyle name="Normal 5 2 6 3 8 4" xfId="39434"/>
    <cellStyle name="Normal 5 2 6 3 9" xfId="10350"/>
    <cellStyle name="Normal 5 2 6 3 9 2" xfId="40557"/>
    <cellStyle name="Normal 5 2 6 4" xfId="1169"/>
    <cellStyle name="Normal 5 2 6 4 10" xfId="20457"/>
    <cellStyle name="Normal 5 2 6 4 10 2" xfId="50664"/>
    <cellStyle name="Normal 5 2 6 4 11" xfId="30261"/>
    <cellStyle name="Normal 5 2 6 4 11 2" xfId="60468"/>
    <cellStyle name="Normal 5 2 6 4 12" xfId="31384"/>
    <cellStyle name="Normal 5 2 6 4 2" xfId="2297"/>
    <cellStyle name="Normal 5 2 6 4 2 2" xfId="11940"/>
    <cellStyle name="Normal 5 2 6 4 2 2 2" xfId="42147"/>
    <cellStyle name="Normal 5 2 6 4 2 3" xfId="21580"/>
    <cellStyle name="Normal 5 2 6 4 2 3 2" xfId="51787"/>
    <cellStyle name="Normal 5 2 6 4 2 4" xfId="32507"/>
    <cellStyle name="Normal 5 2 6 4 3" xfId="3421"/>
    <cellStyle name="Normal 5 2 6 4 3 2" xfId="13063"/>
    <cellStyle name="Normal 5 2 6 4 3 2 2" xfId="43270"/>
    <cellStyle name="Normal 5 2 6 4 3 3" xfId="22703"/>
    <cellStyle name="Normal 5 2 6 4 3 3 2" xfId="52910"/>
    <cellStyle name="Normal 5 2 6 4 3 4" xfId="33630"/>
    <cellStyle name="Normal 5 2 6 4 4" xfId="4544"/>
    <cellStyle name="Normal 5 2 6 4 4 2" xfId="14186"/>
    <cellStyle name="Normal 5 2 6 4 4 2 2" xfId="44393"/>
    <cellStyle name="Normal 5 2 6 4 4 3" xfId="23826"/>
    <cellStyle name="Normal 5 2 6 4 4 3 2" xfId="54033"/>
    <cellStyle name="Normal 5 2 6 4 4 4" xfId="34753"/>
    <cellStyle name="Normal 5 2 6 4 5" xfId="5833"/>
    <cellStyle name="Normal 5 2 6 4 5 2" xfId="15473"/>
    <cellStyle name="Normal 5 2 6 4 5 2 2" xfId="45680"/>
    <cellStyle name="Normal 5 2 6 4 5 3" xfId="25113"/>
    <cellStyle name="Normal 5 2 6 4 5 3 2" xfId="55320"/>
    <cellStyle name="Normal 5 2 6 4 5 4" xfId="36040"/>
    <cellStyle name="Normal 5 2 6 4 6" xfId="7120"/>
    <cellStyle name="Normal 5 2 6 4 6 2" xfId="16760"/>
    <cellStyle name="Normal 5 2 6 4 6 2 2" xfId="46967"/>
    <cellStyle name="Normal 5 2 6 4 6 3" xfId="26400"/>
    <cellStyle name="Normal 5 2 6 4 6 3 2" xfId="56607"/>
    <cellStyle name="Normal 5 2 6 4 6 4" xfId="37327"/>
    <cellStyle name="Normal 5 2 6 4 7" xfId="8407"/>
    <cellStyle name="Normal 5 2 6 4 7 2" xfId="18047"/>
    <cellStyle name="Normal 5 2 6 4 7 2 2" xfId="48254"/>
    <cellStyle name="Normal 5 2 6 4 7 3" xfId="27687"/>
    <cellStyle name="Normal 5 2 6 4 7 3 2" xfId="57894"/>
    <cellStyle name="Normal 5 2 6 4 7 4" xfId="38614"/>
    <cellStyle name="Normal 5 2 6 4 8" xfId="9694"/>
    <cellStyle name="Normal 5 2 6 4 8 2" xfId="19334"/>
    <cellStyle name="Normal 5 2 6 4 8 2 2" xfId="49541"/>
    <cellStyle name="Normal 5 2 6 4 8 3" xfId="28974"/>
    <cellStyle name="Normal 5 2 6 4 8 3 2" xfId="59181"/>
    <cellStyle name="Normal 5 2 6 4 8 4" xfId="39901"/>
    <cellStyle name="Normal 5 2 6 4 9" xfId="10817"/>
    <cellStyle name="Normal 5 2 6 4 9 2" xfId="41024"/>
    <cellStyle name="Normal 5 2 6 5" xfId="1357"/>
    <cellStyle name="Normal 5 2 6 5 2" xfId="4897"/>
    <cellStyle name="Normal 5 2 6 5 2 2" xfId="14537"/>
    <cellStyle name="Normal 5 2 6 5 2 2 2" xfId="44744"/>
    <cellStyle name="Normal 5 2 6 5 2 3" xfId="24177"/>
    <cellStyle name="Normal 5 2 6 5 2 3 2" xfId="54384"/>
    <cellStyle name="Normal 5 2 6 5 2 4" xfId="35104"/>
    <cellStyle name="Normal 5 2 6 5 3" xfId="6184"/>
    <cellStyle name="Normal 5 2 6 5 3 2" xfId="15824"/>
    <cellStyle name="Normal 5 2 6 5 3 2 2" xfId="46031"/>
    <cellStyle name="Normal 5 2 6 5 3 3" xfId="25464"/>
    <cellStyle name="Normal 5 2 6 5 3 3 2" xfId="55671"/>
    <cellStyle name="Normal 5 2 6 5 3 4" xfId="36391"/>
    <cellStyle name="Normal 5 2 6 5 4" xfId="7471"/>
    <cellStyle name="Normal 5 2 6 5 4 2" xfId="17111"/>
    <cellStyle name="Normal 5 2 6 5 4 2 2" xfId="47318"/>
    <cellStyle name="Normal 5 2 6 5 4 3" xfId="26751"/>
    <cellStyle name="Normal 5 2 6 5 4 3 2" xfId="56958"/>
    <cellStyle name="Normal 5 2 6 5 4 4" xfId="37678"/>
    <cellStyle name="Normal 5 2 6 5 5" xfId="8758"/>
    <cellStyle name="Normal 5 2 6 5 5 2" xfId="18398"/>
    <cellStyle name="Normal 5 2 6 5 5 2 2" xfId="48605"/>
    <cellStyle name="Normal 5 2 6 5 5 3" xfId="28038"/>
    <cellStyle name="Normal 5 2 6 5 5 3 2" xfId="58245"/>
    <cellStyle name="Normal 5 2 6 5 5 4" xfId="38965"/>
    <cellStyle name="Normal 5 2 6 5 6" xfId="11004"/>
    <cellStyle name="Normal 5 2 6 5 6 2" xfId="41211"/>
    <cellStyle name="Normal 5 2 6 5 7" xfId="20644"/>
    <cellStyle name="Normal 5 2 6 5 7 2" xfId="50851"/>
    <cellStyle name="Normal 5 2 6 5 8" xfId="29325"/>
    <cellStyle name="Normal 5 2 6 5 8 2" xfId="59532"/>
    <cellStyle name="Normal 5 2 6 5 9" xfId="31571"/>
    <cellStyle name="Normal 5 2 6 6" xfId="2485"/>
    <cellStyle name="Normal 5 2 6 6 2" xfId="12127"/>
    <cellStyle name="Normal 5 2 6 6 2 2" xfId="42334"/>
    <cellStyle name="Normal 5 2 6 6 3" xfId="21767"/>
    <cellStyle name="Normal 5 2 6 6 3 2" xfId="51974"/>
    <cellStyle name="Normal 5 2 6 6 4" xfId="32694"/>
    <cellStyle name="Normal 5 2 6 7" xfId="3608"/>
    <cellStyle name="Normal 5 2 6 7 2" xfId="13250"/>
    <cellStyle name="Normal 5 2 6 7 2 2" xfId="43457"/>
    <cellStyle name="Normal 5 2 6 7 3" xfId="22890"/>
    <cellStyle name="Normal 5 2 6 7 3 2" xfId="53097"/>
    <cellStyle name="Normal 5 2 6 7 4" xfId="33817"/>
    <cellStyle name="Normal 5 2 6 8" xfId="4731"/>
    <cellStyle name="Normal 5 2 6 8 2" xfId="14373"/>
    <cellStyle name="Normal 5 2 6 8 2 2" xfId="44580"/>
    <cellStyle name="Normal 5 2 6 8 3" xfId="24013"/>
    <cellStyle name="Normal 5 2 6 8 3 2" xfId="54220"/>
    <cellStyle name="Normal 5 2 6 8 4" xfId="34940"/>
    <cellStyle name="Normal 5 2 6 9" xfId="6020"/>
    <cellStyle name="Normal 5 2 6 9 2" xfId="15660"/>
    <cellStyle name="Normal 5 2 6 9 2 2" xfId="45867"/>
    <cellStyle name="Normal 5 2 6 9 3" xfId="25300"/>
    <cellStyle name="Normal 5 2 6 9 3 2" xfId="55507"/>
    <cellStyle name="Normal 5 2 6 9 4" xfId="36227"/>
    <cellStyle name="Normal 5 2 7" xfId="247"/>
    <cellStyle name="Normal 5 2 7 10" xfId="7331"/>
    <cellStyle name="Normal 5 2 7 10 2" xfId="16971"/>
    <cellStyle name="Normal 5 2 7 10 2 2" xfId="47178"/>
    <cellStyle name="Normal 5 2 7 10 3" xfId="26611"/>
    <cellStyle name="Normal 5 2 7 10 3 2" xfId="56818"/>
    <cellStyle name="Normal 5 2 7 10 4" xfId="37538"/>
    <cellStyle name="Normal 5 2 7 11" xfId="8618"/>
    <cellStyle name="Normal 5 2 7 11 2" xfId="18258"/>
    <cellStyle name="Normal 5 2 7 11 2 2" xfId="48465"/>
    <cellStyle name="Normal 5 2 7 11 3" xfId="27898"/>
    <cellStyle name="Normal 5 2 7 11 3 2" xfId="58105"/>
    <cellStyle name="Normal 5 2 7 11 4" xfId="38825"/>
    <cellStyle name="Normal 5 2 7 12" xfId="9905"/>
    <cellStyle name="Normal 5 2 7 12 2" xfId="40112"/>
    <cellStyle name="Normal 5 2 7 13" xfId="19545"/>
    <cellStyle name="Normal 5 2 7 13 2" xfId="49752"/>
    <cellStyle name="Normal 5 2 7 14" xfId="29185"/>
    <cellStyle name="Normal 5 2 7 14 2" xfId="59392"/>
    <cellStyle name="Normal 5 2 7 15" xfId="30472"/>
    <cellStyle name="Normal 5 2 7 2" xfId="411"/>
    <cellStyle name="Normal 5 2 7 2 10" xfId="10069"/>
    <cellStyle name="Normal 5 2 7 2 10 2" xfId="40276"/>
    <cellStyle name="Normal 5 2 7 2 11" xfId="19709"/>
    <cellStyle name="Normal 5 2 7 2 11 2" xfId="49916"/>
    <cellStyle name="Normal 5 2 7 2 12" xfId="29513"/>
    <cellStyle name="Normal 5 2 7 2 12 2" xfId="59720"/>
    <cellStyle name="Normal 5 2 7 2 13" xfId="30636"/>
    <cellStyle name="Normal 5 2 7 2 2" xfId="887"/>
    <cellStyle name="Normal 5 2 7 2 2 10" xfId="20178"/>
    <cellStyle name="Normal 5 2 7 2 2 10 2" xfId="50385"/>
    <cellStyle name="Normal 5 2 7 2 2 11" xfId="29982"/>
    <cellStyle name="Normal 5 2 7 2 2 11 2" xfId="60189"/>
    <cellStyle name="Normal 5 2 7 2 2 12" xfId="31105"/>
    <cellStyle name="Normal 5 2 7 2 2 2" xfId="2016"/>
    <cellStyle name="Normal 5 2 7 2 2 2 2" xfId="11661"/>
    <cellStyle name="Normal 5 2 7 2 2 2 2 2" xfId="41868"/>
    <cellStyle name="Normal 5 2 7 2 2 2 3" xfId="21301"/>
    <cellStyle name="Normal 5 2 7 2 2 2 3 2" xfId="51508"/>
    <cellStyle name="Normal 5 2 7 2 2 2 4" xfId="32228"/>
    <cellStyle name="Normal 5 2 7 2 2 3" xfId="3142"/>
    <cellStyle name="Normal 5 2 7 2 2 3 2" xfId="12784"/>
    <cellStyle name="Normal 5 2 7 2 2 3 2 2" xfId="42991"/>
    <cellStyle name="Normal 5 2 7 2 2 3 3" xfId="22424"/>
    <cellStyle name="Normal 5 2 7 2 2 3 3 2" xfId="52631"/>
    <cellStyle name="Normal 5 2 7 2 2 3 4" xfId="33351"/>
    <cellStyle name="Normal 5 2 7 2 2 4" xfId="4265"/>
    <cellStyle name="Normal 5 2 7 2 2 4 2" xfId="13907"/>
    <cellStyle name="Normal 5 2 7 2 2 4 2 2" xfId="44114"/>
    <cellStyle name="Normal 5 2 7 2 2 4 3" xfId="23547"/>
    <cellStyle name="Normal 5 2 7 2 2 4 3 2" xfId="53754"/>
    <cellStyle name="Normal 5 2 7 2 2 4 4" xfId="34474"/>
    <cellStyle name="Normal 5 2 7 2 2 5" xfId="5554"/>
    <cellStyle name="Normal 5 2 7 2 2 5 2" xfId="15194"/>
    <cellStyle name="Normal 5 2 7 2 2 5 2 2" xfId="45401"/>
    <cellStyle name="Normal 5 2 7 2 2 5 3" xfId="24834"/>
    <cellStyle name="Normal 5 2 7 2 2 5 3 2" xfId="55041"/>
    <cellStyle name="Normal 5 2 7 2 2 5 4" xfId="35761"/>
    <cellStyle name="Normal 5 2 7 2 2 6" xfId="6841"/>
    <cellStyle name="Normal 5 2 7 2 2 6 2" xfId="16481"/>
    <cellStyle name="Normal 5 2 7 2 2 6 2 2" xfId="46688"/>
    <cellStyle name="Normal 5 2 7 2 2 6 3" xfId="26121"/>
    <cellStyle name="Normal 5 2 7 2 2 6 3 2" xfId="56328"/>
    <cellStyle name="Normal 5 2 7 2 2 6 4" xfId="37048"/>
    <cellStyle name="Normal 5 2 7 2 2 7" xfId="8128"/>
    <cellStyle name="Normal 5 2 7 2 2 7 2" xfId="17768"/>
    <cellStyle name="Normal 5 2 7 2 2 7 2 2" xfId="47975"/>
    <cellStyle name="Normal 5 2 7 2 2 7 3" xfId="27408"/>
    <cellStyle name="Normal 5 2 7 2 2 7 3 2" xfId="57615"/>
    <cellStyle name="Normal 5 2 7 2 2 7 4" xfId="38335"/>
    <cellStyle name="Normal 5 2 7 2 2 8" xfId="9415"/>
    <cellStyle name="Normal 5 2 7 2 2 8 2" xfId="19055"/>
    <cellStyle name="Normal 5 2 7 2 2 8 2 2" xfId="49262"/>
    <cellStyle name="Normal 5 2 7 2 2 8 3" xfId="28695"/>
    <cellStyle name="Normal 5 2 7 2 2 8 3 2" xfId="58902"/>
    <cellStyle name="Normal 5 2 7 2 2 8 4" xfId="39622"/>
    <cellStyle name="Normal 5 2 7 2 2 9" xfId="10538"/>
    <cellStyle name="Normal 5 2 7 2 2 9 2" xfId="40745"/>
    <cellStyle name="Normal 5 2 7 2 3" xfId="1545"/>
    <cellStyle name="Normal 5 2 7 2 3 2" xfId="11192"/>
    <cellStyle name="Normal 5 2 7 2 3 2 2" xfId="41399"/>
    <cellStyle name="Normal 5 2 7 2 3 3" xfId="20832"/>
    <cellStyle name="Normal 5 2 7 2 3 3 2" xfId="51039"/>
    <cellStyle name="Normal 5 2 7 2 3 4" xfId="31759"/>
    <cellStyle name="Normal 5 2 7 2 4" xfId="2673"/>
    <cellStyle name="Normal 5 2 7 2 4 2" xfId="12315"/>
    <cellStyle name="Normal 5 2 7 2 4 2 2" xfId="42522"/>
    <cellStyle name="Normal 5 2 7 2 4 3" xfId="21955"/>
    <cellStyle name="Normal 5 2 7 2 4 3 2" xfId="52162"/>
    <cellStyle name="Normal 5 2 7 2 4 4" xfId="32882"/>
    <cellStyle name="Normal 5 2 7 2 5" xfId="3796"/>
    <cellStyle name="Normal 5 2 7 2 5 2" xfId="13438"/>
    <cellStyle name="Normal 5 2 7 2 5 2 2" xfId="43645"/>
    <cellStyle name="Normal 5 2 7 2 5 3" xfId="23078"/>
    <cellStyle name="Normal 5 2 7 2 5 3 2" xfId="53285"/>
    <cellStyle name="Normal 5 2 7 2 5 4" xfId="34005"/>
    <cellStyle name="Normal 5 2 7 2 6" xfId="5085"/>
    <cellStyle name="Normal 5 2 7 2 6 2" xfId="14725"/>
    <cellStyle name="Normal 5 2 7 2 6 2 2" xfId="44932"/>
    <cellStyle name="Normal 5 2 7 2 6 3" xfId="24365"/>
    <cellStyle name="Normal 5 2 7 2 6 3 2" xfId="54572"/>
    <cellStyle name="Normal 5 2 7 2 6 4" xfId="35292"/>
    <cellStyle name="Normal 5 2 7 2 7" xfId="6372"/>
    <cellStyle name="Normal 5 2 7 2 7 2" xfId="16012"/>
    <cellStyle name="Normal 5 2 7 2 7 2 2" xfId="46219"/>
    <cellStyle name="Normal 5 2 7 2 7 3" xfId="25652"/>
    <cellStyle name="Normal 5 2 7 2 7 3 2" xfId="55859"/>
    <cellStyle name="Normal 5 2 7 2 7 4" xfId="36579"/>
    <cellStyle name="Normal 5 2 7 2 8" xfId="7659"/>
    <cellStyle name="Normal 5 2 7 2 8 2" xfId="17299"/>
    <cellStyle name="Normal 5 2 7 2 8 2 2" xfId="47506"/>
    <cellStyle name="Normal 5 2 7 2 8 3" xfId="26939"/>
    <cellStyle name="Normal 5 2 7 2 8 3 2" xfId="57146"/>
    <cellStyle name="Normal 5 2 7 2 8 4" xfId="37866"/>
    <cellStyle name="Normal 5 2 7 2 9" xfId="8946"/>
    <cellStyle name="Normal 5 2 7 2 9 2" xfId="18586"/>
    <cellStyle name="Normal 5 2 7 2 9 2 2" xfId="48793"/>
    <cellStyle name="Normal 5 2 7 2 9 3" xfId="28226"/>
    <cellStyle name="Normal 5 2 7 2 9 3 2" xfId="58433"/>
    <cellStyle name="Normal 5 2 7 2 9 4" xfId="39153"/>
    <cellStyle name="Normal 5 2 7 3" xfId="723"/>
    <cellStyle name="Normal 5 2 7 3 10" xfId="20014"/>
    <cellStyle name="Normal 5 2 7 3 10 2" xfId="50221"/>
    <cellStyle name="Normal 5 2 7 3 11" xfId="29818"/>
    <cellStyle name="Normal 5 2 7 3 11 2" xfId="60025"/>
    <cellStyle name="Normal 5 2 7 3 12" xfId="30941"/>
    <cellStyle name="Normal 5 2 7 3 2" xfId="1852"/>
    <cellStyle name="Normal 5 2 7 3 2 2" xfId="11497"/>
    <cellStyle name="Normal 5 2 7 3 2 2 2" xfId="41704"/>
    <cellStyle name="Normal 5 2 7 3 2 3" xfId="21137"/>
    <cellStyle name="Normal 5 2 7 3 2 3 2" xfId="51344"/>
    <cellStyle name="Normal 5 2 7 3 2 4" xfId="32064"/>
    <cellStyle name="Normal 5 2 7 3 3" xfId="2978"/>
    <cellStyle name="Normal 5 2 7 3 3 2" xfId="12620"/>
    <cellStyle name="Normal 5 2 7 3 3 2 2" xfId="42827"/>
    <cellStyle name="Normal 5 2 7 3 3 3" xfId="22260"/>
    <cellStyle name="Normal 5 2 7 3 3 3 2" xfId="52467"/>
    <cellStyle name="Normal 5 2 7 3 3 4" xfId="33187"/>
    <cellStyle name="Normal 5 2 7 3 4" xfId="4101"/>
    <cellStyle name="Normal 5 2 7 3 4 2" xfId="13743"/>
    <cellStyle name="Normal 5 2 7 3 4 2 2" xfId="43950"/>
    <cellStyle name="Normal 5 2 7 3 4 3" xfId="23383"/>
    <cellStyle name="Normal 5 2 7 3 4 3 2" xfId="53590"/>
    <cellStyle name="Normal 5 2 7 3 4 4" xfId="34310"/>
    <cellStyle name="Normal 5 2 7 3 5" xfId="5390"/>
    <cellStyle name="Normal 5 2 7 3 5 2" xfId="15030"/>
    <cellStyle name="Normal 5 2 7 3 5 2 2" xfId="45237"/>
    <cellStyle name="Normal 5 2 7 3 5 3" xfId="24670"/>
    <cellStyle name="Normal 5 2 7 3 5 3 2" xfId="54877"/>
    <cellStyle name="Normal 5 2 7 3 5 4" xfId="35597"/>
    <cellStyle name="Normal 5 2 7 3 6" xfId="6677"/>
    <cellStyle name="Normal 5 2 7 3 6 2" xfId="16317"/>
    <cellStyle name="Normal 5 2 7 3 6 2 2" xfId="46524"/>
    <cellStyle name="Normal 5 2 7 3 6 3" xfId="25957"/>
    <cellStyle name="Normal 5 2 7 3 6 3 2" xfId="56164"/>
    <cellStyle name="Normal 5 2 7 3 6 4" xfId="36884"/>
    <cellStyle name="Normal 5 2 7 3 7" xfId="7964"/>
    <cellStyle name="Normal 5 2 7 3 7 2" xfId="17604"/>
    <cellStyle name="Normal 5 2 7 3 7 2 2" xfId="47811"/>
    <cellStyle name="Normal 5 2 7 3 7 3" xfId="27244"/>
    <cellStyle name="Normal 5 2 7 3 7 3 2" xfId="57451"/>
    <cellStyle name="Normal 5 2 7 3 7 4" xfId="38171"/>
    <cellStyle name="Normal 5 2 7 3 8" xfId="9251"/>
    <cellStyle name="Normal 5 2 7 3 8 2" xfId="18891"/>
    <cellStyle name="Normal 5 2 7 3 8 2 2" xfId="49098"/>
    <cellStyle name="Normal 5 2 7 3 8 3" xfId="28531"/>
    <cellStyle name="Normal 5 2 7 3 8 3 2" xfId="58738"/>
    <cellStyle name="Normal 5 2 7 3 8 4" xfId="39458"/>
    <cellStyle name="Normal 5 2 7 3 9" xfId="10374"/>
    <cellStyle name="Normal 5 2 7 3 9 2" xfId="40581"/>
    <cellStyle name="Normal 5 2 7 4" xfId="1193"/>
    <cellStyle name="Normal 5 2 7 4 10" xfId="20481"/>
    <cellStyle name="Normal 5 2 7 4 10 2" xfId="50688"/>
    <cellStyle name="Normal 5 2 7 4 11" xfId="30285"/>
    <cellStyle name="Normal 5 2 7 4 11 2" xfId="60492"/>
    <cellStyle name="Normal 5 2 7 4 12" xfId="31408"/>
    <cellStyle name="Normal 5 2 7 4 2" xfId="2321"/>
    <cellStyle name="Normal 5 2 7 4 2 2" xfId="11964"/>
    <cellStyle name="Normal 5 2 7 4 2 2 2" xfId="42171"/>
    <cellStyle name="Normal 5 2 7 4 2 3" xfId="21604"/>
    <cellStyle name="Normal 5 2 7 4 2 3 2" xfId="51811"/>
    <cellStyle name="Normal 5 2 7 4 2 4" xfId="32531"/>
    <cellStyle name="Normal 5 2 7 4 3" xfId="3445"/>
    <cellStyle name="Normal 5 2 7 4 3 2" xfId="13087"/>
    <cellStyle name="Normal 5 2 7 4 3 2 2" xfId="43294"/>
    <cellStyle name="Normal 5 2 7 4 3 3" xfId="22727"/>
    <cellStyle name="Normal 5 2 7 4 3 3 2" xfId="52934"/>
    <cellStyle name="Normal 5 2 7 4 3 4" xfId="33654"/>
    <cellStyle name="Normal 5 2 7 4 4" xfId="4568"/>
    <cellStyle name="Normal 5 2 7 4 4 2" xfId="14210"/>
    <cellStyle name="Normal 5 2 7 4 4 2 2" xfId="44417"/>
    <cellStyle name="Normal 5 2 7 4 4 3" xfId="23850"/>
    <cellStyle name="Normal 5 2 7 4 4 3 2" xfId="54057"/>
    <cellStyle name="Normal 5 2 7 4 4 4" xfId="34777"/>
    <cellStyle name="Normal 5 2 7 4 5" xfId="5857"/>
    <cellStyle name="Normal 5 2 7 4 5 2" xfId="15497"/>
    <cellStyle name="Normal 5 2 7 4 5 2 2" xfId="45704"/>
    <cellStyle name="Normal 5 2 7 4 5 3" xfId="25137"/>
    <cellStyle name="Normal 5 2 7 4 5 3 2" xfId="55344"/>
    <cellStyle name="Normal 5 2 7 4 5 4" xfId="36064"/>
    <cellStyle name="Normal 5 2 7 4 6" xfId="7144"/>
    <cellStyle name="Normal 5 2 7 4 6 2" xfId="16784"/>
    <cellStyle name="Normal 5 2 7 4 6 2 2" xfId="46991"/>
    <cellStyle name="Normal 5 2 7 4 6 3" xfId="26424"/>
    <cellStyle name="Normal 5 2 7 4 6 3 2" xfId="56631"/>
    <cellStyle name="Normal 5 2 7 4 6 4" xfId="37351"/>
    <cellStyle name="Normal 5 2 7 4 7" xfId="8431"/>
    <cellStyle name="Normal 5 2 7 4 7 2" xfId="18071"/>
    <cellStyle name="Normal 5 2 7 4 7 2 2" xfId="48278"/>
    <cellStyle name="Normal 5 2 7 4 7 3" xfId="27711"/>
    <cellStyle name="Normal 5 2 7 4 7 3 2" xfId="57918"/>
    <cellStyle name="Normal 5 2 7 4 7 4" xfId="38638"/>
    <cellStyle name="Normal 5 2 7 4 8" xfId="9718"/>
    <cellStyle name="Normal 5 2 7 4 8 2" xfId="19358"/>
    <cellStyle name="Normal 5 2 7 4 8 2 2" xfId="49565"/>
    <cellStyle name="Normal 5 2 7 4 8 3" xfId="28998"/>
    <cellStyle name="Normal 5 2 7 4 8 3 2" xfId="59205"/>
    <cellStyle name="Normal 5 2 7 4 8 4" xfId="39925"/>
    <cellStyle name="Normal 5 2 7 4 9" xfId="10841"/>
    <cellStyle name="Normal 5 2 7 4 9 2" xfId="41048"/>
    <cellStyle name="Normal 5 2 7 5" xfId="1381"/>
    <cellStyle name="Normal 5 2 7 5 2" xfId="4921"/>
    <cellStyle name="Normal 5 2 7 5 2 2" xfId="14561"/>
    <cellStyle name="Normal 5 2 7 5 2 2 2" xfId="44768"/>
    <cellStyle name="Normal 5 2 7 5 2 3" xfId="24201"/>
    <cellStyle name="Normal 5 2 7 5 2 3 2" xfId="54408"/>
    <cellStyle name="Normal 5 2 7 5 2 4" xfId="35128"/>
    <cellStyle name="Normal 5 2 7 5 3" xfId="6208"/>
    <cellStyle name="Normal 5 2 7 5 3 2" xfId="15848"/>
    <cellStyle name="Normal 5 2 7 5 3 2 2" xfId="46055"/>
    <cellStyle name="Normal 5 2 7 5 3 3" xfId="25488"/>
    <cellStyle name="Normal 5 2 7 5 3 3 2" xfId="55695"/>
    <cellStyle name="Normal 5 2 7 5 3 4" xfId="36415"/>
    <cellStyle name="Normal 5 2 7 5 4" xfId="7495"/>
    <cellStyle name="Normal 5 2 7 5 4 2" xfId="17135"/>
    <cellStyle name="Normal 5 2 7 5 4 2 2" xfId="47342"/>
    <cellStyle name="Normal 5 2 7 5 4 3" xfId="26775"/>
    <cellStyle name="Normal 5 2 7 5 4 3 2" xfId="56982"/>
    <cellStyle name="Normal 5 2 7 5 4 4" xfId="37702"/>
    <cellStyle name="Normal 5 2 7 5 5" xfId="8782"/>
    <cellStyle name="Normal 5 2 7 5 5 2" xfId="18422"/>
    <cellStyle name="Normal 5 2 7 5 5 2 2" xfId="48629"/>
    <cellStyle name="Normal 5 2 7 5 5 3" xfId="28062"/>
    <cellStyle name="Normal 5 2 7 5 5 3 2" xfId="58269"/>
    <cellStyle name="Normal 5 2 7 5 5 4" xfId="38989"/>
    <cellStyle name="Normal 5 2 7 5 6" xfId="11028"/>
    <cellStyle name="Normal 5 2 7 5 6 2" xfId="41235"/>
    <cellStyle name="Normal 5 2 7 5 7" xfId="20668"/>
    <cellStyle name="Normal 5 2 7 5 7 2" xfId="50875"/>
    <cellStyle name="Normal 5 2 7 5 8" xfId="29349"/>
    <cellStyle name="Normal 5 2 7 5 8 2" xfId="59556"/>
    <cellStyle name="Normal 5 2 7 5 9" xfId="31595"/>
    <cellStyle name="Normal 5 2 7 6" xfId="2509"/>
    <cellStyle name="Normal 5 2 7 6 2" xfId="12151"/>
    <cellStyle name="Normal 5 2 7 6 2 2" xfId="42358"/>
    <cellStyle name="Normal 5 2 7 6 3" xfId="21791"/>
    <cellStyle name="Normal 5 2 7 6 3 2" xfId="51998"/>
    <cellStyle name="Normal 5 2 7 6 4" xfId="32718"/>
    <cellStyle name="Normal 5 2 7 7" xfId="3632"/>
    <cellStyle name="Normal 5 2 7 7 2" xfId="13274"/>
    <cellStyle name="Normal 5 2 7 7 2 2" xfId="43481"/>
    <cellStyle name="Normal 5 2 7 7 3" xfId="22914"/>
    <cellStyle name="Normal 5 2 7 7 3 2" xfId="53121"/>
    <cellStyle name="Normal 5 2 7 7 4" xfId="33841"/>
    <cellStyle name="Normal 5 2 7 8" xfId="4755"/>
    <cellStyle name="Normal 5 2 7 8 2" xfId="14397"/>
    <cellStyle name="Normal 5 2 7 8 2 2" xfId="44604"/>
    <cellStyle name="Normal 5 2 7 8 3" xfId="24037"/>
    <cellStyle name="Normal 5 2 7 8 3 2" xfId="54244"/>
    <cellStyle name="Normal 5 2 7 8 4" xfId="34964"/>
    <cellStyle name="Normal 5 2 7 9" xfId="6044"/>
    <cellStyle name="Normal 5 2 7 9 2" xfId="15684"/>
    <cellStyle name="Normal 5 2 7 9 2 2" xfId="45891"/>
    <cellStyle name="Normal 5 2 7 9 3" xfId="25324"/>
    <cellStyle name="Normal 5 2 7 9 3 2" xfId="55531"/>
    <cellStyle name="Normal 5 2 7 9 4" xfId="36251"/>
    <cellStyle name="Normal 5 2 8" xfId="270"/>
    <cellStyle name="Normal 5 2 8 10" xfId="7354"/>
    <cellStyle name="Normal 5 2 8 10 2" xfId="16994"/>
    <cellStyle name="Normal 5 2 8 10 2 2" xfId="47201"/>
    <cellStyle name="Normal 5 2 8 10 3" xfId="26634"/>
    <cellStyle name="Normal 5 2 8 10 3 2" xfId="56841"/>
    <cellStyle name="Normal 5 2 8 10 4" xfId="37561"/>
    <cellStyle name="Normal 5 2 8 11" xfId="8641"/>
    <cellStyle name="Normal 5 2 8 11 2" xfId="18281"/>
    <cellStyle name="Normal 5 2 8 11 2 2" xfId="48488"/>
    <cellStyle name="Normal 5 2 8 11 3" xfId="27921"/>
    <cellStyle name="Normal 5 2 8 11 3 2" xfId="58128"/>
    <cellStyle name="Normal 5 2 8 11 4" xfId="38848"/>
    <cellStyle name="Normal 5 2 8 12" xfId="9928"/>
    <cellStyle name="Normal 5 2 8 12 2" xfId="40135"/>
    <cellStyle name="Normal 5 2 8 13" xfId="19568"/>
    <cellStyle name="Normal 5 2 8 13 2" xfId="49775"/>
    <cellStyle name="Normal 5 2 8 14" xfId="29208"/>
    <cellStyle name="Normal 5 2 8 14 2" xfId="59415"/>
    <cellStyle name="Normal 5 2 8 15" xfId="30495"/>
    <cellStyle name="Normal 5 2 8 2" xfId="434"/>
    <cellStyle name="Normal 5 2 8 2 10" xfId="10092"/>
    <cellStyle name="Normal 5 2 8 2 10 2" xfId="40299"/>
    <cellStyle name="Normal 5 2 8 2 11" xfId="19732"/>
    <cellStyle name="Normal 5 2 8 2 11 2" xfId="49939"/>
    <cellStyle name="Normal 5 2 8 2 12" xfId="29536"/>
    <cellStyle name="Normal 5 2 8 2 12 2" xfId="59743"/>
    <cellStyle name="Normal 5 2 8 2 13" xfId="30659"/>
    <cellStyle name="Normal 5 2 8 2 2" xfId="910"/>
    <cellStyle name="Normal 5 2 8 2 2 10" xfId="20201"/>
    <cellStyle name="Normal 5 2 8 2 2 10 2" xfId="50408"/>
    <cellStyle name="Normal 5 2 8 2 2 11" xfId="30005"/>
    <cellStyle name="Normal 5 2 8 2 2 11 2" xfId="60212"/>
    <cellStyle name="Normal 5 2 8 2 2 12" xfId="31128"/>
    <cellStyle name="Normal 5 2 8 2 2 2" xfId="2039"/>
    <cellStyle name="Normal 5 2 8 2 2 2 2" xfId="11684"/>
    <cellStyle name="Normal 5 2 8 2 2 2 2 2" xfId="41891"/>
    <cellStyle name="Normal 5 2 8 2 2 2 3" xfId="21324"/>
    <cellStyle name="Normal 5 2 8 2 2 2 3 2" xfId="51531"/>
    <cellStyle name="Normal 5 2 8 2 2 2 4" xfId="32251"/>
    <cellStyle name="Normal 5 2 8 2 2 3" xfId="3165"/>
    <cellStyle name="Normal 5 2 8 2 2 3 2" xfId="12807"/>
    <cellStyle name="Normal 5 2 8 2 2 3 2 2" xfId="43014"/>
    <cellStyle name="Normal 5 2 8 2 2 3 3" xfId="22447"/>
    <cellStyle name="Normal 5 2 8 2 2 3 3 2" xfId="52654"/>
    <cellStyle name="Normal 5 2 8 2 2 3 4" xfId="33374"/>
    <cellStyle name="Normal 5 2 8 2 2 4" xfId="4288"/>
    <cellStyle name="Normal 5 2 8 2 2 4 2" xfId="13930"/>
    <cellStyle name="Normal 5 2 8 2 2 4 2 2" xfId="44137"/>
    <cellStyle name="Normal 5 2 8 2 2 4 3" xfId="23570"/>
    <cellStyle name="Normal 5 2 8 2 2 4 3 2" xfId="53777"/>
    <cellStyle name="Normal 5 2 8 2 2 4 4" xfId="34497"/>
    <cellStyle name="Normal 5 2 8 2 2 5" xfId="5577"/>
    <cellStyle name="Normal 5 2 8 2 2 5 2" xfId="15217"/>
    <cellStyle name="Normal 5 2 8 2 2 5 2 2" xfId="45424"/>
    <cellStyle name="Normal 5 2 8 2 2 5 3" xfId="24857"/>
    <cellStyle name="Normal 5 2 8 2 2 5 3 2" xfId="55064"/>
    <cellStyle name="Normal 5 2 8 2 2 5 4" xfId="35784"/>
    <cellStyle name="Normal 5 2 8 2 2 6" xfId="6864"/>
    <cellStyle name="Normal 5 2 8 2 2 6 2" xfId="16504"/>
    <cellStyle name="Normal 5 2 8 2 2 6 2 2" xfId="46711"/>
    <cellStyle name="Normal 5 2 8 2 2 6 3" xfId="26144"/>
    <cellStyle name="Normal 5 2 8 2 2 6 3 2" xfId="56351"/>
    <cellStyle name="Normal 5 2 8 2 2 6 4" xfId="37071"/>
    <cellStyle name="Normal 5 2 8 2 2 7" xfId="8151"/>
    <cellStyle name="Normal 5 2 8 2 2 7 2" xfId="17791"/>
    <cellStyle name="Normal 5 2 8 2 2 7 2 2" xfId="47998"/>
    <cellStyle name="Normal 5 2 8 2 2 7 3" xfId="27431"/>
    <cellStyle name="Normal 5 2 8 2 2 7 3 2" xfId="57638"/>
    <cellStyle name="Normal 5 2 8 2 2 7 4" xfId="38358"/>
    <cellStyle name="Normal 5 2 8 2 2 8" xfId="9438"/>
    <cellStyle name="Normal 5 2 8 2 2 8 2" xfId="19078"/>
    <cellStyle name="Normal 5 2 8 2 2 8 2 2" xfId="49285"/>
    <cellStyle name="Normal 5 2 8 2 2 8 3" xfId="28718"/>
    <cellStyle name="Normal 5 2 8 2 2 8 3 2" xfId="58925"/>
    <cellStyle name="Normal 5 2 8 2 2 8 4" xfId="39645"/>
    <cellStyle name="Normal 5 2 8 2 2 9" xfId="10561"/>
    <cellStyle name="Normal 5 2 8 2 2 9 2" xfId="40768"/>
    <cellStyle name="Normal 5 2 8 2 3" xfId="1568"/>
    <cellStyle name="Normal 5 2 8 2 3 2" xfId="11215"/>
    <cellStyle name="Normal 5 2 8 2 3 2 2" xfId="41422"/>
    <cellStyle name="Normal 5 2 8 2 3 3" xfId="20855"/>
    <cellStyle name="Normal 5 2 8 2 3 3 2" xfId="51062"/>
    <cellStyle name="Normal 5 2 8 2 3 4" xfId="31782"/>
    <cellStyle name="Normal 5 2 8 2 4" xfId="2696"/>
    <cellStyle name="Normal 5 2 8 2 4 2" xfId="12338"/>
    <cellStyle name="Normal 5 2 8 2 4 2 2" xfId="42545"/>
    <cellStyle name="Normal 5 2 8 2 4 3" xfId="21978"/>
    <cellStyle name="Normal 5 2 8 2 4 3 2" xfId="52185"/>
    <cellStyle name="Normal 5 2 8 2 4 4" xfId="32905"/>
    <cellStyle name="Normal 5 2 8 2 5" xfId="3819"/>
    <cellStyle name="Normal 5 2 8 2 5 2" xfId="13461"/>
    <cellStyle name="Normal 5 2 8 2 5 2 2" xfId="43668"/>
    <cellStyle name="Normal 5 2 8 2 5 3" xfId="23101"/>
    <cellStyle name="Normal 5 2 8 2 5 3 2" xfId="53308"/>
    <cellStyle name="Normal 5 2 8 2 5 4" xfId="34028"/>
    <cellStyle name="Normal 5 2 8 2 6" xfId="5108"/>
    <cellStyle name="Normal 5 2 8 2 6 2" xfId="14748"/>
    <cellStyle name="Normal 5 2 8 2 6 2 2" xfId="44955"/>
    <cellStyle name="Normal 5 2 8 2 6 3" xfId="24388"/>
    <cellStyle name="Normal 5 2 8 2 6 3 2" xfId="54595"/>
    <cellStyle name="Normal 5 2 8 2 6 4" xfId="35315"/>
    <cellStyle name="Normal 5 2 8 2 7" xfId="6395"/>
    <cellStyle name="Normal 5 2 8 2 7 2" xfId="16035"/>
    <cellStyle name="Normal 5 2 8 2 7 2 2" xfId="46242"/>
    <cellStyle name="Normal 5 2 8 2 7 3" xfId="25675"/>
    <cellStyle name="Normal 5 2 8 2 7 3 2" xfId="55882"/>
    <cellStyle name="Normal 5 2 8 2 7 4" xfId="36602"/>
    <cellStyle name="Normal 5 2 8 2 8" xfId="7682"/>
    <cellStyle name="Normal 5 2 8 2 8 2" xfId="17322"/>
    <cellStyle name="Normal 5 2 8 2 8 2 2" xfId="47529"/>
    <cellStyle name="Normal 5 2 8 2 8 3" xfId="26962"/>
    <cellStyle name="Normal 5 2 8 2 8 3 2" xfId="57169"/>
    <cellStyle name="Normal 5 2 8 2 8 4" xfId="37889"/>
    <cellStyle name="Normal 5 2 8 2 9" xfId="8969"/>
    <cellStyle name="Normal 5 2 8 2 9 2" xfId="18609"/>
    <cellStyle name="Normal 5 2 8 2 9 2 2" xfId="48816"/>
    <cellStyle name="Normal 5 2 8 2 9 3" xfId="28249"/>
    <cellStyle name="Normal 5 2 8 2 9 3 2" xfId="58456"/>
    <cellStyle name="Normal 5 2 8 2 9 4" xfId="39176"/>
    <cellStyle name="Normal 5 2 8 3" xfId="746"/>
    <cellStyle name="Normal 5 2 8 3 10" xfId="20037"/>
    <cellStyle name="Normal 5 2 8 3 10 2" xfId="50244"/>
    <cellStyle name="Normal 5 2 8 3 11" xfId="29841"/>
    <cellStyle name="Normal 5 2 8 3 11 2" xfId="60048"/>
    <cellStyle name="Normal 5 2 8 3 12" xfId="30964"/>
    <cellStyle name="Normal 5 2 8 3 2" xfId="1875"/>
    <cellStyle name="Normal 5 2 8 3 2 2" xfId="11520"/>
    <cellStyle name="Normal 5 2 8 3 2 2 2" xfId="41727"/>
    <cellStyle name="Normal 5 2 8 3 2 3" xfId="21160"/>
    <cellStyle name="Normal 5 2 8 3 2 3 2" xfId="51367"/>
    <cellStyle name="Normal 5 2 8 3 2 4" xfId="32087"/>
    <cellStyle name="Normal 5 2 8 3 3" xfId="3001"/>
    <cellStyle name="Normal 5 2 8 3 3 2" xfId="12643"/>
    <cellStyle name="Normal 5 2 8 3 3 2 2" xfId="42850"/>
    <cellStyle name="Normal 5 2 8 3 3 3" xfId="22283"/>
    <cellStyle name="Normal 5 2 8 3 3 3 2" xfId="52490"/>
    <cellStyle name="Normal 5 2 8 3 3 4" xfId="33210"/>
    <cellStyle name="Normal 5 2 8 3 4" xfId="4124"/>
    <cellStyle name="Normal 5 2 8 3 4 2" xfId="13766"/>
    <cellStyle name="Normal 5 2 8 3 4 2 2" xfId="43973"/>
    <cellStyle name="Normal 5 2 8 3 4 3" xfId="23406"/>
    <cellStyle name="Normal 5 2 8 3 4 3 2" xfId="53613"/>
    <cellStyle name="Normal 5 2 8 3 4 4" xfId="34333"/>
    <cellStyle name="Normal 5 2 8 3 5" xfId="5413"/>
    <cellStyle name="Normal 5 2 8 3 5 2" xfId="15053"/>
    <cellStyle name="Normal 5 2 8 3 5 2 2" xfId="45260"/>
    <cellStyle name="Normal 5 2 8 3 5 3" xfId="24693"/>
    <cellStyle name="Normal 5 2 8 3 5 3 2" xfId="54900"/>
    <cellStyle name="Normal 5 2 8 3 5 4" xfId="35620"/>
    <cellStyle name="Normal 5 2 8 3 6" xfId="6700"/>
    <cellStyle name="Normal 5 2 8 3 6 2" xfId="16340"/>
    <cellStyle name="Normal 5 2 8 3 6 2 2" xfId="46547"/>
    <cellStyle name="Normal 5 2 8 3 6 3" xfId="25980"/>
    <cellStyle name="Normal 5 2 8 3 6 3 2" xfId="56187"/>
    <cellStyle name="Normal 5 2 8 3 6 4" xfId="36907"/>
    <cellStyle name="Normal 5 2 8 3 7" xfId="7987"/>
    <cellStyle name="Normal 5 2 8 3 7 2" xfId="17627"/>
    <cellStyle name="Normal 5 2 8 3 7 2 2" xfId="47834"/>
    <cellStyle name="Normal 5 2 8 3 7 3" xfId="27267"/>
    <cellStyle name="Normal 5 2 8 3 7 3 2" xfId="57474"/>
    <cellStyle name="Normal 5 2 8 3 7 4" xfId="38194"/>
    <cellStyle name="Normal 5 2 8 3 8" xfId="9274"/>
    <cellStyle name="Normal 5 2 8 3 8 2" xfId="18914"/>
    <cellStyle name="Normal 5 2 8 3 8 2 2" xfId="49121"/>
    <cellStyle name="Normal 5 2 8 3 8 3" xfId="28554"/>
    <cellStyle name="Normal 5 2 8 3 8 3 2" xfId="58761"/>
    <cellStyle name="Normal 5 2 8 3 8 4" xfId="39481"/>
    <cellStyle name="Normal 5 2 8 3 9" xfId="10397"/>
    <cellStyle name="Normal 5 2 8 3 9 2" xfId="40604"/>
    <cellStyle name="Normal 5 2 8 4" xfId="1216"/>
    <cellStyle name="Normal 5 2 8 4 10" xfId="20504"/>
    <cellStyle name="Normal 5 2 8 4 10 2" xfId="50711"/>
    <cellStyle name="Normal 5 2 8 4 11" xfId="30308"/>
    <cellStyle name="Normal 5 2 8 4 11 2" xfId="60515"/>
    <cellStyle name="Normal 5 2 8 4 12" xfId="31431"/>
    <cellStyle name="Normal 5 2 8 4 2" xfId="2344"/>
    <cellStyle name="Normal 5 2 8 4 2 2" xfId="11987"/>
    <cellStyle name="Normal 5 2 8 4 2 2 2" xfId="42194"/>
    <cellStyle name="Normal 5 2 8 4 2 3" xfId="21627"/>
    <cellStyle name="Normal 5 2 8 4 2 3 2" xfId="51834"/>
    <cellStyle name="Normal 5 2 8 4 2 4" xfId="32554"/>
    <cellStyle name="Normal 5 2 8 4 3" xfId="3468"/>
    <cellStyle name="Normal 5 2 8 4 3 2" xfId="13110"/>
    <cellStyle name="Normal 5 2 8 4 3 2 2" xfId="43317"/>
    <cellStyle name="Normal 5 2 8 4 3 3" xfId="22750"/>
    <cellStyle name="Normal 5 2 8 4 3 3 2" xfId="52957"/>
    <cellStyle name="Normal 5 2 8 4 3 4" xfId="33677"/>
    <cellStyle name="Normal 5 2 8 4 4" xfId="4591"/>
    <cellStyle name="Normal 5 2 8 4 4 2" xfId="14233"/>
    <cellStyle name="Normal 5 2 8 4 4 2 2" xfId="44440"/>
    <cellStyle name="Normal 5 2 8 4 4 3" xfId="23873"/>
    <cellStyle name="Normal 5 2 8 4 4 3 2" xfId="54080"/>
    <cellStyle name="Normal 5 2 8 4 4 4" xfId="34800"/>
    <cellStyle name="Normal 5 2 8 4 5" xfId="5880"/>
    <cellStyle name="Normal 5 2 8 4 5 2" xfId="15520"/>
    <cellStyle name="Normal 5 2 8 4 5 2 2" xfId="45727"/>
    <cellStyle name="Normal 5 2 8 4 5 3" xfId="25160"/>
    <cellStyle name="Normal 5 2 8 4 5 3 2" xfId="55367"/>
    <cellStyle name="Normal 5 2 8 4 5 4" xfId="36087"/>
    <cellStyle name="Normal 5 2 8 4 6" xfId="7167"/>
    <cellStyle name="Normal 5 2 8 4 6 2" xfId="16807"/>
    <cellStyle name="Normal 5 2 8 4 6 2 2" xfId="47014"/>
    <cellStyle name="Normal 5 2 8 4 6 3" xfId="26447"/>
    <cellStyle name="Normal 5 2 8 4 6 3 2" xfId="56654"/>
    <cellStyle name="Normal 5 2 8 4 6 4" xfId="37374"/>
    <cellStyle name="Normal 5 2 8 4 7" xfId="8454"/>
    <cellStyle name="Normal 5 2 8 4 7 2" xfId="18094"/>
    <cellStyle name="Normal 5 2 8 4 7 2 2" xfId="48301"/>
    <cellStyle name="Normal 5 2 8 4 7 3" xfId="27734"/>
    <cellStyle name="Normal 5 2 8 4 7 3 2" xfId="57941"/>
    <cellStyle name="Normal 5 2 8 4 7 4" xfId="38661"/>
    <cellStyle name="Normal 5 2 8 4 8" xfId="9741"/>
    <cellStyle name="Normal 5 2 8 4 8 2" xfId="19381"/>
    <cellStyle name="Normal 5 2 8 4 8 2 2" xfId="49588"/>
    <cellStyle name="Normal 5 2 8 4 8 3" xfId="29021"/>
    <cellStyle name="Normal 5 2 8 4 8 3 2" xfId="59228"/>
    <cellStyle name="Normal 5 2 8 4 8 4" xfId="39948"/>
    <cellStyle name="Normal 5 2 8 4 9" xfId="10864"/>
    <cellStyle name="Normal 5 2 8 4 9 2" xfId="41071"/>
    <cellStyle name="Normal 5 2 8 5" xfId="1404"/>
    <cellStyle name="Normal 5 2 8 5 2" xfId="4944"/>
    <cellStyle name="Normal 5 2 8 5 2 2" xfId="14584"/>
    <cellStyle name="Normal 5 2 8 5 2 2 2" xfId="44791"/>
    <cellStyle name="Normal 5 2 8 5 2 3" xfId="24224"/>
    <cellStyle name="Normal 5 2 8 5 2 3 2" xfId="54431"/>
    <cellStyle name="Normal 5 2 8 5 2 4" xfId="35151"/>
    <cellStyle name="Normal 5 2 8 5 3" xfId="6231"/>
    <cellStyle name="Normal 5 2 8 5 3 2" xfId="15871"/>
    <cellStyle name="Normal 5 2 8 5 3 2 2" xfId="46078"/>
    <cellStyle name="Normal 5 2 8 5 3 3" xfId="25511"/>
    <cellStyle name="Normal 5 2 8 5 3 3 2" xfId="55718"/>
    <cellStyle name="Normal 5 2 8 5 3 4" xfId="36438"/>
    <cellStyle name="Normal 5 2 8 5 4" xfId="7518"/>
    <cellStyle name="Normal 5 2 8 5 4 2" xfId="17158"/>
    <cellStyle name="Normal 5 2 8 5 4 2 2" xfId="47365"/>
    <cellStyle name="Normal 5 2 8 5 4 3" xfId="26798"/>
    <cellStyle name="Normal 5 2 8 5 4 3 2" xfId="57005"/>
    <cellStyle name="Normal 5 2 8 5 4 4" xfId="37725"/>
    <cellStyle name="Normal 5 2 8 5 5" xfId="8805"/>
    <cellStyle name="Normal 5 2 8 5 5 2" xfId="18445"/>
    <cellStyle name="Normal 5 2 8 5 5 2 2" xfId="48652"/>
    <cellStyle name="Normal 5 2 8 5 5 3" xfId="28085"/>
    <cellStyle name="Normal 5 2 8 5 5 3 2" xfId="58292"/>
    <cellStyle name="Normal 5 2 8 5 5 4" xfId="39012"/>
    <cellStyle name="Normal 5 2 8 5 6" xfId="11051"/>
    <cellStyle name="Normal 5 2 8 5 6 2" xfId="41258"/>
    <cellStyle name="Normal 5 2 8 5 7" xfId="20691"/>
    <cellStyle name="Normal 5 2 8 5 7 2" xfId="50898"/>
    <cellStyle name="Normal 5 2 8 5 8" xfId="29372"/>
    <cellStyle name="Normal 5 2 8 5 8 2" xfId="59579"/>
    <cellStyle name="Normal 5 2 8 5 9" xfId="31618"/>
    <cellStyle name="Normal 5 2 8 6" xfId="2532"/>
    <cellStyle name="Normal 5 2 8 6 2" xfId="12174"/>
    <cellStyle name="Normal 5 2 8 6 2 2" xfId="42381"/>
    <cellStyle name="Normal 5 2 8 6 3" xfId="21814"/>
    <cellStyle name="Normal 5 2 8 6 3 2" xfId="52021"/>
    <cellStyle name="Normal 5 2 8 6 4" xfId="32741"/>
    <cellStyle name="Normal 5 2 8 7" xfId="3655"/>
    <cellStyle name="Normal 5 2 8 7 2" xfId="13297"/>
    <cellStyle name="Normal 5 2 8 7 2 2" xfId="43504"/>
    <cellStyle name="Normal 5 2 8 7 3" xfId="22937"/>
    <cellStyle name="Normal 5 2 8 7 3 2" xfId="53144"/>
    <cellStyle name="Normal 5 2 8 7 4" xfId="33864"/>
    <cellStyle name="Normal 5 2 8 8" xfId="4778"/>
    <cellStyle name="Normal 5 2 8 8 2" xfId="14420"/>
    <cellStyle name="Normal 5 2 8 8 2 2" xfId="44627"/>
    <cellStyle name="Normal 5 2 8 8 3" xfId="24060"/>
    <cellStyle name="Normal 5 2 8 8 3 2" xfId="54267"/>
    <cellStyle name="Normal 5 2 8 8 4" xfId="34987"/>
    <cellStyle name="Normal 5 2 8 9" xfId="6067"/>
    <cellStyle name="Normal 5 2 8 9 2" xfId="15707"/>
    <cellStyle name="Normal 5 2 8 9 2 2" xfId="45914"/>
    <cellStyle name="Normal 5 2 8 9 3" xfId="25347"/>
    <cellStyle name="Normal 5 2 8 9 3 2" xfId="55554"/>
    <cellStyle name="Normal 5 2 8 9 4" xfId="36274"/>
    <cellStyle name="Normal 5 2 9" xfId="295"/>
    <cellStyle name="Normal 5 2 9 10" xfId="9953"/>
    <cellStyle name="Normal 5 2 9 10 2" xfId="40160"/>
    <cellStyle name="Normal 5 2 9 11" xfId="19593"/>
    <cellStyle name="Normal 5 2 9 11 2" xfId="49800"/>
    <cellStyle name="Normal 5 2 9 12" xfId="29397"/>
    <cellStyle name="Normal 5 2 9 12 2" xfId="59604"/>
    <cellStyle name="Normal 5 2 9 13" xfId="30520"/>
    <cellStyle name="Normal 5 2 9 2" xfId="771"/>
    <cellStyle name="Normal 5 2 9 2 10" xfId="20062"/>
    <cellStyle name="Normal 5 2 9 2 10 2" xfId="50269"/>
    <cellStyle name="Normal 5 2 9 2 11" xfId="29866"/>
    <cellStyle name="Normal 5 2 9 2 11 2" xfId="60073"/>
    <cellStyle name="Normal 5 2 9 2 12" xfId="30989"/>
    <cellStyle name="Normal 5 2 9 2 2" xfId="1900"/>
    <cellStyle name="Normal 5 2 9 2 2 2" xfId="11545"/>
    <cellStyle name="Normal 5 2 9 2 2 2 2" xfId="41752"/>
    <cellStyle name="Normal 5 2 9 2 2 3" xfId="21185"/>
    <cellStyle name="Normal 5 2 9 2 2 3 2" xfId="51392"/>
    <cellStyle name="Normal 5 2 9 2 2 4" xfId="32112"/>
    <cellStyle name="Normal 5 2 9 2 3" xfId="3026"/>
    <cellStyle name="Normal 5 2 9 2 3 2" xfId="12668"/>
    <cellStyle name="Normal 5 2 9 2 3 2 2" xfId="42875"/>
    <cellStyle name="Normal 5 2 9 2 3 3" xfId="22308"/>
    <cellStyle name="Normal 5 2 9 2 3 3 2" xfId="52515"/>
    <cellStyle name="Normal 5 2 9 2 3 4" xfId="33235"/>
    <cellStyle name="Normal 5 2 9 2 4" xfId="4149"/>
    <cellStyle name="Normal 5 2 9 2 4 2" xfId="13791"/>
    <cellStyle name="Normal 5 2 9 2 4 2 2" xfId="43998"/>
    <cellStyle name="Normal 5 2 9 2 4 3" xfId="23431"/>
    <cellStyle name="Normal 5 2 9 2 4 3 2" xfId="53638"/>
    <cellStyle name="Normal 5 2 9 2 4 4" xfId="34358"/>
    <cellStyle name="Normal 5 2 9 2 5" xfId="5438"/>
    <cellStyle name="Normal 5 2 9 2 5 2" xfId="15078"/>
    <cellStyle name="Normal 5 2 9 2 5 2 2" xfId="45285"/>
    <cellStyle name="Normal 5 2 9 2 5 3" xfId="24718"/>
    <cellStyle name="Normal 5 2 9 2 5 3 2" xfId="54925"/>
    <cellStyle name="Normal 5 2 9 2 5 4" xfId="35645"/>
    <cellStyle name="Normal 5 2 9 2 6" xfId="6725"/>
    <cellStyle name="Normal 5 2 9 2 6 2" xfId="16365"/>
    <cellStyle name="Normal 5 2 9 2 6 2 2" xfId="46572"/>
    <cellStyle name="Normal 5 2 9 2 6 3" xfId="26005"/>
    <cellStyle name="Normal 5 2 9 2 6 3 2" xfId="56212"/>
    <cellStyle name="Normal 5 2 9 2 6 4" xfId="36932"/>
    <cellStyle name="Normal 5 2 9 2 7" xfId="8012"/>
    <cellStyle name="Normal 5 2 9 2 7 2" xfId="17652"/>
    <cellStyle name="Normal 5 2 9 2 7 2 2" xfId="47859"/>
    <cellStyle name="Normal 5 2 9 2 7 3" xfId="27292"/>
    <cellStyle name="Normal 5 2 9 2 7 3 2" xfId="57499"/>
    <cellStyle name="Normal 5 2 9 2 7 4" xfId="38219"/>
    <cellStyle name="Normal 5 2 9 2 8" xfId="9299"/>
    <cellStyle name="Normal 5 2 9 2 8 2" xfId="18939"/>
    <cellStyle name="Normal 5 2 9 2 8 2 2" xfId="49146"/>
    <cellStyle name="Normal 5 2 9 2 8 3" xfId="28579"/>
    <cellStyle name="Normal 5 2 9 2 8 3 2" xfId="58786"/>
    <cellStyle name="Normal 5 2 9 2 8 4" xfId="39506"/>
    <cellStyle name="Normal 5 2 9 2 9" xfId="10422"/>
    <cellStyle name="Normal 5 2 9 2 9 2" xfId="40629"/>
    <cellStyle name="Normal 5 2 9 3" xfId="1429"/>
    <cellStyle name="Normal 5 2 9 3 2" xfId="11076"/>
    <cellStyle name="Normal 5 2 9 3 2 2" xfId="41283"/>
    <cellStyle name="Normal 5 2 9 3 3" xfId="20716"/>
    <cellStyle name="Normal 5 2 9 3 3 2" xfId="50923"/>
    <cellStyle name="Normal 5 2 9 3 4" xfId="31643"/>
    <cellStyle name="Normal 5 2 9 4" xfId="2557"/>
    <cellStyle name="Normal 5 2 9 4 2" xfId="12199"/>
    <cellStyle name="Normal 5 2 9 4 2 2" xfId="42406"/>
    <cellStyle name="Normal 5 2 9 4 3" xfId="21839"/>
    <cellStyle name="Normal 5 2 9 4 3 2" xfId="52046"/>
    <cellStyle name="Normal 5 2 9 4 4" xfId="32766"/>
    <cellStyle name="Normal 5 2 9 5" xfId="3680"/>
    <cellStyle name="Normal 5 2 9 5 2" xfId="13322"/>
    <cellStyle name="Normal 5 2 9 5 2 2" xfId="43529"/>
    <cellStyle name="Normal 5 2 9 5 3" xfId="22962"/>
    <cellStyle name="Normal 5 2 9 5 3 2" xfId="53169"/>
    <cellStyle name="Normal 5 2 9 5 4" xfId="33889"/>
    <cellStyle name="Normal 5 2 9 6" xfId="4969"/>
    <cellStyle name="Normal 5 2 9 6 2" xfId="14609"/>
    <cellStyle name="Normal 5 2 9 6 2 2" xfId="44816"/>
    <cellStyle name="Normal 5 2 9 6 3" xfId="24249"/>
    <cellStyle name="Normal 5 2 9 6 3 2" xfId="54456"/>
    <cellStyle name="Normal 5 2 9 6 4" xfId="35176"/>
    <cellStyle name="Normal 5 2 9 7" xfId="6256"/>
    <cellStyle name="Normal 5 2 9 7 2" xfId="15896"/>
    <cellStyle name="Normal 5 2 9 7 2 2" xfId="46103"/>
    <cellStyle name="Normal 5 2 9 7 3" xfId="25536"/>
    <cellStyle name="Normal 5 2 9 7 3 2" xfId="55743"/>
    <cellStyle name="Normal 5 2 9 7 4" xfId="36463"/>
    <cellStyle name="Normal 5 2 9 8" xfId="7543"/>
    <cellStyle name="Normal 5 2 9 8 2" xfId="17183"/>
    <cellStyle name="Normal 5 2 9 8 2 2" xfId="47390"/>
    <cellStyle name="Normal 5 2 9 8 3" xfId="26823"/>
    <cellStyle name="Normal 5 2 9 8 3 2" xfId="57030"/>
    <cellStyle name="Normal 5 2 9 8 4" xfId="37750"/>
    <cellStyle name="Normal 5 2 9 9" xfId="8830"/>
    <cellStyle name="Normal 5 2 9 9 2" xfId="18470"/>
    <cellStyle name="Normal 5 2 9 9 2 2" xfId="48677"/>
    <cellStyle name="Normal 5 2 9 9 3" xfId="28110"/>
    <cellStyle name="Normal 5 2 9 9 3 2" xfId="58317"/>
    <cellStyle name="Normal 5 2 9 9 4" xfId="39037"/>
    <cellStyle name="Normal 5 3" xfId="115"/>
    <cellStyle name="Normal 5 3 10" xfId="459"/>
    <cellStyle name="Normal 5 3 10 10" xfId="10117"/>
    <cellStyle name="Normal 5 3 10 10 2" xfId="40324"/>
    <cellStyle name="Normal 5 3 10 11" xfId="19757"/>
    <cellStyle name="Normal 5 3 10 11 2" xfId="49964"/>
    <cellStyle name="Normal 5 3 10 12" xfId="29561"/>
    <cellStyle name="Normal 5 3 10 12 2" xfId="59768"/>
    <cellStyle name="Normal 5 3 10 13" xfId="30684"/>
    <cellStyle name="Normal 5 3 10 2" xfId="935"/>
    <cellStyle name="Normal 5 3 10 2 10" xfId="20226"/>
    <cellStyle name="Normal 5 3 10 2 10 2" xfId="50433"/>
    <cellStyle name="Normal 5 3 10 2 11" xfId="30030"/>
    <cellStyle name="Normal 5 3 10 2 11 2" xfId="60237"/>
    <cellStyle name="Normal 5 3 10 2 12" xfId="31153"/>
    <cellStyle name="Normal 5 3 10 2 2" xfId="2064"/>
    <cellStyle name="Normal 5 3 10 2 2 2" xfId="11709"/>
    <cellStyle name="Normal 5 3 10 2 2 2 2" xfId="41916"/>
    <cellStyle name="Normal 5 3 10 2 2 3" xfId="21349"/>
    <cellStyle name="Normal 5 3 10 2 2 3 2" xfId="51556"/>
    <cellStyle name="Normal 5 3 10 2 2 4" xfId="32276"/>
    <cellStyle name="Normal 5 3 10 2 3" xfId="3190"/>
    <cellStyle name="Normal 5 3 10 2 3 2" xfId="12832"/>
    <cellStyle name="Normal 5 3 10 2 3 2 2" xfId="43039"/>
    <cellStyle name="Normal 5 3 10 2 3 3" xfId="22472"/>
    <cellStyle name="Normal 5 3 10 2 3 3 2" xfId="52679"/>
    <cellStyle name="Normal 5 3 10 2 3 4" xfId="33399"/>
    <cellStyle name="Normal 5 3 10 2 4" xfId="4313"/>
    <cellStyle name="Normal 5 3 10 2 4 2" xfId="13955"/>
    <cellStyle name="Normal 5 3 10 2 4 2 2" xfId="44162"/>
    <cellStyle name="Normal 5 3 10 2 4 3" xfId="23595"/>
    <cellStyle name="Normal 5 3 10 2 4 3 2" xfId="53802"/>
    <cellStyle name="Normal 5 3 10 2 4 4" xfId="34522"/>
    <cellStyle name="Normal 5 3 10 2 5" xfId="5602"/>
    <cellStyle name="Normal 5 3 10 2 5 2" xfId="15242"/>
    <cellStyle name="Normal 5 3 10 2 5 2 2" xfId="45449"/>
    <cellStyle name="Normal 5 3 10 2 5 3" xfId="24882"/>
    <cellStyle name="Normal 5 3 10 2 5 3 2" xfId="55089"/>
    <cellStyle name="Normal 5 3 10 2 5 4" xfId="35809"/>
    <cellStyle name="Normal 5 3 10 2 6" xfId="6889"/>
    <cellStyle name="Normal 5 3 10 2 6 2" xfId="16529"/>
    <cellStyle name="Normal 5 3 10 2 6 2 2" xfId="46736"/>
    <cellStyle name="Normal 5 3 10 2 6 3" xfId="26169"/>
    <cellStyle name="Normal 5 3 10 2 6 3 2" xfId="56376"/>
    <cellStyle name="Normal 5 3 10 2 6 4" xfId="37096"/>
    <cellStyle name="Normal 5 3 10 2 7" xfId="8176"/>
    <cellStyle name="Normal 5 3 10 2 7 2" xfId="17816"/>
    <cellStyle name="Normal 5 3 10 2 7 2 2" xfId="48023"/>
    <cellStyle name="Normal 5 3 10 2 7 3" xfId="27456"/>
    <cellStyle name="Normal 5 3 10 2 7 3 2" xfId="57663"/>
    <cellStyle name="Normal 5 3 10 2 7 4" xfId="38383"/>
    <cellStyle name="Normal 5 3 10 2 8" xfId="9463"/>
    <cellStyle name="Normal 5 3 10 2 8 2" xfId="19103"/>
    <cellStyle name="Normal 5 3 10 2 8 2 2" xfId="49310"/>
    <cellStyle name="Normal 5 3 10 2 8 3" xfId="28743"/>
    <cellStyle name="Normal 5 3 10 2 8 3 2" xfId="58950"/>
    <cellStyle name="Normal 5 3 10 2 8 4" xfId="39670"/>
    <cellStyle name="Normal 5 3 10 2 9" xfId="10586"/>
    <cellStyle name="Normal 5 3 10 2 9 2" xfId="40793"/>
    <cellStyle name="Normal 5 3 10 3" xfId="1593"/>
    <cellStyle name="Normal 5 3 10 3 2" xfId="11240"/>
    <cellStyle name="Normal 5 3 10 3 2 2" xfId="41447"/>
    <cellStyle name="Normal 5 3 10 3 3" xfId="20880"/>
    <cellStyle name="Normal 5 3 10 3 3 2" xfId="51087"/>
    <cellStyle name="Normal 5 3 10 3 4" xfId="31807"/>
    <cellStyle name="Normal 5 3 10 4" xfId="2721"/>
    <cellStyle name="Normal 5 3 10 4 2" xfId="12363"/>
    <cellStyle name="Normal 5 3 10 4 2 2" xfId="42570"/>
    <cellStyle name="Normal 5 3 10 4 3" xfId="22003"/>
    <cellStyle name="Normal 5 3 10 4 3 2" xfId="52210"/>
    <cellStyle name="Normal 5 3 10 4 4" xfId="32930"/>
    <cellStyle name="Normal 5 3 10 5" xfId="3844"/>
    <cellStyle name="Normal 5 3 10 5 2" xfId="13486"/>
    <cellStyle name="Normal 5 3 10 5 2 2" xfId="43693"/>
    <cellStyle name="Normal 5 3 10 5 3" xfId="23126"/>
    <cellStyle name="Normal 5 3 10 5 3 2" xfId="53333"/>
    <cellStyle name="Normal 5 3 10 5 4" xfId="34053"/>
    <cellStyle name="Normal 5 3 10 6" xfId="5133"/>
    <cellStyle name="Normal 5 3 10 6 2" xfId="14773"/>
    <cellStyle name="Normal 5 3 10 6 2 2" xfId="44980"/>
    <cellStyle name="Normal 5 3 10 6 3" xfId="24413"/>
    <cellStyle name="Normal 5 3 10 6 3 2" xfId="54620"/>
    <cellStyle name="Normal 5 3 10 6 4" xfId="35340"/>
    <cellStyle name="Normal 5 3 10 7" xfId="6420"/>
    <cellStyle name="Normal 5 3 10 7 2" xfId="16060"/>
    <cellStyle name="Normal 5 3 10 7 2 2" xfId="46267"/>
    <cellStyle name="Normal 5 3 10 7 3" xfId="25700"/>
    <cellStyle name="Normal 5 3 10 7 3 2" xfId="55907"/>
    <cellStyle name="Normal 5 3 10 7 4" xfId="36627"/>
    <cellStyle name="Normal 5 3 10 8" xfId="7707"/>
    <cellStyle name="Normal 5 3 10 8 2" xfId="17347"/>
    <cellStyle name="Normal 5 3 10 8 2 2" xfId="47554"/>
    <cellStyle name="Normal 5 3 10 8 3" xfId="26987"/>
    <cellStyle name="Normal 5 3 10 8 3 2" xfId="57194"/>
    <cellStyle name="Normal 5 3 10 8 4" xfId="37914"/>
    <cellStyle name="Normal 5 3 10 9" xfId="8994"/>
    <cellStyle name="Normal 5 3 10 9 2" xfId="18634"/>
    <cellStyle name="Normal 5 3 10 9 2 2" xfId="48841"/>
    <cellStyle name="Normal 5 3 10 9 3" xfId="28274"/>
    <cellStyle name="Normal 5 3 10 9 3 2" xfId="58481"/>
    <cellStyle name="Normal 5 3 10 9 4" xfId="39201"/>
    <cellStyle name="Normal 5 3 11" xfId="482"/>
    <cellStyle name="Normal 5 3 11 10" xfId="10140"/>
    <cellStyle name="Normal 5 3 11 10 2" xfId="40347"/>
    <cellStyle name="Normal 5 3 11 11" xfId="19780"/>
    <cellStyle name="Normal 5 3 11 11 2" xfId="49987"/>
    <cellStyle name="Normal 5 3 11 12" xfId="29584"/>
    <cellStyle name="Normal 5 3 11 12 2" xfId="59791"/>
    <cellStyle name="Normal 5 3 11 13" xfId="30707"/>
    <cellStyle name="Normal 5 3 11 2" xfId="958"/>
    <cellStyle name="Normal 5 3 11 2 10" xfId="20249"/>
    <cellStyle name="Normal 5 3 11 2 10 2" xfId="50456"/>
    <cellStyle name="Normal 5 3 11 2 11" xfId="30053"/>
    <cellStyle name="Normal 5 3 11 2 11 2" xfId="60260"/>
    <cellStyle name="Normal 5 3 11 2 12" xfId="31176"/>
    <cellStyle name="Normal 5 3 11 2 2" xfId="2087"/>
    <cellStyle name="Normal 5 3 11 2 2 2" xfId="11732"/>
    <cellStyle name="Normal 5 3 11 2 2 2 2" xfId="41939"/>
    <cellStyle name="Normal 5 3 11 2 2 3" xfId="21372"/>
    <cellStyle name="Normal 5 3 11 2 2 3 2" xfId="51579"/>
    <cellStyle name="Normal 5 3 11 2 2 4" xfId="32299"/>
    <cellStyle name="Normal 5 3 11 2 3" xfId="3213"/>
    <cellStyle name="Normal 5 3 11 2 3 2" xfId="12855"/>
    <cellStyle name="Normal 5 3 11 2 3 2 2" xfId="43062"/>
    <cellStyle name="Normal 5 3 11 2 3 3" xfId="22495"/>
    <cellStyle name="Normal 5 3 11 2 3 3 2" xfId="52702"/>
    <cellStyle name="Normal 5 3 11 2 3 4" xfId="33422"/>
    <cellStyle name="Normal 5 3 11 2 4" xfId="4336"/>
    <cellStyle name="Normal 5 3 11 2 4 2" xfId="13978"/>
    <cellStyle name="Normal 5 3 11 2 4 2 2" xfId="44185"/>
    <cellStyle name="Normal 5 3 11 2 4 3" xfId="23618"/>
    <cellStyle name="Normal 5 3 11 2 4 3 2" xfId="53825"/>
    <cellStyle name="Normal 5 3 11 2 4 4" xfId="34545"/>
    <cellStyle name="Normal 5 3 11 2 5" xfId="5625"/>
    <cellStyle name="Normal 5 3 11 2 5 2" xfId="15265"/>
    <cellStyle name="Normal 5 3 11 2 5 2 2" xfId="45472"/>
    <cellStyle name="Normal 5 3 11 2 5 3" xfId="24905"/>
    <cellStyle name="Normal 5 3 11 2 5 3 2" xfId="55112"/>
    <cellStyle name="Normal 5 3 11 2 5 4" xfId="35832"/>
    <cellStyle name="Normal 5 3 11 2 6" xfId="6912"/>
    <cellStyle name="Normal 5 3 11 2 6 2" xfId="16552"/>
    <cellStyle name="Normal 5 3 11 2 6 2 2" xfId="46759"/>
    <cellStyle name="Normal 5 3 11 2 6 3" xfId="26192"/>
    <cellStyle name="Normal 5 3 11 2 6 3 2" xfId="56399"/>
    <cellStyle name="Normal 5 3 11 2 6 4" xfId="37119"/>
    <cellStyle name="Normal 5 3 11 2 7" xfId="8199"/>
    <cellStyle name="Normal 5 3 11 2 7 2" xfId="17839"/>
    <cellStyle name="Normal 5 3 11 2 7 2 2" xfId="48046"/>
    <cellStyle name="Normal 5 3 11 2 7 3" xfId="27479"/>
    <cellStyle name="Normal 5 3 11 2 7 3 2" xfId="57686"/>
    <cellStyle name="Normal 5 3 11 2 7 4" xfId="38406"/>
    <cellStyle name="Normal 5 3 11 2 8" xfId="9486"/>
    <cellStyle name="Normal 5 3 11 2 8 2" xfId="19126"/>
    <cellStyle name="Normal 5 3 11 2 8 2 2" xfId="49333"/>
    <cellStyle name="Normal 5 3 11 2 8 3" xfId="28766"/>
    <cellStyle name="Normal 5 3 11 2 8 3 2" xfId="58973"/>
    <cellStyle name="Normal 5 3 11 2 8 4" xfId="39693"/>
    <cellStyle name="Normal 5 3 11 2 9" xfId="10609"/>
    <cellStyle name="Normal 5 3 11 2 9 2" xfId="40816"/>
    <cellStyle name="Normal 5 3 11 3" xfId="1616"/>
    <cellStyle name="Normal 5 3 11 3 2" xfId="11263"/>
    <cellStyle name="Normal 5 3 11 3 2 2" xfId="41470"/>
    <cellStyle name="Normal 5 3 11 3 3" xfId="20903"/>
    <cellStyle name="Normal 5 3 11 3 3 2" xfId="51110"/>
    <cellStyle name="Normal 5 3 11 3 4" xfId="31830"/>
    <cellStyle name="Normal 5 3 11 4" xfId="2744"/>
    <cellStyle name="Normal 5 3 11 4 2" xfId="12386"/>
    <cellStyle name="Normal 5 3 11 4 2 2" xfId="42593"/>
    <cellStyle name="Normal 5 3 11 4 3" xfId="22026"/>
    <cellStyle name="Normal 5 3 11 4 3 2" xfId="52233"/>
    <cellStyle name="Normal 5 3 11 4 4" xfId="32953"/>
    <cellStyle name="Normal 5 3 11 5" xfId="3867"/>
    <cellStyle name="Normal 5 3 11 5 2" xfId="13509"/>
    <cellStyle name="Normal 5 3 11 5 2 2" xfId="43716"/>
    <cellStyle name="Normal 5 3 11 5 3" xfId="23149"/>
    <cellStyle name="Normal 5 3 11 5 3 2" xfId="53356"/>
    <cellStyle name="Normal 5 3 11 5 4" xfId="34076"/>
    <cellStyle name="Normal 5 3 11 6" xfId="5156"/>
    <cellStyle name="Normal 5 3 11 6 2" xfId="14796"/>
    <cellStyle name="Normal 5 3 11 6 2 2" xfId="45003"/>
    <cellStyle name="Normal 5 3 11 6 3" xfId="24436"/>
    <cellStyle name="Normal 5 3 11 6 3 2" xfId="54643"/>
    <cellStyle name="Normal 5 3 11 6 4" xfId="35363"/>
    <cellStyle name="Normal 5 3 11 7" xfId="6443"/>
    <cellStyle name="Normal 5 3 11 7 2" xfId="16083"/>
    <cellStyle name="Normal 5 3 11 7 2 2" xfId="46290"/>
    <cellStyle name="Normal 5 3 11 7 3" xfId="25723"/>
    <cellStyle name="Normal 5 3 11 7 3 2" xfId="55930"/>
    <cellStyle name="Normal 5 3 11 7 4" xfId="36650"/>
    <cellStyle name="Normal 5 3 11 8" xfId="7730"/>
    <cellStyle name="Normal 5 3 11 8 2" xfId="17370"/>
    <cellStyle name="Normal 5 3 11 8 2 2" xfId="47577"/>
    <cellStyle name="Normal 5 3 11 8 3" xfId="27010"/>
    <cellStyle name="Normal 5 3 11 8 3 2" xfId="57217"/>
    <cellStyle name="Normal 5 3 11 8 4" xfId="37937"/>
    <cellStyle name="Normal 5 3 11 9" xfId="9017"/>
    <cellStyle name="Normal 5 3 11 9 2" xfId="18657"/>
    <cellStyle name="Normal 5 3 11 9 2 2" xfId="48864"/>
    <cellStyle name="Normal 5 3 11 9 3" xfId="28297"/>
    <cellStyle name="Normal 5 3 11 9 3 2" xfId="58504"/>
    <cellStyle name="Normal 5 3 11 9 4" xfId="39224"/>
    <cellStyle name="Normal 5 3 12" xfId="505"/>
    <cellStyle name="Normal 5 3 12 10" xfId="10163"/>
    <cellStyle name="Normal 5 3 12 10 2" xfId="40370"/>
    <cellStyle name="Normal 5 3 12 11" xfId="19803"/>
    <cellStyle name="Normal 5 3 12 11 2" xfId="50010"/>
    <cellStyle name="Normal 5 3 12 12" xfId="29607"/>
    <cellStyle name="Normal 5 3 12 12 2" xfId="59814"/>
    <cellStyle name="Normal 5 3 12 13" xfId="30730"/>
    <cellStyle name="Normal 5 3 12 2" xfId="981"/>
    <cellStyle name="Normal 5 3 12 2 10" xfId="20272"/>
    <cellStyle name="Normal 5 3 12 2 10 2" xfId="50479"/>
    <cellStyle name="Normal 5 3 12 2 11" xfId="30076"/>
    <cellStyle name="Normal 5 3 12 2 11 2" xfId="60283"/>
    <cellStyle name="Normal 5 3 12 2 12" xfId="31199"/>
    <cellStyle name="Normal 5 3 12 2 2" xfId="2110"/>
    <cellStyle name="Normal 5 3 12 2 2 2" xfId="11755"/>
    <cellStyle name="Normal 5 3 12 2 2 2 2" xfId="41962"/>
    <cellStyle name="Normal 5 3 12 2 2 3" xfId="21395"/>
    <cellStyle name="Normal 5 3 12 2 2 3 2" xfId="51602"/>
    <cellStyle name="Normal 5 3 12 2 2 4" xfId="32322"/>
    <cellStyle name="Normal 5 3 12 2 3" xfId="3236"/>
    <cellStyle name="Normal 5 3 12 2 3 2" xfId="12878"/>
    <cellStyle name="Normal 5 3 12 2 3 2 2" xfId="43085"/>
    <cellStyle name="Normal 5 3 12 2 3 3" xfId="22518"/>
    <cellStyle name="Normal 5 3 12 2 3 3 2" xfId="52725"/>
    <cellStyle name="Normal 5 3 12 2 3 4" xfId="33445"/>
    <cellStyle name="Normal 5 3 12 2 4" xfId="4359"/>
    <cellStyle name="Normal 5 3 12 2 4 2" xfId="14001"/>
    <cellStyle name="Normal 5 3 12 2 4 2 2" xfId="44208"/>
    <cellStyle name="Normal 5 3 12 2 4 3" xfId="23641"/>
    <cellStyle name="Normal 5 3 12 2 4 3 2" xfId="53848"/>
    <cellStyle name="Normal 5 3 12 2 4 4" xfId="34568"/>
    <cellStyle name="Normal 5 3 12 2 5" xfId="5648"/>
    <cellStyle name="Normal 5 3 12 2 5 2" xfId="15288"/>
    <cellStyle name="Normal 5 3 12 2 5 2 2" xfId="45495"/>
    <cellStyle name="Normal 5 3 12 2 5 3" xfId="24928"/>
    <cellStyle name="Normal 5 3 12 2 5 3 2" xfId="55135"/>
    <cellStyle name="Normal 5 3 12 2 5 4" xfId="35855"/>
    <cellStyle name="Normal 5 3 12 2 6" xfId="6935"/>
    <cellStyle name="Normal 5 3 12 2 6 2" xfId="16575"/>
    <cellStyle name="Normal 5 3 12 2 6 2 2" xfId="46782"/>
    <cellStyle name="Normal 5 3 12 2 6 3" xfId="26215"/>
    <cellStyle name="Normal 5 3 12 2 6 3 2" xfId="56422"/>
    <cellStyle name="Normal 5 3 12 2 6 4" xfId="37142"/>
    <cellStyle name="Normal 5 3 12 2 7" xfId="8222"/>
    <cellStyle name="Normal 5 3 12 2 7 2" xfId="17862"/>
    <cellStyle name="Normal 5 3 12 2 7 2 2" xfId="48069"/>
    <cellStyle name="Normal 5 3 12 2 7 3" xfId="27502"/>
    <cellStyle name="Normal 5 3 12 2 7 3 2" xfId="57709"/>
    <cellStyle name="Normal 5 3 12 2 7 4" xfId="38429"/>
    <cellStyle name="Normal 5 3 12 2 8" xfId="9509"/>
    <cellStyle name="Normal 5 3 12 2 8 2" xfId="19149"/>
    <cellStyle name="Normal 5 3 12 2 8 2 2" xfId="49356"/>
    <cellStyle name="Normal 5 3 12 2 8 3" xfId="28789"/>
    <cellStyle name="Normal 5 3 12 2 8 3 2" xfId="58996"/>
    <cellStyle name="Normal 5 3 12 2 8 4" xfId="39716"/>
    <cellStyle name="Normal 5 3 12 2 9" xfId="10632"/>
    <cellStyle name="Normal 5 3 12 2 9 2" xfId="40839"/>
    <cellStyle name="Normal 5 3 12 3" xfId="1639"/>
    <cellStyle name="Normal 5 3 12 3 2" xfId="11286"/>
    <cellStyle name="Normal 5 3 12 3 2 2" xfId="41493"/>
    <cellStyle name="Normal 5 3 12 3 3" xfId="20926"/>
    <cellStyle name="Normal 5 3 12 3 3 2" xfId="51133"/>
    <cellStyle name="Normal 5 3 12 3 4" xfId="31853"/>
    <cellStyle name="Normal 5 3 12 4" xfId="2767"/>
    <cellStyle name="Normal 5 3 12 4 2" xfId="12409"/>
    <cellStyle name="Normal 5 3 12 4 2 2" xfId="42616"/>
    <cellStyle name="Normal 5 3 12 4 3" xfId="22049"/>
    <cellStyle name="Normal 5 3 12 4 3 2" xfId="52256"/>
    <cellStyle name="Normal 5 3 12 4 4" xfId="32976"/>
    <cellStyle name="Normal 5 3 12 5" xfId="3890"/>
    <cellStyle name="Normal 5 3 12 5 2" xfId="13532"/>
    <cellStyle name="Normal 5 3 12 5 2 2" xfId="43739"/>
    <cellStyle name="Normal 5 3 12 5 3" xfId="23172"/>
    <cellStyle name="Normal 5 3 12 5 3 2" xfId="53379"/>
    <cellStyle name="Normal 5 3 12 5 4" xfId="34099"/>
    <cellStyle name="Normal 5 3 12 6" xfId="5179"/>
    <cellStyle name="Normal 5 3 12 6 2" xfId="14819"/>
    <cellStyle name="Normal 5 3 12 6 2 2" xfId="45026"/>
    <cellStyle name="Normal 5 3 12 6 3" xfId="24459"/>
    <cellStyle name="Normal 5 3 12 6 3 2" xfId="54666"/>
    <cellStyle name="Normal 5 3 12 6 4" xfId="35386"/>
    <cellStyle name="Normal 5 3 12 7" xfId="6466"/>
    <cellStyle name="Normal 5 3 12 7 2" xfId="16106"/>
    <cellStyle name="Normal 5 3 12 7 2 2" xfId="46313"/>
    <cellStyle name="Normal 5 3 12 7 3" xfId="25746"/>
    <cellStyle name="Normal 5 3 12 7 3 2" xfId="55953"/>
    <cellStyle name="Normal 5 3 12 7 4" xfId="36673"/>
    <cellStyle name="Normal 5 3 12 8" xfId="7753"/>
    <cellStyle name="Normal 5 3 12 8 2" xfId="17393"/>
    <cellStyle name="Normal 5 3 12 8 2 2" xfId="47600"/>
    <cellStyle name="Normal 5 3 12 8 3" xfId="27033"/>
    <cellStyle name="Normal 5 3 12 8 3 2" xfId="57240"/>
    <cellStyle name="Normal 5 3 12 8 4" xfId="37960"/>
    <cellStyle name="Normal 5 3 12 9" xfId="9040"/>
    <cellStyle name="Normal 5 3 12 9 2" xfId="18680"/>
    <cellStyle name="Normal 5 3 12 9 2 2" xfId="48887"/>
    <cellStyle name="Normal 5 3 12 9 3" xfId="28320"/>
    <cellStyle name="Normal 5 3 12 9 3 2" xfId="58527"/>
    <cellStyle name="Normal 5 3 12 9 4" xfId="39247"/>
    <cellStyle name="Normal 5 3 13" xfId="528"/>
    <cellStyle name="Normal 5 3 13 10" xfId="10186"/>
    <cellStyle name="Normal 5 3 13 10 2" xfId="40393"/>
    <cellStyle name="Normal 5 3 13 11" xfId="19826"/>
    <cellStyle name="Normal 5 3 13 11 2" xfId="50033"/>
    <cellStyle name="Normal 5 3 13 12" xfId="29630"/>
    <cellStyle name="Normal 5 3 13 12 2" xfId="59837"/>
    <cellStyle name="Normal 5 3 13 13" xfId="30753"/>
    <cellStyle name="Normal 5 3 13 2" xfId="1004"/>
    <cellStyle name="Normal 5 3 13 2 10" xfId="20295"/>
    <cellStyle name="Normal 5 3 13 2 10 2" xfId="50502"/>
    <cellStyle name="Normal 5 3 13 2 11" xfId="30099"/>
    <cellStyle name="Normal 5 3 13 2 11 2" xfId="60306"/>
    <cellStyle name="Normal 5 3 13 2 12" xfId="31222"/>
    <cellStyle name="Normal 5 3 13 2 2" xfId="2133"/>
    <cellStyle name="Normal 5 3 13 2 2 2" xfId="11778"/>
    <cellStyle name="Normal 5 3 13 2 2 2 2" xfId="41985"/>
    <cellStyle name="Normal 5 3 13 2 2 3" xfId="21418"/>
    <cellStyle name="Normal 5 3 13 2 2 3 2" xfId="51625"/>
    <cellStyle name="Normal 5 3 13 2 2 4" xfId="32345"/>
    <cellStyle name="Normal 5 3 13 2 3" xfId="3259"/>
    <cellStyle name="Normal 5 3 13 2 3 2" xfId="12901"/>
    <cellStyle name="Normal 5 3 13 2 3 2 2" xfId="43108"/>
    <cellStyle name="Normal 5 3 13 2 3 3" xfId="22541"/>
    <cellStyle name="Normal 5 3 13 2 3 3 2" xfId="52748"/>
    <cellStyle name="Normal 5 3 13 2 3 4" xfId="33468"/>
    <cellStyle name="Normal 5 3 13 2 4" xfId="4382"/>
    <cellStyle name="Normal 5 3 13 2 4 2" xfId="14024"/>
    <cellStyle name="Normal 5 3 13 2 4 2 2" xfId="44231"/>
    <cellStyle name="Normal 5 3 13 2 4 3" xfId="23664"/>
    <cellStyle name="Normal 5 3 13 2 4 3 2" xfId="53871"/>
    <cellStyle name="Normal 5 3 13 2 4 4" xfId="34591"/>
    <cellStyle name="Normal 5 3 13 2 5" xfId="5671"/>
    <cellStyle name="Normal 5 3 13 2 5 2" xfId="15311"/>
    <cellStyle name="Normal 5 3 13 2 5 2 2" xfId="45518"/>
    <cellStyle name="Normal 5 3 13 2 5 3" xfId="24951"/>
    <cellStyle name="Normal 5 3 13 2 5 3 2" xfId="55158"/>
    <cellStyle name="Normal 5 3 13 2 5 4" xfId="35878"/>
    <cellStyle name="Normal 5 3 13 2 6" xfId="6958"/>
    <cellStyle name="Normal 5 3 13 2 6 2" xfId="16598"/>
    <cellStyle name="Normal 5 3 13 2 6 2 2" xfId="46805"/>
    <cellStyle name="Normal 5 3 13 2 6 3" xfId="26238"/>
    <cellStyle name="Normal 5 3 13 2 6 3 2" xfId="56445"/>
    <cellStyle name="Normal 5 3 13 2 6 4" xfId="37165"/>
    <cellStyle name="Normal 5 3 13 2 7" xfId="8245"/>
    <cellStyle name="Normal 5 3 13 2 7 2" xfId="17885"/>
    <cellStyle name="Normal 5 3 13 2 7 2 2" xfId="48092"/>
    <cellStyle name="Normal 5 3 13 2 7 3" xfId="27525"/>
    <cellStyle name="Normal 5 3 13 2 7 3 2" xfId="57732"/>
    <cellStyle name="Normal 5 3 13 2 7 4" xfId="38452"/>
    <cellStyle name="Normal 5 3 13 2 8" xfId="9532"/>
    <cellStyle name="Normal 5 3 13 2 8 2" xfId="19172"/>
    <cellStyle name="Normal 5 3 13 2 8 2 2" xfId="49379"/>
    <cellStyle name="Normal 5 3 13 2 8 3" xfId="28812"/>
    <cellStyle name="Normal 5 3 13 2 8 3 2" xfId="59019"/>
    <cellStyle name="Normal 5 3 13 2 8 4" xfId="39739"/>
    <cellStyle name="Normal 5 3 13 2 9" xfId="10655"/>
    <cellStyle name="Normal 5 3 13 2 9 2" xfId="40862"/>
    <cellStyle name="Normal 5 3 13 3" xfId="1662"/>
    <cellStyle name="Normal 5 3 13 3 2" xfId="11309"/>
    <cellStyle name="Normal 5 3 13 3 2 2" xfId="41516"/>
    <cellStyle name="Normal 5 3 13 3 3" xfId="20949"/>
    <cellStyle name="Normal 5 3 13 3 3 2" xfId="51156"/>
    <cellStyle name="Normal 5 3 13 3 4" xfId="31876"/>
    <cellStyle name="Normal 5 3 13 4" xfId="2790"/>
    <cellStyle name="Normal 5 3 13 4 2" xfId="12432"/>
    <cellStyle name="Normal 5 3 13 4 2 2" xfId="42639"/>
    <cellStyle name="Normal 5 3 13 4 3" xfId="22072"/>
    <cellStyle name="Normal 5 3 13 4 3 2" xfId="52279"/>
    <cellStyle name="Normal 5 3 13 4 4" xfId="32999"/>
    <cellStyle name="Normal 5 3 13 5" xfId="3913"/>
    <cellStyle name="Normal 5 3 13 5 2" xfId="13555"/>
    <cellStyle name="Normal 5 3 13 5 2 2" xfId="43762"/>
    <cellStyle name="Normal 5 3 13 5 3" xfId="23195"/>
    <cellStyle name="Normal 5 3 13 5 3 2" xfId="53402"/>
    <cellStyle name="Normal 5 3 13 5 4" xfId="34122"/>
    <cellStyle name="Normal 5 3 13 6" xfId="5202"/>
    <cellStyle name="Normal 5 3 13 6 2" xfId="14842"/>
    <cellStyle name="Normal 5 3 13 6 2 2" xfId="45049"/>
    <cellStyle name="Normal 5 3 13 6 3" xfId="24482"/>
    <cellStyle name="Normal 5 3 13 6 3 2" xfId="54689"/>
    <cellStyle name="Normal 5 3 13 6 4" xfId="35409"/>
    <cellStyle name="Normal 5 3 13 7" xfId="6489"/>
    <cellStyle name="Normal 5 3 13 7 2" xfId="16129"/>
    <cellStyle name="Normal 5 3 13 7 2 2" xfId="46336"/>
    <cellStyle name="Normal 5 3 13 7 3" xfId="25769"/>
    <cellStyle name="Normal 5 3 13 7 3 2" xfId="55976"/>
    <cellStyle name="Normal 5 3 13 7 4" xfId="36696"/>
    <cellStyle name="Normal 5 3 13 8" xfId="7776"/>
    <cellStyle name="Normal 5 3 13 8 2" xfId="17416"/>
    <cellStyle name="Normal 5 3 13 8 2 2" xfId="47623"/>
    <cellStyle name="Normal 5 3 13 8 3" xfId="27056"/>
    <cellStyle name="Normal 5 3 13 8 3 2" xfId="57263"/>
    <cellStyle name="Normal 5 3 13 8 4" xfId="37983"/>
    <cellStyle name="Normal 5 3 13 9" xfId="9063"/>
    <cellStyle name="Normal 5 3 13 9 2" xfId="18703"/>
    <cellStyle name="Normal 5 3 13 9 2 2" xfId="48910"/>
    <cellStyle name="Normal 5 3 13 9 3" xfId="28343"/>
    <cellStyle name="Normal 5 3 13 9 3 2" xfId="58550"/>
    <cellStyle name="Normal 5 3 13 9 4" xfId="39270"/>
    <cellStyle name="Normal 5 3 14" xfId="553"/>
    <cellStyle name="Normal 5 3 14 10" xfId="10210"/>
    <cellStyle name="Normal 5 3 14 10 2" xfId="40417"/>
    <cellStyle name="Normal 5 3 14 11" xfId="19850"/>
    <cellStyle name="Normal 5 3 14 11 2" xfId="50057"/>
    <cellStyle name="Normal 5 3 14 12" xfId="29654"/>
    <cellStyle name="Normal 5 3 14 12 2" xfId="59861"/>
    <cellStyle name="Normal 5 3 14 13" xfId="30777"/>
    <cellStyle name="Normal 5 3 14 2" xfId="1029"/>
    <cellStyle name="Normal 5 3 14 2 10" xfId="20319"/>
    <cellStyle name="Normal 5 3 14 2 10 2" xfId="50526"/>
    <cellStyle name="Normal 5 3 14 2 11" xfId="30123"/>
    <cellStyle name="Normal 5 3 14 2 11 2" xfId="60330"/>
    <cellStyle name="Normal 5 3 14 2 12" xfId="31246"/>
    <cellStyle name="Normal 5 3 14 2 2" xfId="2157"/>
    <cellStyle name="Normal 5 3 14 2 2 2" xfId="11802"/>
    <cellStyle name="Normal 5 3 14 2 2 2 2" xfId="42009"/>
    <cellStyle name="Normal 5 3 14 2 2 3" xfId="21442"/>
    <cellStyle name="Normal 5 3 14 2 2 3 2" xfId="51649"/>
    <cellStyle name="Normal 5 3 14 2 2 4" xfId="32369"/>
    <cellStyle name="Normal 5 3 14 2 3" xfId="3283"/>
    <cellStyle name="Normal 5 3 14 2 3 2" xfId="12925"/>
    <cellStyle name="Normal 5 3 14 2 3 2 2" xfId="43132"/>
    <cellStyle name="Normal 5 3 14 2 3 3" xfId="22565"/>
    <cellStyle name="Normal 5 3 14 2 3 3 2" xfId="52772"/>
    <cellStyle name="Normal 5 3 14 2 3 4" xfId="33492"/>
    <cellStyle name="Normal 5 3 14 2 4" xfId="4406"/>
    <cellStyle name="Normal 5 3 14 2 4 2" xfId="14048"/>
    <cellStyle name="Normal 5 3 14 2 4 2 2" xfId="44255"/>
    <cellStyle name="Normal 5 3 14 2 4 3" xfId="23688"/>
    <cellStyle name="Normal 5 3 14 2 4 3 2" xfId="53895"/>
    <cellStyle name="Normal 5 3 14 2 4 4" xfId="34615"/>
    <cellStyle name="Normal 5 3 14 2 5" xfId="5695"/>
    <cellStyle name="Normal 5 3 14 2 5 2" xfId="15335"/>
    <cellStyle name="Normal 5 3 14 2 5 2 2" xfId="45542"/>
    <cellStyle name="Normal 5 3 14 2 5 3" xfId="24975"/>
    <cellStyle name="Normal 5 3 14 2 5 3 2" xfId="55182"/>
    <cellStyle name="Normal 5 3 14 2 5 4" xfId="35902"/>
    <cellStyle name="Normal 5 3 14 2 6" xfId="6982"/>
    <cellStyle name="Normal 5 3 14 2 6 2" xfId="16622"/>
    <cellStyle name="Normal 5 3 14 2 6 2 2" xfId="46829"/>
    <cellStyle name="Normal 5 3 14 2 6 3" xfId="26262"/>
    <cellStyle name="Normal 5 3 14 2 6 3 2" xfId="56469"/>
    <cellStyle name="Normal 5 3 14 2 6 4" xfId="37189"/>
    <cellStyle name="Normal 5 3 14 2 7" xfId="8269"/>
    <cellStyle name="Normal 5 3 14 2 7 2" xfId="17909"/>
    <cellStyle name="Normal 5 3 14 2 7 2 2" xfId="48116"/>
    <cellStyle name="Normal 5 3 14 2 7 3" xfId="27549"/>
    <cellStyle name="Normal 5 3 14 2 7 3 2" xfId="57756"/>
    <cellStyle name="Normal 5 3 14 2 7 4" xfId="38476"/>
    <cellStyle name="Normal 5 3 14 2 8" xfId="9556"/>
    <cellStyle name="Normal 5 3 14 2 8 2" xfId="19196"/>
    <cellStyle name="Normal 5 3 14 2 8 2 2" xfId="49403"/>
    <cellStyle name="Normal 5 3 14 2 8 3" xfId="28836"/>
    <cellStyle name="Normal 5 3 14 2 8 3 2" xfId="59043"/>
    <cellStyle name="Normal 5 3 14 2 8 4" xfId="39763"/>
    <cellStyle name="Normal 5 3 14 2 9" xfId="10679"/>
    <cellStyle name="Normal 5 3 14 2 9 2" xfId="40886"/>
    <cellStyle name="Normal 5 3 14 3" xfId="1686"/>
    <cellStyle name="Normal 5 3 14 3 2" xfId="11333"/>
    <cellStyle name="Normal 5 3 14 3 2 2" xfId="41540"/>
    <cellStyle name="Normal 5 3 14 3 3" xfId="20973"/>
    <cellStyle name="Normal 5 3 14 3 3 2" xfId="51180"/>
    <cellStyle name="Normal 5 3 14 3 4" xfId="31900"/>
    <cellStyle name="Normal 5 3 14 4" xfId="2814"/>
    <cellStyle name="Normal 5 3 14 4 2" xfId="12456"/>
    <cellStyle name="Normal 5 3 14 4 2 2" xfId="42663"/>
    <cellStyle name="Normal 5 3 14 4 3" xfId="22096"/>
    <cellStyle name="Normal 5 3 14 4 3 2" xfId="52303"/>
    <cellStyle name="Normal 5 3 14 4 4" xfId="33023"/>
    <cellStyle name="Normal 5 3 14 5" xfId="3937"/>
    <cellStyle name="Normal 5 3 14 5 2" xfId="13579"/>
    <cellStyle name="Normal 5 3 14 5 2 2" xfId="43786"/>
    <cellStyle name="Normal 5 3 14 5 3" xfId="23219"/>
    <cellStyle name="Normal 5 3 14 5 3 2" xfId="53426"/>
    <cellStyle name="Normal 5 3 14 5 4" xfId="34146"/>
    <cellStyle name="Normal 5 3 14 6" xfId="5226"/>
    <cellStyle name="Normal 5 3 14 6 2" xfId="14866"/>
    <cellStyle name="Normal 5 3 14 6 2 2" xfId="45073"/>
    <cellStyle name="Normal 5 3 14 6 3" xfId="24506"/>
    <cellStyle name="Normal 5 3 14 6 3 2" xfId="54713"/>
    <cellStyle name="Normal 5 3 14 6 4" xfId="35433"/>
    <cellStyle name="Normal 5 3 14 7" xfId="6513"/>
    <cellStyle name="Normal 5 3 14 7 2" xfId="16153"/>
    <cellStyle name="Normal 5 3 14 7 2 2" xfId="46360"/>
    <cellStyle name="Normal 5 3 14 7 3" xfId="25793"/>
    <cellStyle name="Normal 5 3 14 7 3 2" xfId="56000"/>
    <cellStyle name="Normal 5 3 14 7 4" xfId="36720"/>
    <cellStyle name="Normal 5 3 14 8" xfId="7800"/>
    <cellStyle name="Normal 5 3 14 8 2" xfId="17440"/>
    <cellStyle name="Normal 5 3 14 8 2 2" xfId="47647"/>
    <cellStyle name="Normal 5 3 14 8 3" xfId="27080"/>
    <cellStyle name="Normal 5 3 14 8 3 2" xfId="57287"/>
    <cellStyle name="Normal 5 3 14 8 4" xfId="38007"/>
    <cellStyle name="Normal 5 3 14 9" xfId="9087"/>
    <cellStyle name="Normal 5 3 14 9 2" xfId="18727"/>
    <cellStyle name="Normal 5 3 14 9 2 2" xfId="48934"/>
    <cellStyle name="Normal 5 3 14 9 3" xfId="28367"/>
    <cellStyle name="Normal 5 3 14 9 3 2" xfId="58574"/>
    <cellStyle name="Normal 5 3 14 9 4" xfId="39294"/>
    <cellStyle name="Normal 5 3 15" xfId="577"/>
    <cellStyle name="Normal 5 3 15 10" xfId="10233"/>
    <cellStyle name="Normal 5 3 15 10 2" xfId="40440"/>
    <cellStyle name="Normal 5 3 15 11" xfId="19873"/>
    <cellStyle name="Normal 5 3 15 11 2" xfId="50080"/>
    <cellStyle name="Normal 5 3 15 12" xfId="29677"/>
    <cellStyle name="Normal 5 3 15 12 2" xfId="59884"/>
    <cellStyle name="Normal 5 3 15 13" xfId="30800"/>
    <cellStyle name="Normal 5 3 15 2" xfId="1052"/>
    <cellStyle name="Normal 5 3 15 2 10" xfId="20342"/>
    <cellStyle name="Normal 5 3 15 2 10 2" xfId="50549"/>
    <cellStyle name="Normal 5 3 15 2 11" xfId="30146"/>
    <cellStyle name="Normal 5 3 15 2 11 2" xfId="60353"/>
    <cellStyle name="Normal 5 3 15 2 12" xfId="31269"/>
    <cellStyle name="Normal 5 3 15 2 2" xfId="2180"/>
    <cellStyle name="Normal 5 3 15 2 2 2" xfId="11825"/>
    <cellStyle name="Normal 5 3 15 2 2 2 2" xfId="42032"/>
    <cellStyle name="Normal 5 3 15 2 2 3" xfId="21465"/>
    <cellStyle name="Normal 5 3 15 2 2 3 2" xfId="51672"/>
    <cellStyle name="Normal 5 3 15 2 2 4" xfId="32392"/>
    <cellStyle name="Normal 5 3 15 2 3" xfId="3306"/>
    <cellStyle name="Normal 5 3 15 2 3 2" xfId="12948"/>
    <cellStyle name="Normal 5 3 15 2 3 2 2" xfId="43155"/>
    <cellStyle name="Normal 5 3 15 2 3 3" xfId="22588"/>
    <cellStyle name="Normal 5 3 15 2 3 3 2" xfId="52795"/>
    <cellStyle name="Normal 5 3 15 2 3 4" xfId="33515"/>
    <cellStyle name="Normal 5 3 15 2 4" xfId="4429"/>
    <cellStyle name="Normal 5 3 15 2 4 2" xfId="14071"/>
    <cellStyle name="Normal 5 3 15 2 4 2 2" xfId="44278"/>
    <cellStyle name="Normal 5 3 15 2 4 3" xfId="23711"/>
    <cellStyle name="Normal 5 3 15 2 4 3 2" xfId="53918"/>
    <cellStyle name="Normal 5 3 15 2 4 4" xfId="34638"/>
    <cellStyle name="Normal 5 3 15 2 5" xfId="5718"/>
    <cellStyle name="Normal 5 3 15 2 5 2" xfId="15358"/>
    <cellStyle name="Normal 5 3 15 2 5 2 2" xfId="45565"/>
    <cellStyle name="Normal 5 3 15 2 5 3" xfId="24998"/>
    <cellStyle name="Normal 5 3 15 2 5 3 2" xfId="55205"/>
    <cellStyle name="Normal 5 3 15 2 5 4" xfId="35925"/>
    <cellStyle name="Normal 5 3 15 2 6" xfId="7005"/>
    <cellStyle name="Normal 5 3 15 2 6 2" xfId="16645"/>
    <cellStyle name="Normal 5 3 15 2 6 2 2" xfId="46852"/>
    <cellStyle name="Normal 5 3 15 2 6 3" xfId="26285"/>
    <cellStyle name="Normal 5 3 15 2 6 3 2" xfId="56492"/>
    <cellStyle name="Normal 5 3 15 2 6 4" xfId="37212"/>
    <cellStyle name="Normal 5 3 15 2 7" xfId="8292"/>
    <cellStyle name="Normal 5 3 15 2 7 2" xfId="17932"/>
    <cellStyle name="Normal 5 3 15 2 7 2 2" xfId="48139"/>
    <cellStyle name="Normal 5 3 15 2 7 3" xfId="27572"/>
    <cellStyle name="Normal 5 3 15 2 7 3 2" xfId="57779"/>
    <cellStyle name="Normal 5 3 15 2 7 4" xfId="38499"/>
    <cellStyle name="Normal 5 3 15 2 8" xfId="9579"/>
    <cellStyle name="Normal 5 3 15 2 8 2" xfId="19219"/>
    <cellStyle name="Normal 5 3 15 2 8 2 2" xfId="49426"/>
    <cellStyle name="Normal 5 3 15 2 8 3" xfId="28859"/>
    <cellStyle name="Normal 5 3 15 2 8 3 2" xfId="59066"/>
    <cellStyle name="Normal 5 3 15 2 8 4" xfId="39786"/>
    <cellStyle name="Normal 5 3 15 2 9" xfId="10702"/>
    <cellStyle name="Normal 5 3 15 2 9 2" xfId="40909"/>
    <cellStyle name="Normal 5 3 15 3" xfId="1710"/>
    <cellStyle name="Normal 5 3 15 3 2" xfId="11356"/>
    <cellStyle name="Normal 5 3 15 3 2 2" xfId="41563"/>
    <cellStyle name="Normal 5 3 15 3 3" xfId="20996"/>
    <cellStyle name="Normal 5 3 15 3 3 2" xfId="51203"/>
    <cellStyle name="Normal 5 3 15 3 4" xfId="31923"/>
    <cellStyle name="Normal 5 3 15 4" xfId="2837"/>
    <cellStyle name="Normal 5 3 15 4 2" xfId="12479"/>
    <cellStyle name="Normal 5 3 15 4 2 2" xfId="42686"/>
    <cellStyle name="Normal 5 3 15 4 3" xfId="22119"/>
    <cellStyle name="Normal 5 3 15 4 3 2" xfId="52326"/>
    <cellStyle name="Normal 5 3 15 4 4" xfId="33046"/>
    <cellStyle name="Normal 5 3 15 5" xfId="3960"/>
    <cellStyle name="Normal 5 3 15 5 2" xfId="13602"/>
    <cellStyle name="Normal 5 3 15 5 2 2" xfId="43809"/>
    <cellStyle name="Normal 5 3 15 5 3" xfId="23242"/>
    <cellStyle name="Normal 5 3 15 5 3 2" xfId="53449"/>
    <cellStyle name="Normal 5 3 15 5 4" xfId="34169"/>
    <cellStyle name="Normal 5 3 15 6" xfId="5249"/>
    <cellStyle name="Normal 5 3 15 6 2" xfId="14889"/>
    <cellStyle name="Normal 5 3 15 6 2 2" xfId="45096"/>
    <cellStyle name="Normal 5 3 15 6 3" xfId="24529"/>
    <cellStyle name="Normal 5 3 15 6 3 2" xfId="54736"/>
    <cellStyle name="Normal 5 3 15 6 4" xfId="35456"/>
    <cellStyle name="Normal 5 3 15 7" xfId="6536"/>
    <cellStyle name="Normal 5 3 15 7 2" xfId="16176"/>
    <cellStyle name="Normal 5 3 15 7 2 2" xfId="46383"/>
    <cellStyle name="Normal 5 3 15 7 3" xfId="25816"/>
    <cellStyle name="Normal 5 3 15 7 3 2" xfId="56023"/>
    <cellStyle name="Normal 5 3 15 7 4" xfId="36743"/>
    <cellStyle name="Normal 5 3 15 8" xfId="7823"/>
    <cellStyle name="Normal 5 3 15 8 2" xfId="17463"/>
    <cellStyle name="Normal 5 3 15 8 2 2" xfId="47670"/>
    <cellStyle name="Normal 5 3 15 8 3" xfId="27103"/>
    <cellStyle name="Normal 5 3 15 8 3 2" xfId="57310"/>
    <cellStyle name="Normal 5 3 15 8 4" xfId="38030"/>
    <cellStyle name="Normal 5 3 15 9" xfId="9110"/>
    <cellStyle name="Normal 5 3 15 9 2" xfId="18750"/>
    <cellStyle name="Normal 5 3 15 9 2 2" xfId="48957"/>
    <cellStyle name="Normal 5 3 15 9 3" xfId="28390"/>
    <cellStyle name="Normal 5 3 15 9 3 2" xfId="58597"/>
    <cellStyle name="Normal 5 3 15 9 4" xfId="39317"/>
    <cellStyle name="Normal 5 3 16" xfId="607"/>
    <cellStyle name="Normal 5 3 16 10" xfId="19900"/>
    <cellStyle name="Normal 5 3 16 10 2" xfId="50107"/>
    <cellStyle name="Normal 5 3 16 11" xfId="29704"/>
    <cellStyle name="Normal 5 3 16 11 2" xfId="59911"/>
    <cellStyle name="Normal 5 3 16 12" xfId="30827"/>
    <cellStyle name="Normal 5 3 16 2" xfId="1738"/>
    <cellStyle name="Normal 5 3 16 2 2" xfId="11383"/>
    <cellStyle name="Normal 5 3 16 2 2 2" xfId="41590"/>
    <cellStyle name="Normal 5 3 16 2 3" xfId="21023"/>
    <cellStyle name="Normal 5 3 16 2 3 2" xfId="51230"/>
    <cellStyle name="Normal 5 3 16 2 4" xfId="31950"/>
    <cellStyle name="Normal 5 3 16 3" xfId="2864"/>
    <cellStyle name="Normal 5 3 16 3 2" xfId="12506"/>
    <cellStyle name="Normal 5 3 16 3 2 2" xfId="42713"/>
    <cellStyle name="Normal 5 3 16 3 3" xfId="22146"/>
    <cellStyle name="Normal 5 3 16 3 3 2" xfId="52353"/>
    <cellStyle name="Normal 5 3 16 3 4" xfId="33073"/>
    <cellStyle name="Normal 5 3 16 4" xfId="3987"/>
    <cellStyle name="Normal 5 3 16 4 2" xfId="13629"/>
    <cellStyle name="Normal 5 3 16 4 2 2" xfId="43836"/>
    <cellStyle name="Normal 5 3 16 4 3" xfId="23269"/>
    <cellStyle name="Normal 5 3 16 4 3 2" xfId="53476"/>
    <cellStyle name="Normal 5 3 16 4 4" xfId="34196"/>
    <cellStyle name="Normal 5 3 16 5" xfId="5276"/>
    <cellStyle name="Normal 5 3 16 5 2" xfId="14916"/>
    <cellStyle name="Normal 5 3 16 5 2 2" xfId="45123"/>
    <cellStyle name="Normal 5 3 16 5 3" xfId="24556"/>
    <cellStyle name="Normal 5 3 16 5 3 2" xfId="54763"/>
    <cellStyle name="Normal 5 3 16 5 4" xfId="35483"/>
    <cellStyle name="Normal 5 3 16 6" xfId="6563"/>
    <cellStyle name="Normal 5 3 16 6 2" xfId="16203"/>
    <cellStyle name="Normal 5 3 16 6 2 2" xfId="46410"/>
    <cellStyle name="Normal 5 3 16 6 3" xfId="25843"/>
    <cellStyle name="Normal 5 3 16 6 3 2" xfId="56050"/>
    <cellStyle name="Normal 5 3 16 6 4" xfId="36770"/>
    <cellStyle name="Normal 5 3 16 7" xfId="7850"/>
    <cellStyle name="Normal 5 3 16 7 2" xfId="17490"/>
    <cellStyle name="Normal 5 3 16 7 2 2" xfId="47697"/>
    <cellStyle name="Normal 5 3 16 7 3" xfId="27130"/>
    <cellStyle name="Normal 5 3 16 7 3 2" xfId="57337"/>
    <cellStyle name="Normal 5 3 16 7 4" xfId="38057"/>
    <cellStyle name="Normal 5 3 16 8" xfId="9137"/>
    <cellStyle name="Normal 5 3 16 8 2" xfId="18777"/>
    <cellStyle name="Normal 5 3 16 8 2 2" xfId="48984"/>
    <cellStyle name="Normal 5 3 16 8 3" xfId="28417"/>
    <cellStyle name="Normal 5 3 16 8 3 2" xfId="58624"/>
    <cellStyle name="Normal 5 3 16 8 4" xfId="39344"/>
    <cellStyle name="Normal 5 3 16 9" xfId="10260"/>
    <cellStyle name="Normal 5 3 16 9 2" xfId="40467"/>
    <cellStyle name="Normal 5 3 17" xfId="1077"/>
    <cellStyle name="Normal 5 3 17 10" xfId="20367"/>
    <cellStyle name="Normal 5 3 17 10 2" xfId="50574"/>
    <cellStyle name="Normal 5 3 17 11" xfId="30171"/>
    <cellStyle name="Normal 5 3 17 11 2" xfId="60378"/>
    <cellStyle name="Normal 5 3 17 12" xfId="31294"/>
    <cellStyle name="Normal 5 3 17 2" xfId="2205"/>
    <cellStyle name="Normal 5 3 17 2 2" xfId="11850"/>
    <cellStyle name="Normal 5 3 17 2 2 2" xfId="42057"/>
    <cellStyle name="Normal 5 3 17 2 3" xfId="21490"/>
    <cellStyle name="Normal 5 3 17 2 3 2" xfId="51697"/>
    <cellStyle name="Normal 5 3 17 2 4" xfId="32417"/>
    <cellStyle name="Normal 5 3 17 3" xfId="3331"/>
    <cellStyle name="Normal 5 3 17 3 2" xfId="12973"/>
    <cellStyle name="Normal 5 3 17 3 2 2" xfId="43180"/>
    <cellStyle name="Normal 5 3 17 3 3" xfId="22613"/>
    <cellStyle name="Normal 5 3 17 3 3 2" xfId="52820"/>
    <cellStyle name="Normal 5 3 17 3 4" xfId="33540"/>
    <cellStyle name="Normal 5 3 17 4" xfId="4454"/>
    <cellStyle name="Normal 5 3 17 4 2" xfId="14096"/>
    <cellStyle name="Normal 5 3 17 4 2 2" xfId="44303"/>
    <cellStyle name="Normal 5 3 17 4 3" xfId="23736"/>
    <cellStyle name="Normal 5 3 17 4 3 2" xfId="53943"/>
    <cellStyle name="Normal 5 3 17 4 4" xfId="34663"/>
    <cellStyle name="Normal 5 3 17 5" xfId="5743"/>
    <cellStyle name="Normal 5 3 17 5 2" xfId="15383"/>
    <cellStyle name="Normal 5 3 17 5 2 2" xfId="45590"/>
    <cellStyle name="Normal 5 3 17 5 3" xfId="25023"/>
    <cellStyle name="Normal 5 3 17 5 3 2" xfId="55230"/>
    <cellStyle name="Normal 5 3 17 5 4" xfId="35950"/>
    <cellStyle name="Normal 5 3 17 6" xfId="7030"/>
    <cellStyle name="Normal 5 3 17 6 2" xfId="16670"/>
    <cellStyle name="Normal 5 3 17 6 2 2" xfId="46877"/>
    <cellStyle name="Normal 5 3 17 6 3" xfId="26310"/>
    <cellStyle name="Normal 5 3 17 6 3 2" xfId="56517"/>
    <cellStyle name="Normal 5 3 17 6 4" xfId="37237"/>
    <cellStyle name="Normal 5 3 17 7" xfId="8317"/>
    <cellStyle name="Normal 5 3 17 7 2" xfId="17957"/>
    <cellStyle name="Normal 5 3 17 7 2 2" xfId="48164"/>
    <cellStyle name="Normal 5 3 17 7 3" xfId="27597"/>
    <cellStyle name="Normal 5 3 17 7 3 2" xfId="57804"/>
    <cellStyle name="Normal 5 3 17 7 4" xfId="38524"/>
    <cellStyle name="Normal 5 3 17 8" xfId="9604"/>
    <cellStyle name="Normal 5 3 17 8 2" xfId="19244"/>
    <cellStyle name="Normal 5 3 17 8 2 2" xfId="49451"/>
    <cellStyle name="Normal 5 3 17 8 3" xfId="28884"/>
    <cellStyle name="Normal 5 3 17 8 3 2" xfId="59091"/>
    <cellStyle name="Normal 5 3 17 8 4" xfId="39811"/>
    <cellStyle name="Normal 5 3 17 9" xfId="10727"/>
    <cellStyle name="Normal 5 3 17 9 2" xfId="40934"/>
    <cellStyle name="Normal 5 3 18" xfId="1241"/>
    <cellStyle name="Normal 5 3 18 10" xfId="20529"/>
    <cellStyle name="Normal 5 3 18 10 2" xfId="50736"/>
    <cellStyle name="Normal 5 3 18 11" xfId="30333"/>
    <cellStyle name="Normal 5 3 18 11 2" xfId="60540"/>
    <cellStyle name="Normal 5 3 18 12" xfId="31456"/>
    <cellStyle name="Normal 5 3 18 2" xfId="2369"/>
    <cellStyle name="Normal 5 3 18 2 2" xfId="12012"/>
    <cellStyle name="Normal 5 3 18 2 2 2" xfId="42219"/>
    <cellStyle name="Normal 5 3 18 2 3" xfId="21652"/>
    <cellStyle name="Normal 5 3 18 2 3 2" xfId="51859"/>
    <cellStyle name="Normal 5 3 18 2 4" xfId="32579"/>
    <cellStyle name="Normal 5 3 18 3" xfId="3493"/>
    <cellStyle name="Normal 5 3 18 3 2" xfId="13135"/>
    <cellStyle name="Normal 5 3 18 3 2 2" xfId="43342"/>
    <cellStyle name="Normal 5 3 18 3 3" xfId="22775"/>
    <cellStyle name="Normal 5 3 18 3 3 2" xfId="52982"/>
    <cellStyle name="Normal 5 3 18 3 4" xfId="33702"/>
    <cellStyle name="Normal 5 3 18 4" xfId="4616"/>
    <cellStyle name="Normal 5 3 18 4 2" xfId="14258"/>
    <cellStyle name="Normal 5 3 18 4 2 2" xfId="44465"/>
    <cellStyle name="Normal 5 3 18 4 3" xfId="23898"/>
    <cellStyle name="Normal 5 3 18 4 3 2" xfId="54105"/>
    <cellStyle name="Normal 5 3 18 4 4" xfId="34825"/>
    <cellStyle name="Normal 5 3 18 5" xfId="5905"/>
    <cellStyle name="Normal 5 3 18 5 2" xfId="15545"/>
    <cellStyle name="Normal 5 3 18 5 2 2" xfId="45752"/>
    <cellStyle name="Normal 5 3 18 5 3" xfId="25185"/>
    <cellStyle name="Normal 5 3 18 5 3 2" xfId="55392"/>
    <cellStyle name="Normal 5 3 18 5 4" xfId="36112"/>
    <cellStyle name="Normal 5 3 18 6" xfId="7192"/>
    <cellStyle name="Normal 5 3 18 6 2" xfId="16832"/>
    <cellStyle name="Normal 5 3 18 6 2 2" xfId="47039"/>
    <cellStyle name="Normal 5 3 18 6 3" xfId="26472"/>
    <cellStyle name="Normal 5 3 18 6 3 2" xfId="56679"/>
    <cellStyle name="Normal 5 3 18 6 4" xfId="37399"/>
    <cellStyle name="Normal 5 3 18 7" xfId="8479"/>
    <cellStyle name="Normal 5 3 18 7 2" xfId="18119"/>
    <cellStyle name="Normal 5 3 18 7 2 2" xfId="48326"/>
    <cellStyle name="Normal 5 3 18 7 3" xfId="27759"/>
    <cellStyle name="Normal 5 3 18 7 3 2" xfId="57966"/>
    <cellStyle name="Normal 5 3 18 7 4" xfId="38686"/>
    <cellStyle name="Normal 5 3 18 8" xfId="9766"/>
    <cellStyle name="Normal 5 3 18 8 2" xfId="19406"/>
    <cellStyle name="Normal 5 3 18 8 2 2" xfId="49613"/>
    <cellStyle name="Normal 5 3 18 8 3" xfId="29046"/>
    <cellStyle name="Normal 5 3 18 8 3 2" xfId="59253"/>
    <cellStyle name="Normal 5 3 18 8 4" xfId="39973"/>
    <cellStyle name="Normal 5 3 18 9" xfId="10889"/>
    <cellStyle name="Normal 5 3 18 9 2" xfId="41096"/>
    <cellStyle name="Normal 5 3 19" xfId="1267"/>
    <cellStyle name="Normal 5 3 19 2" xfId="4805"/>
    <cellStyle name="Normal 5 3 19 2 2" xfId="14447"/>
    <cellStyle name="Normal 5 3 19 2 2 2" xfId="44654"/>
    <cellStyle name="Normal 5 3 19 2 3" xfId="24087"/>
    <cellStyle name="Normal 5 3 19 2 3 2" xfId="54294"/>
    <cellStyle name="Normal 5 3 19 2 4" xfId="35014"/>
    <cellStyle name="Normal 5 3 19 3" xfId="6094"/>
    <cellStyle name="Normal 5 3 19 3 2" xfId="15734"/>
    <cellStyle name="Normal 5 3 19 3 2 2" xfId="45941"/>
    <cellStyle name="Normal 5 3 19 3 3" xfId="25374"/>
    <cellStyle name="Normal 5 3 19 3 3 2" xfId="55581"/>
    <cellStyle name="Normal 5 3 19 3 4" xfId="36301"/>
    <cellStyle name="Normal 5 3 19 4" xfId="7381"/>
    <cellStyle name="Normal 5 3 19 4 2" xfId="17021"/>
    <cellStyle name="Normal 5 3 19 4 2 2" xfId="47228"/>
    <cellStyle name="Normal 5 3 19 4 3" xfId="26661"/>
    <cellStyle name="Normal 5 3 19 4 3 2" xfId="56868"/>
    <cellStyle name="Normal 5 3 19 4 4" xfId="37588"/>
    <cellStyle name="Normal 5 3 19 5" xfId="8668"/>
    <cellStyle name="Normal 5 3 19 5 2" xfId="18308"/>
    <cellStyle name="Normal 5 3 19 5 2 2" xfId="48515"/>
    <cellStyle name="Normal 5 3 19 5 3" xfId="27948"/>
    <cellStyle name="Normal 5 3 19 5 3 2" xfId="58155"/>
    <cellStyle name="Normal 5 3 19 5 4" xfId="38875"/>
    <cellStyle name="Normal 5 3 19 6" xfId="10914"/>
    <cellStyle name="Normal 5 3 19 6 2" xfId="41121"/>
    <cellStyle name="Normal 5 3 19 7" xfId="20554"/>
    <cellStyle name="Normal 5 3 19 7 2" xfId="50761"/>
    <cellStyle name="Normal 5 3 19 8" xfId="29235"/>
    <cellStyle name="Normal 5 3 19 8 2" xfId="59442"/>
    <cellStyle name="Normal 5 3 19 9" xfId="31481"/>
    <cellStyle name="Normal 5 3 2" xfId="116"/>
    <cellStyle name="Normal 5 3 2 10" xfId="483"/>
    <cellStyle name="Normal 5 3 2 10 10" xfId="10141"/>
    <cellStyle name="Normal 5 3 2 10 10 2" xfId="40348"/>
    <cellStyle name="Normal 5 3 2 10 11" xfId="19781"/>
    <cellStyle name="Normal 5 3 2 10 11 2" xfId="49988"/>
    <cellStyle name="Normal 5 3 2 10 12" xfId="29585"/>
    <cellStyle name="Normal 5 3 2 10 12 2" xfId="59792"/>
    <cellStyle name="Normal 5 3 2 10 13" xfId="30708"/>
    <cellStyle name="Normal 5 3 2 10 2" xfId="959"/>
    <cellStyle name="Normal 5 3 2 10 2 10" xfId="20250"/>
    <cellStyle name="Normal 5 3 2 10 2 10 2" xfId="50457"/>
    <cellStyle name="Normal 5 3 2 10 2 11" xfId="30054"/>
    <cellStyle name="Normal 5 3 2 10 2 11 2" xfId="60261"/>
    <cellStyle name="Normal 5 3 2 10 2 12" xfId="31177"/>
    <cellStyle name="Normal 5 3 2 10 2 2" xfId="2088"/>
    <cellStyle name="Normal 5 3 2 10 2 2 2" xfId="11733"/>
    <cellStyle name="Normal 5 3 2 10 2 2 2 2" xfId="41940"/>
    <cellStyle name="Normal 5 3 2 10 2 2 3" xfId="21373"/>
    <cellStyle name="Normal 5 3 2 10 2 2 3 2" xfId="51580"/>
    <cellStyle name="Normal 5 3 2 10 2 2 4" xfId="32300"/>
    <cellStyle name="Normal 5 3 2 10 2 3" xfId="3214"/>
    <cellStyle name="Normal 5 3 2 10 2 3 2" xfId="12856"/>
    <cellStyle name="Normal 5 3 2 10 2 3 2 2" xfId="43063"/>
    <cellStyle name="Normal 5 3 2 10 2 3 3" xfId="22496"/>
    <cellStyle name="Normal 5 3 2 10 2 3 3 2" xfId="52703"/>
    <cellStyle name="Normal 5 3 2 10 2 3 4" xfId="33423"/>
    <cellStyle name="Normal 5 3 2 10 2 4" xfId="4337"/>
    <cellStyle name="Normal 5 3 2 10 2 4 2" xfId="13979"/>
    <cellStyle name="Normal 5 3 2 10 2 4 2 2" xfId="44186"/>
    <cellStyle name="Normal 5 3 2 10 2 4 3" xfId="23619"/>
    <cellStyle name="Normal 5 3 2 10 2 4 3 2" xfId="53826"/>
    <cellStyle name="Normal 5 3 2 10 2 4 4" xfId="34546"/>
    <cellStyle name="Normal 5 3 2 10 2 5" xfId="5626"/>
    <cellStyle name="Normal 5 3 2 10 2 5 2" xfId="15266"/>
    <cellStyle name="Normal 5 3 2 10 2 5 2 2" xfId="45473"/>
    <cellStyle name="Normal 5 3 2 10 2 5 3" xfId="24906"/>
    <cellStyle name="Normal 5 3 2 10 2 5 3 2" xfId="55113"/>
    <cellStyle name="Normal 5 3 2 10 2 5 4" xfId="35833"/>
    <cellStyle name="Normal 5 3 2 10 2 6" xfId="6913"/>
    <cellStyle name="Normal 5 3 2 10 2 6 2" xfId="16553"/>
    <cellStyle name="Normal 5 3 2 10 2 6 2 2" xfId="46760"/>
    <cellStyle name="Normal 5 3 2 10 2 6 3" xfId="26193"/>
    <cellStyle name="Normal 5 3 2 10 2 6 3 2" xfId="56400"/>
    <cellStyle name="Normal 5 3 2 10 2 6 4" xfId="37120"/>
    <cellStyle name="Normal 5 3 2 10 2 7" xfId="8200"/>
    <cellStyle name="Normal 5 3 2 10 2 7 2" xfId="17840"/>
    <cellStyle name="Normal 5 3 2 10 2 7 2 2" xfId="48047"/>
    <cellStyle name="Normal 5 3 2 10 2 7 3" xfId="27480"/>
    <cellStyle name="Normal 5 3 2 10 2 7 3 2" xfId="57687"/>
    <cellStyle name="Normal 5 3 2 10 2 7 4" xfId="38407"/>
    <cellStyle name="Normal 5 3 2 10 2 8" xfId="9487"/>
    <cellStyle name="Normal 5 3 2 10 2 8 2" xfId="19127"/>
    <cellStyle name="Normal 5 3 2 10 2 8 2 2" xfId="49334"/>
    <cellStyle name="Normal 5 3 2 10 2 8 3" xfId="28767"/>
    <cellStyle name="Normal 5 3 2 10 2 8 3 2" xfId="58974"/>
    <cellStyle name="Normal 5 3 2 10 2 8 4" xfId="39694"/>
    <cellStyle name="Normal 5 3 2 10 2 9" xfId="10610"/>
    <cellStyle name="Normal 5 3 2 10 2 9 2" xfId="40817"/>
    <cellStyle name="Normal 5 3 2 10 3" xfId="1617"/>
    <cellStyle name="Normal 5 3 2 10 3 2" xfId="11264"/>
    <cellStyle name="Normal 5 3 2 10 3 2 2" xfId="41471"/>
    <cellStyle name="Normal 5 3 2 10 3 3" xfId="20904"/>
    <cellStyle name="Normal 5 3 2 10 3 3 2" xfId="51111"/>
    <cellStyle name="Normal 5 3 2 10 3 4" xfId="31831"/>
    <cellStyle name="Normal 5 3 2 10 4" xfId="2745"/>
    <cellStyle name="Normal 5 3 2 10 4 2" xfId="12387"/>
    <cellStyle name="Normal 5 3 2 10 4 2 2" xfId="42594"/>
    <cellStyle name="Normal 5 3 2 10 4 3" xfId="22027"/>
    <cellStyle name="Normal 5 3 2 10 4 3 2" xfId="52234"/>
    <cellStyle name="Normal 5 3 2 10 4 4" xfId="32954"/>
    <cellStyle name="Normal 5 3 2 10 5" xfId="3868"/>
    <cellStyle name="Normal 5 3 2 10 5 2" xfId="13510"/>
    <cellStyle name="Normal 5 3 2 10 5 2 2" xfId="43717"/>
    <cellStyle name="Normal 5 3 2 10 5 3" xfId="23150"/>
    <cellStyle name="Normal 5 3 2 10 5 3 2" xfId="53357"/>
    <cellStyle name="Normal 5 3 2 10 5 4" xfId="34077"/>
    <cellStyle name="Normal 5 3 2 10 6" xfId="5157"/>
    <cellStyle name="Normal 5 3 2 10 6 2" xfId="14797"/>
    <cellStyle name="Normal 5 3 2 10 6 2 2" xfId="45004"/>
    <cellStyle name="Normal 5 3 2 10 6 3" xfId="24437"/>
    <cellStyle name="Normal 5 3 2 10 6 3 2" xfId="54644"/>
    <cellStyle name="Normal 5 3 2 10 6 4" xfId="35364"/>
    <cellStyle name="Normal 5 3 2 10 7" xfId="6444"/>
    <cellStyle name="Normal 5 3 2 10 7 2" xfId="16084"/>
    <cellStyle name="Normal 5 3 2 10 7 2 2" xfId="46291"/>
    <cellStyle name="Normal 5 3 2 10 7 3" xfId="25724"/>
    <cellStyle name="Normal 5 3 2 10 7 3 2" xfId="55931"/>
    <cellStyle name="Normal 5 3 2 10 7 4" xfId="36651"/>
    <cellStyle name="Normal 5 3 2 10 8" xfId="7731"/>
    <cellStyle name="Normal 5 3 2 10 8 2" xfId="17371"/>
    <cellStyle name="Normal 5 3 2 10 8 2 2" xfId="47578"/>
    <cellStyle name="Normal 5 3 2 10 8 3" xfId="27011"/>
    <cellStyle name="Normal 5 3 2 10 8 3 2" xfId="57218"/>
    <cellStyle name="Normal 5 3 2 10 8 4" xfId="37938"/>
    <cellStyle name="Normal 5 3 2 10 9" xfId="9018"/>
    <cellStyle name="Normal 5 3 2 10 9 2" xfId="18658"/>
    <cellStyle name="Normal 5 3 2 10 9 2 2" xfId="48865"/>
    <cellStyle name="Normal 5 3 2 10 9 3" xfId="28298"/>
    <cellStyle name="Normal 5 3 2 10 9 3 2" xfId="58505"/>
    <cellStyle name="Normal 5 3 2 10 9 4" xfId="39225"/>
    <cellStyle name="Normal 5 3 2 11" xfId="506"/>
    <cellStyle name="Normal 5 3 2 11 10" xfId="10164"/>
    <cellStyle name="Normal 5 3 2 11 10 2" xfId="40371"/>
    <cellStyle name="Normal 5 3 2 11 11" xfId="19804"/>
    <cellStyle name="Normal 5 3 2 11 11 2" xfId="50011"/>
    <cellStyle name="Normal 5 3 2 11 12" xfId="29608"/>
    <cellStyle name="Normal 5 3 2 11 12 2" xfId="59815"/>
    <cellStyle name="Normal 5 3 2 11 13" xfId="30731"/>
    <cellStyle name="Normal 5 3 2 11 2" xfId="982"/>
    <cellStyle name="Normal 5 3 2 11 2 10" xfId="20273"/>
    <cellStyle name="Normal 5 3 2 11 2 10 2" xfId="50480"/>
    <cellStyle name="Normal 5 3 2 11 2 11" xfId="30077"/>
    <cellStyle name="Normal 5 3 2 11 2 11 2" xfId="60284"/>
    <cellStyle name="Normal 5 3 2 11 2 12" xfId="31200"/>
    <cellStyle name="Normal 5 3 2 11 2 2" xfId="2111"/>
    <cellStyle name="Normal 5 3 2 11 2 2 2" xfId="11756"/>
    <cellStyle name="Normal 5 3 2 11 2 2 2 2" xfId="41963"/>
    <cellStyle name="Normal 5 3 2 11 2 2 3" xfId="21396"/>
    <cellStyle name="Normal 5 3 2 11 2 2 3 2" xfId="51603"/>
    <cellStyle name="Normal 5 3 2 11 2 2 4" xfId="32323"/>
    <cellStyle name="Normal 5 3 2 11 2 3" xfId="3237"/>
    <cellStyle name="Normal 5 3 2 11 2 3 2" xfId="12879"/>
    <cellStyle name="Normal 5 3 2 11 2 3 2 2" xfId="43086"/>
    <cellStyle name="Normal 5 3 2 11 2 3 3" xfId="22519"/>
    <cellStyle name="Normal 5 3 2 11 2 3 3 2" xfId="52726"/>
    <cellStyle name="Normal 5 3 2 11 2 3 4" xfId="33446"/>
    <cellStyle name="Normal 5 3 2 11 2 4" xfId="4360"/>
    <cellStyle name="Normal 5 3 2 11 2 4 2" xfId="14002"/>
    <cellStyle name="Normal 5 3 2 11 2 4 2 2" xfId="44209"/>
    <cellStyle name="Normal 5 3 2 11 2 4 3" xfId="23642"/>
    <cellStyle name="Normal 5 3 2 11 2 4 3 2" xfId="53849"/>
    <cellStyle name="Normal 5 3 2 11 2 4 4" xfId="34569"/>
    <cellStyle name="Normal 5 3 2 11 2 5" xfId="5649"/>
    <cellStyle name="Normal 5 3 2 11 2 5 2" xfId="15289"/>
    <cellStyle name="Normal 5 3 2 11 2 5 2 2" xfId="45496"/>
    <cellStyle name="Normal 5 3 2 11 2 5 3" xfId="24929"/>
    <cellStyle name="Normal 5 3 2 11 2 5 3 2" xfId="55136"/>
    <cellStyle name="Normal 5 3 2 11 2 5 4" xfId="35856"/>
    <cellStyle name="Normal 5 3 2 11 2 6" xfId="6936"/>
    <cellStyle name="Normal 5 3 2 11 2 6 2" xfId="16576"/>
    <cellStyle name="Normal 5 3 2 11 2 6 2 2" xfId="46783"/>
    <cellStyle name="Normal 5 3 2 11 2 6 3" xfId="26216"/>
    <cellStyle name="Normal 5 3 2 11 2 6 3 2" xfId="56423"/>
    <cellStyle name="Normal 5 3 2 11 2 6 4" xfId="37143"/>
    <cellStyle name="Normal 5 3 2 11 2 7" xfId="8223"/>
    <cellStyle name="Normal 5 3 2 11 2 7 2" xfId="17863"/>
    <cellStyle name="Normal 5 3 2 11 2 7 2 2" xfId="48070"/>
    <cellStyle name="Normal 5 3 2 11 2 7 3" xfId="27503"/>
    <cellStyle name="Normal 5 3 2 11 2 7 3 2" xfId="57710"/>
    <cellStyle name="Normal 5 3 2 11 2 7 4" xfId="38430"/>
    <cellStyle name="Normal 5 3 2 11 2 8" xfId="9510"/>
    <cellStyle name="Normal 5 3 2 11 2 8 2" xfId="19150"/>
    <cellStyle name="Normal 5 3 2 11 2 8 2 2" xfId="49357"/>
    <cellStyle name="Normal 5 3 2 11 2 8 3" xfId="28790"/>
    <cellStyle name="Normal 5 3 2 11 2 8 3 2" xfId="58997"/>
    <cellStyle name="Normal 5 3 2 11 2 8 4" xfId="39717"/>
    <cellStyle name="Normal 5 3 2 11 2 9" xfId="10633"/>
    <cellStyle name="Normal 5 3 2 11 2 9 2" xfId="40840"/>
    <cellStyle name="Normal 5 3 2 11 3" xfId="1640"/>
    <cellStyle name="Normal 5 3 2 11 3 2" xfId="11287"/>
    <cellStyle name="Normal 5 3 2 11 3 2 2" xfId="41494"/>
    <cellStyle name="Normal 5 3 2 11 3 3" xfId="20927"/>
    <cellStyle name="Normal 5 3 2 11 3 3 2" xfId="51134"/>
    <cellStyle name="Normal 5 3 2 11 3 4" xfId="31854"/>
    <cellStyle name="Normal 5 3 2 11 4" xfId="2768"/>
    <cellStyle name="Normal 5 3 2 11 4 2" xfId="12410"/>
    <cellStyle name="Normal 5 3 2 11 4 2 2" xfId="42617"/>
    <cellStyle name="Normal 5 3 2 11 4 3" xfId="22050"/>
    <cellStyle name="Normal 5 3 2 11 4 3 2" xfId="52257"/>
    <cellStyle name="Normal 5 3 2 11 4 4" xfId="32977"/>
    <cellStyle name="Normal 5 3 2 11 5" xfId="3891"/>
    <cellStyle name="Normal 5 3 2 11 5 2" xfId="13533"/>
    <cellStyle name="Normal 5 3 2 11 5 2 2" xfId="43740"/>
    <cellStyle name="Normal 5 3 2 11 5 3" xfId="23173"/>
    <cellStyle name="Normal 5 3 2 11 5 3 2" xfId="53380"/>
    <cellStyle name="Normal 5 3 2 11 5 4" xfId="34100"/>
    <cellStyle name="Normal 5 3 2 11 6" xfId="5180"/>
    <cellStyle name="Normal 5 3 2 11 6 2" xfId="14820"/>
    <cellStyle name="Normal 5 3 2 11 6 2 2" xfId="45027"/>
    <cellStyle name="Normal 5 3 2 11 6 3" xfId="24460"/>
    <cellStyle name="Normal 5 3 2 11 6 3 2" xfId="54667"/>
    <cellStyle name="Normal 5 3 2 11 6 4" xfId="35387"/>
    <cellStyle name="Normal 5 3 2 11 7" xfId="6467"/>
    <cellStyle name="Normal 5 3 2 11 7 2" xfId="16107"/>
    <cellStyle name="Normal 5 3 2 11 7 2 2" xfId="46314"/>
    <cellStyle name="Normal 5 3 2 11 7 3" xfId="25747"/>
    <cellStyle name="Normal 5 3 2 11 7 3 2" xfId="55954"/>
    <cellStyle name="Normal 5 3 2 11 7 4" xfId="36674"/>
    <cellStyle name="Normal 5 3 2 11 8" xfId="7754"/>
    <cellStyle name="Normal 5 3 2 11 8 2" xfId="17394"/>
    <cellStyle name="Normal 5 3 2 11 8 2 2" xfId="47601"/>
    <cellStyle name="Normal 5 3 2 11 8 3" xfId="27034"/>
    <cellStyle name="Normal 5 3 2 11 8 3 2" xfId="57241"/>
    <cellStyle name="Normal 5 3 2 11 8 4" xfId="37961"/>
    <cellStyle name="Normal 5 3 2 11 9" xfId="9041"/>
    <cellStyle name="Normal 5 3 2 11 9 2" xfId="18681"/>
    <cellStyle name="Normal 5 3 2 11 9 2 2" xfId="48888"/>
    <cellStyle name="Normal 5 3 2 11 9 3" xfId="28321"/>
    <cellStyle name="Normal 5 3 2 11 9 3 2" xfId="58528"/>
    <cellStyle name="Normal 5 3 2 11 9 4" xfId="39248"/>
    <cellStyle name="Normal 5 3 2 12" xfId="529"/>
    <cellStyle name="Normal 5 3 2 12 10" xfId="10187"/>
    <cellStyle name="Normal 5 3 2 12 10 2" xfId="40394"/>
    <cellStyle name="Normal 5 3 2 12 11" xfId="19827"/>
    <cellStyle name="Normal 5 3 2 12 11 2" xfId="50034"/>
    <cellStyle name="Normal 5 3 2 12 12" xfId="29631"/>
    <cellStyle name="Normal 5 3 2 12 12 2" xfId="59838"/>
    <cellStyle name="Normal 5 3 2 12 13" xfId="30754"/>
    <cellStyle name="Normal 5 3 2 12 2" xfId="1005"/>
    <cellStyle name="Normal 5 3 2 12 2 10" xfId="20296"/>
    <cellStyle name="Normal 5 3 2 12 2 10 2" xfId="50503"/>
    <cellStyle name="Normal 5 3 2 12 2 11" xfId="30100"/>
    <cellStyle name="Normal 5 3 2 12 2 11 2" xfId="60307"/>
    <cellStyle name="Normal 5 3 2 12 2 12" xfId="31223"/>
    <cellStyle name="Normal 5 3 2 12 2 2" xfId="2134"/>
    <cellStyle name="Normal 5 3 2 12 2 2 2" xfId="11779"/>
    <cellStyle name="Normal 5 3 2 12 2 2 2 2" xfId="41986"/>
    <cellStyle name="Normal 5 3 2 12 2 2 3" xfId="21419"/>
    <cellStyle name="Normal 5 3 2 12 2 2 3 2" xfId="51626"/>
    <cellStyle name="Normal 5 3 2 12 2 2 4" xfId="32346"/>
    <cellStyle name="Normal 5 3 2 12 2 3" xfId="3260"/>
    <cellStyle name="Normal 5 3 2 12 2 3 2" xfId="12902"/>
    <cellStyle name="Normal 5 3 2 12 2 3 2 2" xfId="43109"/>
    <cellStyle name="Normal 5 3 2 12 2 3 3" xfId="22542"/>
    <cellStyle name="Normal 5 3 2 12 2 3 3 2" xfId="52749"/>
    <cellStyle name="Normal 5 3 2 12 2 3 4" xfId="33469"/>
    <cellStyle name="Normal 5 3 2 12 2 4" xfId="4383"/>
    <cellStyle name="Normal 5 3 2 12 2 4 2" xfId="14025"/>
    <cellStyle name="Normal 5 3 2 12 2 4 2 2" xfId="44232"/>
    <cellStyle name="Normal 5 3 2 12 2 4 3" xfId="23665"/>
    <cellStyle name="Normal 5 3 2 12 2 4 3 2" xfId="53872"/>
    <cellStyle name="Normal 5 3 2 12 2 4 4" xfId="34592"/>
    <cellStyle name="Normal 5 3 2 12 2 5" xfId="5672"/>
    <cellStyle name="Normal 5 3 2 12 2 5 2" xfId="15312"/>
    <cellStyle name="Normal 5 3 2 12 2 5 2 2" xfId="45519"/>
    <cellStyle name="Normal 5 3 2 12 2 5 3" xfId="24952"/>
    <cellStyle name="Normal 5 3 2 12 2 5 3 2" xfId="55159"/>
    <cellStyle name="Normal 5 3 2 12 2 5 4" xfId="35879"/>
    <cellStyle name="Normal 5 3 2 12 2 6" xfId="6959"/>
    <cellStyle name="Normal 5 3 2 12 2 6 2" xfId="16599"/>
    <cellStyle name="Normal 5 3 2 12 2 6 2 2" xfId="46806"/>
    <cellStyle name="Normal 5 3 2 12 2 6 3" xfId="26239"/>
    <cellStyle name="Normal 5 3 2 12 2 6 3 2" xfId="56446"/>
    <cellStyle name="Normal 5 3 2 12 2 6 4" xfId="37166"/>
    <cellStyle name="Normal 5 3 2 12 2 7" xfId="8246"/>
    <cellStyle name="Normal 5 3 2 12 2 7 2" xfId="17886"/>
    <cellStyle name="Normal 5 3 2 12 2 7 2 2" xfId="48093"/>
    <cellStyle name="Normal 5 3 2 12 2 7 3" xfId="27526"/>
    <cellStyle name="Normal 5 3 2 12 2 7 3 2" xfId="57733"/>
    <cellStyle name="Normal 5 3 2 12 2 7 4" xfId="38453"/>
    <cellStyle name="Normal 5 3 2 12 2 8" xfId="9533"/>
    <cellStyle name="Normal 5 3 2 12 2 8 2" xfId="19173"/>
    <cellStyle name="Normal 5 3 2 12 2 8 2 2" xfId="49380"/>
    <cellStyle name="Normal 5 3 2 12 2 8 3" xfId="28813"/>
    <cellStyle name="Normal 5 3 2 12 2 8 3 2" xfId="59020"/>
    <cellStyle name="Normal 5 3 2 12 2 8 4" xfId="39740"/>
    <cellStyle name="Normal 5 3 2 12 2 9" xfId="10656"/>
    <cellStyle name="Normal 5 3 2 12 2 9 2" xfId="40863"/>
    <cellStyle name="Normal 5 3 2 12 3" xfId="1663"/>
    <cellStyle name="Normal 5 3 2 12 3 2" xfId="11310"/>
    <cellStyle name="Normal 5 3 2 12 3 2 2" xfId="41517"/>
    <cellStyle name="Normal 5 3 2 12 3 3" xfId="20950"/>
    <cellStyle name="Normal 5 3 2 12 3 3 2" xfId="51157"/>
    <cellStyle name="Normal 5 3 2 12 3 4" xfId="31877"/>
    <cellStyle name="Normal 5 3 2 12 4" xfId="2791"/>
    <cellStyle name="Normal 5 3 2 12 4 2" xfId="12433"/>
    <cellStyle name="Normal 5 3 2 12 4 2 2" xfId="42640"/>
    <cellStyle name="Normal 5 3 2 12 4 3" xfId="22073"/>
    <cellStyle name="Normal 5 3 2 12 4 3 2" xfId="52280"/>
    <cellStyle name="Normal 5 3 2 12 4 4" xfId="33000"/>
    <cellStyle name="Normal 5 3 2 12 5" xfId="3914"/>
    <cellStyle name="Normal 5 3 2 12 5 2" xfId="13556"/>
    <cellStyle name="Normal 5 3 2 12 5 2 2" xfId="43763"/>
    <cellStyle name="Normal 5 3 2 12 5 3" xfId="23196"/>
    <cellStyle name="Normal 5 3 2 12 5 3 2" xfId="53403"/>
    <cellStyle name="Normal 5 3 2 12 5 4" xfId="34123"/>
    <cellStyle name="Normal 5 3 2 12 6" xfId="5203"/>
    <cellStyle name="Normal 5 3 2 12 6 2" xfId="14843"/>
    <cellStyle name="Normal 5 3 2 12 6 2 2" xfId="45050"/>
    <cellStyle name="Normal 5 3 2 12 6 3" xfId="24483"/>
    <cellStyle name="Normal 5 3 2 12 6 3 2" xfId="54690"/>
    <cellStyle name="Normal 5 3 2 12 6 4" xfId="35410"/>
    <cellStyle name="Normal 5 3 2 12 7" xfId="6490"/>
    <cellStyle name="Normal 5 3 2 12 7 2" xfId="16130"/>
    <cellStyle name="Normal 5 3 2 12 7 2 2" xfId="46337"/>
    <cellStyle name="Normal 5 3 2 12 7 3" xfId="25770"/>
    <cellStyle name="Normal 5 3 2 12 7 3 2" xfId="55977"/>
    <cellStyle name="Normal 5 3 2 12 7 4" xfId="36697"/>
    <cellStyle name="Normal 5 3 2 12 8" xfId="7777"/>
    <cellStyle name="Normal 5 3 2 12 8 2" xfId="17417"/>
    <cellStyle name="Normal 5 3 2 12 8 2 2" xfId="47624"/>
    <cellStyle name="Normal 5 3 2 12 8 3" xfId="27057"/>
    <cellStyle name="Normal 5 3 2 12 8 3 2" xfId="57264"/>
    <cellStyle name="Normal 5 3 2 12 8 4" xfId="37984"/>
    <cellStyle name="Normal 5 3 2 12 9" xfId="9064"/>
    <cellStyle name="Normal 5 3 2 12 9 2" xfId="18704"/>
    <cellStyle name="Normal 5 3 2 12 9 2 2" xfId="48911"/>
    <cellStyle name="Normal 5 3 2 12 9 3" xfId="28344"/>
    <cellStyle name="Normal 5 3 2 12 9 3 2" xfId="58551"/>
    <cellStyle name="Normal 5 3 2 12 9 4" xfId="39271"/>
    <cellStyle name="Normal 5 3 2 13" xfId="554"/>
    <cellStyle name="Normal 5 3 2 13 10" xfId="10211"/>
    <cellStyle name="Normal 5 3 2 13 10 2" xfId="40418"/>
    <cellStyle name="Normal 5 3 2 13 11" xfId="19851"/>
    <cellStyle name="Normal 5 3 2 13 11 2" xfId="50058"/>
    <cellStyle name="Normal 5 3 2 13 12" xfId="29655"/>
    <cellStyle name="Normal 5 3 2 13 12 2" xfId="59862"/>
    <cellStyle name="Normal 5 3 2 13 13" xfId="30778"/>
    <cellStyle name="Normal 5 3 2 13 2" xfId="1030"/>
    <cellStyle name="Normal 5 3 2 13 2 10" xfId="20320"/>
    <cellStyle name="Normal 5 3 2 13 2 10 2" xfId="50527"/>
    <cellStyle name="Normal 5 3 2 13 2 11" xfId="30124"/>
    <cellStyle name="Normal 5 3 2 13 2 11 2" xfId="60331"/>
    <cellStyle name="Normal 5 3 2 13 2 12" xfId="31247"/>
    <cellStyle name="Normal 5 3 2 13 2 2" xfId="2158"/>
    <cellStyle name="Normal 5 3 2 13 2 2 2" xfId="11803"/>
    <cellStyle name="Normal 5 3 2 13 2 2 2 2" xfId="42010"/>
    <cellStyle name="Normal 5 3 2 13 2 2 3" xfId="21443"/>
    <cellStyle name="Normal 5 3 2 13 2 2 3 2" xfId="51650"/>
    <cellStyle name="Normal 5 3 2 13 2 2 4" xfId="32370"/>
    <cellStyle name="Normal 5 3 2 13 2 3" xfId="3284"/>
    <cellStyle name="Normal 5 3 2 13 2 3 2" xfId="12926"/>
    <cellStyle name="Normal 5 3 2 13 2 3 2 2" xfId="43133"/>
    <cellStyle name="Normal 5 3 2 13 2 3 3" xfId="22566"/>
    <cellStyle name="Normal 5 3 2 13 2 3 3 2" xfId="52773"/>
    <cellStyle name="Normal 5 3 2 13 2 3 4" xfId="33493"/>
    <cellStyle name="Normal 5 3 2 13 2 4" xfId="4407"/>
    <cellStyle name="Normal 5 3 2 13 2 4 2" xfId="14049"/>
    <cellStyle name="Normal 5 3 2 13 2 4 2 2" xfId="44256"/>
    <cellStyle name="Normal 5 3 2 13 2 4 3" xfId="23689"/>
    <cellStyle name="Normal 5 3 2 13 2 4 3 2" xfId="53896"/>
    <cellStyle name="Normal 5 3 2 13 2 4 4" xfId="34616"/>
    <cellStyle name="Normal 5 3 2 13 2 5" xfId="5696"/>
    <cellStyle name="Normal 5 3 2 13 2 5 2" xfId="15336"/>
    <cellStyle name="Normal 5 3 2 13 2 5 2 2" xfId="45543"/>
    <cellStyle name="Normal 5 3 2 13 2 5 3" xfId="24976"/>
    <cellStyle name="Normal 5 3 2 13 2 5 3 2" xfId="55183"/>
    <cellStyle name="Normal 5 3 2 13 2 5 4" xfId="35903"/>
    <cellStyle name="Normal 5 3 2 13 2 6" xfId="6983"/>
    <cellStyle name="Normal 5 3 2 13 2 6 2" xfId="16623"/>
    <cellStyle name="Normal 5 3 2 13 2 6 2 2" xfId="46830"/>
    <cellStyle name="Normal 5 3 2 13 2 6 3" xfId="26263"/>
    <cellStyle name="Normal 5 3 2 13 2 6 3 2" xfId="56470"/>
    <cellStyle name="Normal 5 3 2 13 2 6 4" xfId="37190"/>
    <cellStyle name="Normal 5 3 2 13 2 7" xfId="8270"/>
    <cellStyle name="Normal 5 3 2 13 2 7 2" xfId="17910"/>
    <cellStyle name="Normal 5 3 2 13 2 7 2 2" xfId="48117"/>
    <cellStyle name="Normal 5 3 2 13 2 7 3" xfId="27550"/>
    <cellStyle name="Normal 5 3 2 13 2 7 3 2" xfId="57757"/>
    <cellStyle name="Normal 5 3 2 13 2 7 4" xfId="38477"/>
    <cellStyle name="Normal 5 3 2 13 2 8" xfId="9557"/>
    <cellStyle name="Normal 5 3 2 13 2 8 2" xfId="19197"/>
    <cellStyle name="Normal 5 3 2 13 2 8 2 2" xfId="49404"/>
    <cellStyle name="Normal 5 3 2 13 2 8 3" xfId="28837"/>
    <cellStyle name="Normal 5 3 2 13 2 8 3 2" xfId="59044"/>
    <cellStyle name="Normal 5 3 2 13 2 8 4" xfId="39764"/>
    <cellStyle name="Normal 5 3 2 13 2 9" xfId="10680"/>
    <cellStyle name="Normal 5 3 2 13 2 9 2" xfId="40887"/>
    <cellStyle name="Normal 5 3 2 13 3" xfId="1687"/>
    <cellStyle name="Normal 5 3 2 13 3 2" xfId="11334"/>
    <cellStyle name="Normal 5 3 2 13 3 2 2" xfId="41541"/>
    <cellStyle name="Normal 5 3 2 13 3 3" xfId="20974"/>
    <cellStyle name="Normal 5 3 2 13 3 3 2" xfId="51181"/>
    <cellStyle name="Normal 5 3 2 13 3 4" xfId="31901"/>
    <cellStyle name="Normal 5 3 2 13 4" xfId="2815"/>
    <cellStyle name="Normal 5 3 2 13 4 2" xfId="12457"/>
    <cellStyle name="Normal 5 3 2 13 4 2 2" xfId="42664"/>
    <cellStyle name="Normal 5 3 2 13 4 3" xfId="22097"/>
    <cellStyle name="Normal 5 3 2 13 4 3 2" xfId="52304"/>
    <cellStyle name="Normal 5 3 2 13 4 4" xfId="33024"/>
    <cellStyle name="Normal 5 3 2 13 5" xfId="3938"/>
    <cellStyle name="Normal 5 3 2 13 5 2" xfId="13580"/>
    <cellStyle name="Normal 5 3 2 13 5 2 2" xfId="43787"/>
    <cellStyle name="Normal 5 3 2 13 5 3" xfId="23220"/>
    <cellStyle name="Normal 5 3 2 13 5 3 2" xfId="53427"/>
    <cellStyle name="Normal 5 3 2 13 5 4" xfId="34147"/>
    <cellStyle name="Normal 5 3 2 13 6" xfId="5227"/>
    <cellStyle name="Normal 5 3 2 13 6 2" xfId="14867"/>
    <cellStyle name="Normal 5 3 2 13 6 2 2" xfId="45074"/>
    <cellStyle name="Normal 5 3 2 13 6 3" xfId="24507"/>
    <cellStyle name="Normal 5 3 2 13 6 3 2" xfId="54714"/>
    <cellStyle name="Normal 5 3 2 13 6 4" xfId="35434"/>
    <cellStyle name="Normal 5 3 2 13 7" xfId="6514"/>
    <cellStyle name="Normal 5 3 2 13 7 2" xfId="16154"/>
    <cellStyle name="Normal 5 3 2 13 7 2 2" xfId="46361"/>
    <cellStyle name="Normal 5 3 2 13 7 3" xfId="25794"/>
    <cellStyle name="Normal 5 3 2 13 7 3 2" xfId="56001"/>
    <cellStyle name="Normal 5 3 2 13 7 4" xfId="36721"/>
    <cellStyle name="Normal 5 3 2 13 8" xfId="7801"/>
    <cellStyle name="Normal 5 3 2 13 8 2" xfId="17441"/>
    <cellStyle name="Normal 5 3 2 13 8 2 2" xfId="47648"/>
    <cellStyle name="Normal 5 3 2 13 8 3" xfId="27081"/>
    <cellStyle name="Normal 5 3 2 13 8 3 2" xfId="57288"/>
    <cellStyle name="Normal 5 3 2 13 8 4" xfId="38008"/>
    <cellStyle name="Normal 5 3 2 13 9" xfId="9088"/>
    <cellStyle name="Normal 5 3 2 13 9 2" xfId="18728"/>
    <cellStyle name="Normal 5 3 2 13 9 2 2" xfId="48935"/>
    <cellStyle name="Normal 5 3 2 13 9 3" xfId="28368"/>
    <cellStyle name="Normal 5 3 2 13 9 3 2" xfId="58575"/>
    <cellStyle name="Normal 5 3 2 13 9 4" xfId="39295"/>
    <cellStyle name="Normal 5 3 2 14" xfId="578"/>
    <cellStyle name="Normal 5 3 2 14 10" xfId="10234"/>
    <cellStyle name="Normal 5 3 2 14 10 2" xfId="40441"/>
    <cellStyle name="Normal 5 3 2 14 11" xfId="19874"/>
    <cellStyle name="Normal 5 3 2 14 11 2" xfId="50081"/>
    <cellStyle name="Normal 5 3 2 14 12" xfId="29678"/>
    <cellStyle name="Normal 5 3 2 14 12 2" xfId="59885"/>
    <cellStyle name="Normal 5 3 2 14 13" xfId="30801"/>
    <cellStyle name="Normal 5 3 2 14 2" xfId="1053"/>
    <cellStyle name="Normal 5 3 2 14 2 10" xfId="20343"/>
    <cellStyle name="Normal 5 3 2 14 2 10 2" xfId="50550"/>
    <cellStyle name="Normal 5 3 2 14 2 11" xfId="30147"/>
    <cellStyle name="Normal 5 3 2 14 2 11 2" xfId="60354"/>
    <cellStyle name="Normal 5 3 2 14 2 12" xfId="31270"/>
    <cellStyle name="Normal 5 3 2 14 2 2" xfId="2181"/>
    <cellStyle name="Normal 5 3 2 14 2 2 2" xfId="11826"/>
    <cellStyle name="Normal 5 3 2 14 2 2 2 2" xfId="42033"/>
    <cellStyle name="Normal 5 3 2 14 2 2 3" xfId="21466"/>
    <cellStyle name="Normal 5 3 2 14 2 2 3 2" xfId="51673"/>
    <cellStyle name="Normal 5 3 2 14 2 2 4" xfId="32393"/>
    <cellStyle name="Normal 5 3 2 14 2 3" xfId="3307"/>
    <cellStyle name="Normal 5 3 2 14 2 3 2" xfId="12949"/>
    <cellStyle name="Normal 5 3 2 14 2 3 2 2" xfId="43156"/>
    <cellStyle name="Normal 5 3 2 14 2 3 3" xfId="22589"/>
    <cellStyle name="Normal 5 3 2 14 2 3 3 2" xfId="52796"/>
    <cellStyle name="Normal 5 3 2 14 2 3 4" xfId="33516"/>
    <cellStyle name="Normal 5 3 2 14 2 4" xfId="4430"/>
    <cellStyle name="Normal 5 3 2 14 2 4 2" xfId="14072"/>
    <cellStyle name="Normal 5 3 2 14 2 4 2 2" xfId="44279"/>
    <cellStyle name="Normal 5 3 2 14 2 4 3" xfId="23712"/>
    <cellStyle name="Normal 5 3 2 14 2 4 3 2" xfId="53919"/>
    <cellStyle name="Normal 5 3 2 14 2 4 4" xfId="34639"/>
    <cellStyle name="Normal 5 3 2 14 2 5" xfId="5719"/>
    <cellStyle name="Normal 5 3 2 14 2 5 2" xfId="15359"/>
    <cellStyle name="Normal 5 3 2 14 2 5 2 2" xfId="45566"/>
    <cellStyle name="Normal 5 3 2 14 2 5 3" xfId="24999"/>
    <cellStyle name="Normal 5 3 2 14 2 5 3 2" xfId="55206"/>
    <cellStyle name="Normal 5 3 2 14 2 5 4" xfId="35926"/>
    <cellStyle name="Normal 5 3 2 14 2 6" xfId="7006"/>
    <cellStyle name="Normal 5 3 2 14 2 6 2" xfId="16646"/>
    <cellStyle name="Normal 5 3 2 14 2 6 2 2" xfId="46853"/>
    <cellStyle name="Normal 5 3 2 14 2 6 3" xfId="26286"/>
    <cellStyle name="Normal 5 3 2 14 2 6 3 2" xfId="56493"/>
    <cellStyle name="Normal 5 3 2 14 2 6 4" xfId="37213"/>
    <cellStyle name="Normal 5 3 2 14 2 7" xfId="8293"/>
    <cellStyle name="Normal 5 3 2 14 2 7 2" xfId="17933"/>
    <cellStyle name="Normal 5 3 2 14 2 7 2 2" xfId="48140"/>
    <cellStyle name="Normal 5 3 2 14 2 7 3" xfId="27573"/>
    <cellStyle name="Normal 5 3 2 14 2 7 3 2" xfId="57780"/>
    <cellStyle name="Normal 5 3 2 14 2 7 4" xfId="38500"/>
    <cellStyle name="Normal 5 3 2 14 2 8" xfId="9580"/>
    <cellStyle name="Normal 5 3 2 14 2 8 2" xfId="19220"/>
    <cellStyle name="Normal 5 3 2 14 2 8 2 2" xfId="49427"/>
    <cellStyle name="Normal 5 3 2 14 2 8 3" xfId="28860"/>
    <cellStyle name="Normal 5 3 2 14 2 8 3 2" xfId="59067"/>
    <cellStyle name="Normal 5 3 2 14 2 8 4" xfId="39787"/>
    <cellStyle name="Normal 5 3 2 14 2 9" xfId="10703"/>
    <cellStyle name="Normal 5 3 2 14 2 9 2" xfId="40910"/>
    <cellStyle name="Normal 5 3 2 14 3" xfId="1711"/>
    <cellStyle name="Normal 5 3 2 14 3 2" xfId="11357"/>
    <cellStyle name="Normal 5 3 2 14 3 2 2" xfId="41564"/>
    <cellStyle name="Normal 5 3 2 14 3 3" xfId="20997"/>
    <cellStyle name="Normal 5 3 2 14 3 3 2" xfId="51204"/>
    <cellStyle name="Normal 5 3 2 14 3 4" xfId="31924"/>
    <cellStyle name="Normal 5 3 2 14 4" xfId="2838"/>
    <cellStyle name="Normal 5 3 2 14 4 2" xfId="12480"/>
    <cellStyle name="Normal 5 3 2 14 4 2 2" xfId="42687"/>
    <cellStyle name="Normal 5 3 2 14 4 3" xfId="22120"/>
    <cellStyle name="Normal 5 3 2 14 4 3 2" xfId="52327"/>
    <cellStyle name="Normal 5 3 2 14 4 4" xfId="33047"/>
    <cellStyle name="Normal 5 3 2 14 5" xfId="3961"/>
    <cellStyle name="Normal 5 3 2 14 5 2" xfId="13603"/>
    <cellStyle name="Normal 5 3 2 14 5 2 2" xfId="43810"/>
    <cellStyle name="Normal 5 3 2 14 5 3" xfId="23243"/>
    <cellStyle name="Normal 5 3 2 14 5 3 2" xfId="53450"/>
    <cellStyle name="Normal 5 3 2 14 5 4" xfId="34170"/>
    <cellStyle name="Normal 5 3 2 14 6" xfId="5250"/>
    <cellStyle name="Normal 5 3 2 14 6 2" xfId="14890"/>
    <cellStyle name="Normal 5 3 2 14 6 2 2" xfId="45097"/>
    <cellStyle name="Normal 5 3 2 14 6 3" xfId="24530"/>
    <cellStyle name="Normal 5 3 2 14 6 3 2" xfId="54737"/>
    <cellStyle name="Normal 5 3 2 14 6 4" xfId="35457"/>
    <cellStyle name="Normal 5 3 2 14 7" xfId="6537"/>
    <cellStyle name="Normal 5 3 2 14 7 2" xfId="16177"/>
    <cellStyle name="Normal 5 3 2 14 7 2 2" xfId="46384"/>
    <cellStyle name="Normal 5 3 2 14 7 3" xfId="25817"/>
    <cellStyle name="Normal 5 3 2 14 7 3 2" xfId="56024"/>
    <cellStyle name="Normal 5 3 2 14 7 4" xfId="36744"/>
    <cellStyle name="Normal 5 3 2 14 8" xfId="7824"/>
    <cellStyle name="Normal 5 3 2 14 8 2" xfId="17464"/>
    <cellStyle name="Normal 5 3 2 14 8 2 2" xfId="47671"/>
    <cellStyle name="Normal 5 3 2 14 8 3" xfId="27104"/>
    <cellStyle name="Normal 5 3 2 14 8 3 2" xfId="57311"/>
    <cellStyle name="Normal 5 3 2 14 8 4" xfId="38031"/>
    <cellStyle name="Normal 5 3 2 14 9" xfId="9111"/>
    <cellStyle name="Normal 5 3 2 14 9 2" xfId="18751"/>
    <cellStyle name="Normal 5 3 2 14 9 2 2" xfId="48958"/>
    <cellStyle name="Normal 5 3 2 14 9 3" xfId="28391"/>
    <cellStyle name="Normal 5 3 2 14 9 3 2" xfId="58598"/>
    <cellStyle name="Normal 5 3 2 14 9 4" xfId="39318"/>
    <cellStyle name="Normal 5 3 2 15" xfId="608"/>
    <cellStyle name="Normal 5 3 2 15 10" xfId="19901"/>
    <cellStyle name="Normal 5 3 2 15 10 2" xfId="50108"/>
    <cellStyle name="Normal 5 3 2 15 11" xfId="29705"/>
    <cellStyle name="Normal 5 3 2 15 11 2" xfId="59912"/>
    <cellStyle name="Normal 5 3 2 15 12" xfId="30828"/>
    <cellStyle name="Normal 5 3 2 15 2" xfId="1739"/>
    <cellStyle name="Normal 5 3 2 15 2 2" xfId="11384"/>
    <cellStyle name="Normal 5 3 2 15 2 2 2" xfId="41591"/>
    <cellStyle name="Normal 5 3 2 15 2 3" xfId="21024"/>
    <cellStyle name="Normal 5 3 2 15 2 3 2" xfId="51231"/>
    <cellStyle name="Normal 5 3 2 15 2 4" xfId="31951"/>
    <cellStyle name="Normal 5 3 2 15 3" xfId="2865"/>
    <cellStyle name="Normal 5 3 2 15 3 2" xfId="12507"/>
    <cellStyle name="Normal 5 3 2 15 3 2 2" xfId="42714"/>
    <cellStyle name="Normal 5 3 2 15 3 3" xfId="22147"/>
    <cellStyle name="Normal 5 3 2 15 3 3 2" xfId="52354"/>
    <cellStyle name="Normal 5 3 2 15 3 4" xfId="33074"/>
    <cellStyle name="Normal 5 3 2 15 4" xfId="3988"/>
    <cellStyle name="Normal 5 3 2 15 4 2" xfId="13630"/>
    <cellStyle name="Normal 5 3 2 15 4 2 2" xfId="43837"/>
    <cellStyle name="Normal 5 3 2 15 4 3" xfId="23270"/>
    <cellStyle name="Normal 5 3 2 15 4 3 2" xfId="53477"/>
    <cellStyle name="Normal 5 3 2 15 4 4" xfId="34197"/>
    <cellStyle name="Normal 5 3 2 15 5" xfId="5277"/>
    <cellStyle name="Normal 5 3 2 15 5 2" xfId="14917"/>
    <cellStyle name="Normal 5 3 2 15 5 2 2" xfId="45124"/>
    <cellStyle name="Normal 5 3 2 15 5 3" xfId="24557"/>
    <cellStyle name="Normal 5 3 2 15 5 3 2" xfId="54764"/>
    <cellStyle name="Normal 5 3 2 15 5 4" xfId="35484"/>
    <cellStyle name="Normal 5 3 2 15 6" xfId="6564"/>
    <cellStyle name="Normal 5 3 2 15 6 2" xfId="16204"/>
    <cellStyle name="Normal 5 3 2 15 6 2 2" xfId="46411"/>
    <cellStyle name="Normal 5 3 2 15 6 3" xfId="25844"/>
    <cellStyle name="Normal 5 3 2 15 6 3 2" xfId="56051"/>
    <cellStyle name="Normal 5 3 2 15 6 4" xfId="36771"/>
    <cellStyle name="Normal 5 3 2 15 7" xfId="7851"/>
    <cellStyle name="Normal 5 3 2 15 7 2" xfId="17491"/>
    <cellStyle name="Normal 5 3 2 15 7 2 2" xfId="47698"/>
    <cellStyle name="Normal 5 3 2 15 7 3" xfId="27131"/>
    <cellStyle name="Normal 5 3 2 15 7 3 2" xfId="57338"/>
    <cellStyle name="Normal 5 3 2 15 7 4" xfId="38058"/>
    <cellStyle name="Normal 5 3 2 15 8" xfId="9138"/>
    <cellStyle name="Normal 5 3 2 15 8 2" xfId="18778"/>
    <cellStyle name="Normal 5 3 2 15 8 2 2" xfId="48985"/>
    <cellStyle name="Normal 5 3 2 15 8 3" xfId="28418"/>
    <cellStyle name="Normal 5 3 2 15 8 3 2" xfId="58625"/>
    <cellStyle name="Normal 5 3 2 15 8 4" xfId="39345"/>
    <cellStyle name="Normal 5 3 2 15 9" xfId="10261"/>
    <cellStyle name="Normal 5 3 2 15 9 2" xfId="40468"/>
    <cellStyle name="Normal 5 3 2 16" xfId="1078"/>
    <cellStyle name="Normal 5 3 2 16 10" xfId="20368"/>
    <cellStyle name="Normal 5 3 2 16 10 2" xfId="50575"/>
    <cellStyle name="Normal 5 3 2 16 11" xfId="30172"/>
    <cellStyle name="Normal 5 3 2 16 11 2" xfId="60379"/>
    <cellStyle name="Normal 5 3 2 16 12" xfId="31295"/>
    <cellStyle name="Normal 5 3 2 16 2" xfId="2206"/>
    <cellStyle name="Normal 5 3 2 16 2 2" xfId="11851"/>
    <cellStyle name="Normal 5 3 2 16 2 2 2" xfId="42058"/>
    <cellStyle name="Normal 5 3 2 16 2 3" xfId="21491"/>
    <cellStyle name="Normal 5 3 2 16 2 3 2" xfId="51698"/>
    <cellStyle name="Normal 5 3 2 16 2 4" xfId="32418"/>
    <cellStyle name="Normal 5 3 2 16 3" xfId="3332"/>
    <cellStyle name="Normal 5 3 2 16 3 2" xfId="12974"/>
    <cellStyle name="Normal 5 3 2 16 3 2 2" xfId="43181"/>
    <cellStyle name="Normal 5 3 2 16 3 3" xfId="22614"/>
    <cellStyle name="Normal 5 3 2 16 3 3 2" xfId="52821"/>
    <cellStyle name="Normal 5 3 2 16 3 4" xfId="33541"/>
    <cellStyle name="Normal 5 3 2 16 4" xfId="4455"/>
    <cellStyle name="Normal 5 3 2 16 4 2" xfId="14097"/>
    <cellStyle name="Normal 5 3 2 16 4 2 2" xfId="44304"/>
    <cellStyle name="Normal 5 3 2 16 4 3" xfId="23737"/>
    <cellStyle name="Normal 5 3 2 16 4 3 2" xfId="53944"/>
    <cellStyle name="Normal 5 3 2 16 4 4" xfId="34664"/>
    <cellStyle name="Normal 5 3 2 16 5" xfId="5744"/>
    <cellStyle name="Normal 5 3 2 16 5 2" xfId="15384"/>
    <cellStyle name="Normal 5 3 2 16 5 2 2" xfId="45591"/>
    <cellStyle name="Normal 5 3 2 16 5 3" xfId="25024"/>
    <cellStyle name="Normal 5 3 2 16 5 3 2" xfId="55231"/>
    <cellStyle name="Normal 5 3 2 16 5 4" xfId="35951"/>
    <cellStyle name="Normal 5 3 2 16 6" xfId="7031"/>
    <cellStyle name="Normal 5 3 2 16 6 2" xfId="16671"/>
    <cellStyle name="Normal 5 3 2 16 6 2 2" xfId="46878"/>
    <cellStyle name="Normal 5 3 2 16 6 3" xfId="26311"/>
    <cellStyle name="Normal 5 3 2 16 6 3 2" xfId="56518"/>
    <cellStyle name="Normal 5 3 2 16 6 4" xfId="37238"/>
    <cellStyle name="Normal 5 3 2 16 7" xfId="8318"/>
    <cellStyle name="Normal 5 3 2 16 7 2" xfId="17958"/>
    <cellStyle name="Normal 5 3 2 16 7 2 2" xfId="48165"/>
    <cellStyle name="Normal 5 3 2 16 7 3" xfId="27598"/>
    <cellStyle name="Normal 5 3 2 16 7 3 2" xfId="57805"/>
    <cellStyle name="Normal 5 3 2 16 7 4" xfId="38525"/>
    <cellStyle name="Normal 5 3 2 16 8" xfId="9605"/>
    <cellStyle name="Normal 5 3 2 16 8 2" xfId="19245"/>
    <cellStyle name="Normal 5 3 2 16 8 2 2" xfId="49452"/>
    <cellStyle name="Normal 5 3 2 16 8 3" xfId="28885"/>
    <cellStyle name="Normal 5 3 2 16 8 3 2" xfId="59092"/>
    <cellStyle name="Normal 5 3 2 16 8 4" xfId="39812"/>
    <cellStyle name="Normal 5 3 2 16 9" xfId="10728"/>
    <cellStyle name="Normal 5 3 2 16 9 2" xfId="40935"/>
    <cellStyle name="Normal 5 3 2 17" xfId="1242"/>
    <cellStyle name="Normal 5 3 2 17 10" xfId="20530"/>
    <cellStyle name="Normal 5 3 2 17 10 2" xfId="50737"/>
    <cellStyle name="Normal 5 3 2 17 11" xfId="30334"/>
    <cellStyle name="Normal 5 3 2 17 11 2" xfId="60541"/>
    <cellStyle name="Normal 5 3 2 17 12" xfId="31457"/>
    <cellStyle name="Normal 5 3 2 17 2" xfId="2370"/>
    <cellStyle name="Normal 5 3 2 17 2 2" xfId="12013"/>
    <cellStyle name="Normal 5 3 2 17 2 2 2" xfId="42220"/>
    <cellStyle name="Normal 5 3 2 17 2 3" xfId="21653"/>
    <cellStyle name="Normal 5 3 2 17 2 3 2" xfId="51860"/>
    <cellStyle name="Normal 5 3 2 17 2 4" xfId="32580"/>
    <cellStyle name="Normal 5 3 2 17 3" xfId="3494"/>
    <cellStyle name="Normal 5 3 2 17 3 2" xfId="13136"/>
    <cellStyle name="Normal 5 3 2 17 3 2 2" xfId="43343"/>
    <cellStyle name="Normal 5 3 2 17 3 3" xfId="22776"/>
    <cellStyle name="Normal 5 3 2 17 3 3 2" xfId="52983"/>
    <cellStyle name="Normal 5 3 2 17 3 4" xfId="33703"/>
    <cellStyle name="Normal 5 3 2 17 4" xfId="4617"/>
    <cellStyle name="Normal 5 3 2 17 4 2" xfId="14259"/>
    <cellStyle name="Normal 5 3 2 17 4 2 2" xfId="44466"/>
    <cellStyle name="Normal 5 3 2 17 4 3" xfId="23899"/>
    <cellStyle name="Normal 5 3 2 17 4 3 2" xfId="54106"/>
    <cellStyle name="Normal 5 3 2 17 4 4" xfId="34826"/>
    <cellStyle name="Normal 5 3 2 17 5" xfId="5906"/>
    <cellStyle name="Normal 5 3 2 17 5 2" xfId="15546"/>
    <cellStyle name="Normal 5 3 2 17 5 2 2" xfId="45753"/>
    <cellStyle name="Normal 5 3 2 17 5 3" xfId="25186"/>
    <cellStyle name="Normal 5 3 2 17 5 3 2" xfId="55393"/>
    <cellStyle name="Normal 5 3 2 17 5 4" xfId="36113"/>
    <cellStyle name="Normal 5 3 2 17 6" xfId="7193"/>
    <cellStyle name="Normal 5 3 2 17 6 2" xfId="16833"/>
    <cellStyle name="Normal 5 3 2 17 6 2 2" xfId="47040"/>
    <cellStyle name="Normal 5 3 2 17 6 3" xfId="26473"/>
    <cellStyle name="Normal 5 3 2 17 6 3 2" xfId="56680"/>
    <cellStyle name="Normal 5 3 2 17 6 4" xfId="37400"/>
    <cellStyle name="Normal 5 3 2 17 7" xfId="8480"/>
    <cellStyle name="Normal 5 3 2 17 7 2" xfId="18120"/>
    <cellStyle name="Normal 5 3 2 17 7 2 2" xfId="48327"/>
    <cellStyle name="Normal 5 3 2 17 7 3" xfId="27760"/>
    <cellStyle name="Normal 5 3 2 17 7 3 2" xfId="57967"/>
    <cellStyle name="Normal 5 3 2 17 7 4" xfId="38687"/>
    <cellStyle name="Normal 5 3 2 17 8" xfId="9767"/>
    <cellStyle name="Normal 5 3 2 17 8 2" xfId="19407"/>
    <cellStyle name="Normal 5 3 2 17 8 2 2" xfId="49614"/>
    <cellStyle name="Normal 5 3 2 17 8 3" xfId="29047"/>
    <cellStyle name="Normal 5 3 2 17 8 3 2" xfId="59254"/>
    <cellStyle name="Normal 5 3 2 17 8 4" xfId="39974"/>
    <cellStyle name="Normal 5 3 2 17 9" xfId="10890"/>
    <cellStyle name="Normal 5 3 2 17 9 2" xfId="41097"/>
    <cellStyle name="Normal 5 3 2 18" xfId="1268"/>
    <cellStyle name="Normal 5 3 2 18 2" xfId="4806"/>
    <cellStyle name="Normal 5 3 2 18 2 2" xfId="14448"/>
    <cellStyle name="Normal 5 3 2 18 2 2 2" xfId="44655"/>
    <cellStyle name="Normal 5 3 2 18 2 3" xfId="24088"/>
    <cellStyle name="Normal 5 3 2 18 2 3 2" xfId="54295"/>
    <cellStyle name="Normal 5 3 2 18 2 4" xfId="35015"/>
    <cellStyle name="Normal 5 3 2 18 3" xfId="6095"/>
    <cellStyle name="Normal 5 3 2 18 3 2" xfId="15735"/>
    <cellStyle name="Normal 5 3 2 18 3 2 2" xfId="45942"/>
    <cellStyle name="Normal 5 3 2 18 3 3" xfId="25375"/>
    <cellStyle name="Normal 5 3 2 18 3 3 2" xfId="55582"/>
    <cellStyle name="Normal 5 3 2 18 3 4" xfId="36302"/>
    <cellStyle name="Normal 5 3 2 18 4" xfId="7382"/>
    <cellStyle name="Normal 5 3 2 18 4 2" xfId="17022"/>
    <cellStyle name="Normal 5 3 2 18 4 2 2" xfId="47229"/>
    <cellStyle name="Normal 5 3 2 18 4 3" xfId="26662"/>
    <cellStyle name="Normal 5 3 2 18 4 3 2" xfId="56869"/>
    <cellStyle name="Normal 5 3 2 18 4 4" xfId="37589"/>
    <cellStyle name="Normal 5 3 2 18 5" xfId="8669"/>
    <cellStyle name="Normal 5 3 2 18 5 2" xfId="18309"/>
    <cellStyle name="Normal 5 3 2 18 5 2 2" xfId="48516"/>
    <cellStyle name="Normal 5 3 2 18 5 3" xfId="27949"/>
    <cellStyle name="Normal 5 3 2 18 5 3 2" xfId="58156"/>
    <cellStyle name="Normal 5 3 2 18 5 4" xfId="38876"/>
    <cellStyle name="Normal 5 3 2 18 6" xfId="10915"/>
    <cellStyle name="Normal 5 3 2 18 6 2" xfId="41122"/>
    <cellStyle name="Normal 5 3 2 18 7" xfId="20555"/>
    <cellStyle name="Normal 5 3 2 18 7 2" xfId="50762"/>
    <cellStyle name="Normal 5 3 2 18 8" xfId="29236"/>
    <cellStyle name="Normal 5 3 2 18 8 2" xfId="59443"/>
    <cellStyle name="Normal 5 3 2 18 9" xfId="31482"/>
    <cellStyle name="Normal 5 3 2 19" xfId="2396"/>
    <cellStyle name="Normal 5 3 2 19 2" xfId="12038"/>
    <cellStyle name="Normal 5 3 2 19 2 2" xfId="42245"/>
    <cellStyle name="Normal 5 3 2 19 3" xfId="21678"/>
    <cellStyle name="Normal 5 3 2 19 3 2" xfId="51885"/>
    <cellStyle name="Normal 5 3 2 19 4" xfId="32605"/>
    <cellStyle name="Normal 5 3 2 2" xfId="156"/>
    <cellStyle name="Normal 5 3 2 2 10" xfId="7241"/>
    <cellStyle name="Normal 5 3 2 2 10 2" xfId="16881"/>
    <cellStyle name="Normal 5 3 2 2 10 2 2" xfId="47088"/>
    <cellStyle name="Normal 5 3 2 2 10 3" xfId="26521"/>
    <cellStyle name="Normal 5 3 2 2 10 3 2" xfId="56728"/>
    <cellStyle name="Normal 5 3 2 2 10 4" xfId="37448"/>
    <cellStyle name="Normal 5 3 2 2 11" xfId="8528"/>
    <cellStyle name="Normal 5 3 2 2 11 2" xfId="18168"/>
    <cellStyle name="Normal 5 3 2 2 11 2 2" xfId="48375"/>
    <cellStyle name="Normal 5 3 2 2 11 3" xfId="27808"/>
    <cellStyle name="Normal 5 3 2 2 11 3 2" xfId="58015"/>
    <cellStyle name="Normal 5 3 2 2 11 4" xfId="38735"/>
    <cellStyle name="Normal 5 3 2 2 12" xfId="9815"/>
    <cellStyle name="Normal 5 3 2 2 12 2" xfId="40022"/>
    <cellStyle name="Normal 5 3 2 2 13" xfId="19455"/>
    <cellStyle name="Normal 5 3 2 2 13 2" xfId="49662"/>
    <cellStyle name="Normal 5 3 2 2 14" xfId="29095"/>
    <cellStyle name="Normal 5 3 2 2 14 2" xfId="59302"/>
    <cellStyle name="Normal 5 3 2 2 15" xfId="30382"/>
    <cellStyle name="Normal 5 3 2 2 2" xfId="321"/>
    <cellStyle name="Normal 5 3 2 2 2 10" xfId="9979"/>
    <cellStyle name="Normal 5 3 2 2 2 10 2" xfId="40186"/>
    <cellStyle name="Normal 5 3 2 2 2 11" xfId="19619"/>
    <cellStyle name="Normal 5 3 2 2 2 11 2" xfId="49826"/>
    <cellStyle name="Normal 5 3 2 2 2 12" xfId="29423"/>
    <cellStyle name="Normal 5 3 2 2 2 12 2" xfId="59630"/>
    <cellStyle name="Normal 5 3 2 2 2 13" xfId="30546"/>
    <cellStyle name="Normal 5 3 2 2 2 2" xfId="797"/>
    <cellStyle name="Normal 5 3 2 2 2 2 10" xfId="20088"/>
    <cellStyle name="Normal 5 3 2 2 2 2 10 2" xfId="50295"/>
    <cellStyle name="Normal 5 3 2 2 2 2 11" xfId="29892"/>
    <cellStyle name="Normal 5 3 2 2 2 2 11 2" xfId="60099"/>
    <cellStyle name="Normal 5 3 2 2 2 2 12" xfId="31015"/>
    <cellStyle name="Normal 5 3 2 2 2 2 2" xfId="1926"/>
    <cellStyle name="Normal 5 3 2 2 2 2 2 2" xfId="11571"/>
    <cellStyle name="Normal 5 3 2 2 2 2 2 2 2" xfId="41778"/>
    <cellStyle name="Normal 5 3 2 2 2 2 2 3" xfId="21211"/>
    <cellStyle name="Normal 5 3 2 2 2 2 2 3 2" xfId="51418"/>
    <cellStyle name="Normal 5 3 2 2 2 2 2 4" xfId="32138"/>
    <cellStyle name="Normal 5 3 2 2 2 2 3" xfId="3052"/>
    <cellStyle name="Normal 5 3 2 2 2 2 3 2" xfId="12694"/>
    <cellStyle name="Normal 5 3 2 2 2 2 3 2 2" xfId="42901"/>
    <cellStyle name="Normal 5 3 2 2 2 2 3 3" xfId="22334"/>
    <cellStyle name="Normal 5 3 2 2 2 2 3 3 2" xfId="52541"/>
    <cellStyle name="Normal 5 3 2 2 2 2 3 4" xfId="33261"/>
    <cellStyle name="Normal 5 3 2 2 2 2 4" xfId="4175"/>
    <cellStyle name="Normal 5 3 2 2 2 2 4 2" xfId="13817"/>
    <cellStyle name="Normal 5 3 2 2 2 2 4 2 2" xfId="44024"/>
    <cellStyle name="Normal 5 3 2 2 2 2 4 3" xfId="23457"/>
    <cellStyle name="Normal 5 3 2 2 2 2 4 3 2" xfId="53664"/>
    <cellStyle name="Normal 5 3 2 2 2 2 4 4" xfId="34384"/>
    <cellStyle name="Normal 5 3 2 2 2 2 5" xfId="5464"/>
    <cellStyle name="Normal 5 3 2 2 2 2 5 2" xfId="15104"/>
    <cellStyle name="Normal 5 3 2 2 2 2 5 2 2" xfId="45311"/>
    <cellStyle name="Normal 5 3 2 2 2 2 5 3" xfId="24744"/>
    <cellStyle name="Normal 5 3 2 2 2 2 5 3 2" xfId="54951"/>
    <cellStyle name="Normal 5 3 2 2 2 2 5 4" xfId="35671"/>
    <cellStyle name="Normal 5 3 2 2 2 2 6" xfId="6751"/>
    <cellStyle name="Normal 5 3 2 2 2 2 6 2" xfId="16391"/>
    <cellStyle name="Normal 5 3 2 2 2 2 6 2 2" xfId="46598"/>
    <cellStyle name="Normal 5 3 2 2 2 2 6 3" xfId="26031"/>
    <cellStyle name="Normal 5 3 2 2 2 2 6 3 2" xfId="56238"/>
    <cellStyle name="Normal 5 3 2 2 2 2 6 4" xfId="36958"/>
    <cellStyle name="Normal 5 3 2 2 2 2 7" xfId="8038"/>
    <cellStyle name="Normal 5 3 2 2 2 2 7 2" xfId="17678"/>
    <cellStyle name="Normal 5 3 2 2 2 2 7 2 2" xfId="47885"/>
    <cellStyle name="Normal 5 3 2 2 2 2 7 3" xfId="27318"/>
    <cellStyle name="Normal 5 3 2 2 2 2 7 3 2" xfId="57525"/>
    <cellStyle name="Normal 5 3 2 2 2 2 7 4" xfId="38245"/>
    <cellStyle name="Normal 5 3 2 2 2 2 8" xfId="9325"/>
    <cellStyle name="Normal 5 3 2 2 2 2 8 2" xfId="18965"/>
    <cellStyle name="Normal 5 3 2 2 2 2 8 2 2" xfId="49172"/>
    <cellStyle name="Normal 5 3 2 2 2 2 8 3" xfId="28605"/>
    <cellStyle name="Normal 5 3 2 2 2 2 8 3 2" xfId="58812"/>
    <cellStyle name="Normal 5 3 2 2 2 2 8 4" xfId="39532"/>
    <cellStyle name="Normal 5 3 2 2 2 2 9" xfId="10448"/>
    <cellStyle name="Normal 5 3 2 2 2 2 9 2" xfId="40655"/>
    <cellStyle name="Normal 5 3 2 2 2 3" xfId="1455"/>
    <cellStyle name="Normal 5 3 2 2 2 3 2" xfId="11102"/>
    <cellStyle name="Normal 5 3 2 2 2 3 2 2" xfId="41309"/>
    <cellStyle name="Normal 5 3 2 2 2 3 3" xfId="20742"/>
    <cellStyle name="Normal 5 3 2 2 2 3 3 2" xfId="50949"/>
    <cellStyle name="Normal 5 3 2 2 2 3 4" xfId="31669"/>
    <cellStyle name="Normal 5 3 2 2 2 4" xfId="2583"/>
    <cellStyle name="Normal 5 3 2 2 2 4 2" xfId="12225"/>
    <cellStyle name="Normal 5 3 2 2 2 4 2 2" xfId="42432"/>
    <cellStyle name="Normal 5 3 2 2 2 4 3" xfId="21865"/>
    <cellStyle name="Normal 5 3 2 2 2 4 3 2" xfId="52072"/>
    <cellStyle name="Normal 5 3 2 2 2 4 4" xfId="32792"/>
    <cellStyle name="Normal 5 3 2 2 2 5" xfId="3706"/>
    <cellStyle name="Normal 5 3 2 2 2 5 2" xfId="13348"/>
    <cellStyle name="Normal 5 3 2 2 2 5 2 2" xfId="43555"/>
    <cellStyle name="Normal 5 3 2 2 2 5 3" xfId="22988"/>
    <cellStyle name="Normal 5 3 2 2 2 5 3 2" xfId="53195"/>
    <cellStyle name="Normal 5 3 2 2 2 5 4" xfId="33915"/>
    <cellStyle name="Normal 5 3 2 2 2 6" xfId="4995"/>
    <cellStyle name="Normal 5 3 2 2 2 6 2" xfId="14635"/>
    <cellStyle name="Normal 5 3 2 2 2 6 2 2" xfId="44842"/>
    <cellStyle name="Normal 5 3 2 2 2 6 3" xfId="24275"/>
    <cellStyle name="Normal 5 3 2 2 2 6 3 2" xfId="54482"/>
    <cellStyle name="Normal 5 3 2 2 2 6 4" xfId="35202"/>
    <cellStyle name="Normal 5 3 2 2 2 7" xfId="6282"/>
    <cellStyle name="Normal 5 3 2 2 2 7 2" xfId="15922"/>
    <cellStyle name="Normal 5 3 2 2 2 7 2 2" xfId="46129"/>
    <cellStyle name="Normal 5 3 2 2 2 7 3" xfId="25562"/>
    <cellStyle name="Normal 5 3 2 2 2 7 3 2" xfId="55769"/>
    <cellStyle name="Normal 5 3 2 2 2 7 4" xfId="36489"/>
    <cellStyle name="Normal 5 3 2 2 2 8" xfId="7569"/>
    <cellStyle name="Normal 5 3 2 2 2 8 2" xfId="17209"/>
    <cellStyle name="Normal 5 3 2 2 2 8 2 2" xfId="47416"/>
    <cellStyle name="Normal 5 3 2 2 2 8 3" xfId="26849"/>
    <cellStyle name="Normal 5 3 2 2 2 8 3 2" xfId="57056"/>
    <cellStyle name="Normal 5 3 2 2 2 8 4" xfId="37776"/>
    <cellStyle name="Normal 5 3 2 2 2 9" xfId="8856"/>
    <cellStyle name="Normal 5 3 2 2 2 9 2" xfId="18496"/>
    <cellStyle name="Normal 5 3 2 2 2 9 2 2" xfId="48703"/>
    <cellStyle name="Normal 5 3 2 2 2 9 3" xfId="28136"/>
    <cellStyle name="Normal 5 3 2 2 2 9 3 2" xfId="58343"/>
    <cellStyle name="Normal 5 3 2 2 2 9 4" xfId="39063"/>
    <cellStyle name="Normal 5 3 2 2 3" xfId="632"/>
    <cellStyle name="Normal 5 3 2 2 3 10" xfId="19924"/>
    <cellStyle name="Normal 5 3 2 2 3 10 2" xfId="50131"/>
    <cellStyle name="Normal 5 3 2 2 3 11" xfId="29728"/>
    <cellStyle name="Normal 5 3 2 2 3 11 2" xfId="59935"/>
    <cellStyle name="Normal 5 3 2 2 3 12" xfId="30851"/>
    <cellStyle name="Normal 5 3 2 2 3 2" xfId="1762"/>
    <cellStyle name="Normal 5 3 2 2 3 2 2" xfId="11407"/>
    <cellStyle name="Normal 5 3 2 2 3 2 2 2" xfId="41614"/>
    <cellStyle name="Normal 5 3 2 2 3 2 3" xfId="21047"/>
    <cellStyle name="Normal 5 3 2 2 3 2 3 2" xfId="51254"/>
    <cellStyle name="Normal 5 3 2 2 3 2 4" xfId="31974"/>
    <cellStyle name="Normal 5 3 2 2 3 3" xfId="2888"/>
    <cellStyle name="Normal 5 3 2 2 3 3 2" xfId="12530"/>
    <cellStyle name="Normal 5 3 2 2 3 3 2 2" xfId="42737"/>
    <cellStyle name="Normal 5 3 2 2 3 3 3" xfId="22170"/>
    <cellStyle name="Normal 5 3 2 2 3 3 3 2" xfId="52377"/>
    <cellStyle name="Normal 5 3 2 2 3 3 4" xfId="33097"/>
    <cellStyle name="Normal 5 3 2 2 3 4" xfId="4011"/>
    <cellStyle name="Normal 5 3 2 2 3 4 2" xfId="13653"/>
    <cellStyle name="Normal 5 3 2 2 3 4 2 2" xfId="43860"/>
    <cellStyle name="Normal 5 3 2 2 3 4 3" xfId="23293"/>
    <cellStyle name="Normal 5 3 2 2 3 4 3 2" xfId="53500"/>
    <cellStyle name="Normal 5 3 2 2 3 4 4" xfId="34220"/>
    <cellStyle name="Normal 5 3 2 2 3 5" xfId="5300"/>
    <cellStyle name="Normal 5 3 2 2 3 5 2" xfId="14940"/>
    <cellStyle name="Normal 5 3 2 2 3 5 2 2" xfId="45147"/>
    <cellStyle name="Normal 5 3 2 2 3 5 3" xfId="24580"/>
    <cellStyle name="Normal 5 3 2 2 3 5 3 2" xfId="54787"/>
    <cellStyle name="Normal 5 3 2 2 3 5 4" xfId="35507"/>
    <cellStyle name="Normal 5 3 2 2 3 6" xfId="6587"/>
    <cellStyle name="Normal 5 3 2 2 3 6 2" xfId="16227"/>
    <cellStyle name="Normal 5 3 2 2 3 6 2 2" xfId="46434"/>
    <cellStyle name="Normal 5 3 2 2 3 6 3" xfId="25867"/>
    <cellStyle name="Normal 5 3 2 2 3 6 3 2" xfId="56074"/>
    <cellStyle name="Normal 5 3 2 2 3 6 4" xfId="36794"/>
    <cellStyle name="Normal 5 3 2 2 3 7" xfId="7874"/>
    <cellStyle name="Normal 5 3 2 2 3 7 2" xfId="17514"/>
    <cellStyle name="Normal 5 3 2 2 3 7 2 2" xfId="47721"/>
    <cellStyle name="Normal 5 3 2 2 3 7 3" xfId="27154"/>
    <cellStyle name="Normal 5 3 2 2 3 7 3 2" xfId="57361"/>
    <cellStyle name="Normal 5 3 2 2 3 7 4" xfId="38081"/>
    <cellStyle name="Normal 5 3 2 2 3 8" xfId="9161"/>
    <cellStyle name="Normal 5 3 2 2 3 8 2" xfId="18801"/>
    <cellStyle name="Normal 5 3 2 2 3 8 2 2" xfId="49008"/>
    <cellStyle name="Normal 5 3 2 2 3 8 3" xfId="28441"/>
    <cellStyle name="Normal 5 3 2 2 3 8 3 2" xfId="58648"/>
    <cellStyle name="Normal 5 3 2 2 3 8 4" xfId="39368"/>
    <cellStyle name="Normal 5 3 2 2 3 9" xfId="10284"/>
    <cellStyle name="Normal 5 3 2 2 3 9 2" xfId="40491"/>
    <cellStyle name="Normal 5 3 2 2 4" xfId="1102"/>
    <cellStyle name="Normal 5 3 2 2 4 10" xfId="20391"/>
    <cellStyle name="Normal 5 3 2 2 4 10 2" xfId="50598"/>
    <cellStyle name="Normal 5 3 2 2 4 11" xfId="30195"/>
    <cellStyle name="Normal 5 3 2 2 4 11 2" xfId="60402"/>
    <cellStyle name="Normal 5 3 2 2 4 12" xfId="31318"/>
    <cellStyle name="Normal 5 3 2 2 4 2" xfId="2230"/>
    <cellStyle name="Normal 5 3 2 2 4 2 2" xfId="11874"/>
    <cellStyle name="Normal 5 3 2 2 4 2 2 2" xfId="42081"/>
    <cellStyle name="Normal 5 3 2 2 4 2 3" xfId="21514"/>
    <cellStyle name="Normal 5 3 2 2 4 2 3 2" xfId="51721"/>
    <cellStyle name="Normal 5 3 2 2 4 2 4" xfId="32441"/>
    <cellStyle name="Normal 5 3 2 2 4 3" xfId="3355"/>
    <cellStyle name="Normal 5 3 2 2 4 3 2" xfId="12997"/>
    <cellStyle name="Normal 5 3 2 2 4 3 2 2" xfId="43204"/>
    <cellStyle name="Normal 5 3 2 2 4 3 3" xfId="22637"/>
    <cellStyle name="Normal 5 3 2 2 4 3 3 2" xfId="52844"/>
    <cellStyle name="Normal 5 3 2 2 4 3 4" xfId="33564"/>
    <cellStyle name="Normal 5 3 2 2 4 4" xfId="4478"/>
    <cellStyle name="Normal 5 3 2 2 4 4 2" xfId="14120"/>
    <cellStyle name="Normal 5 3 2 2 4 4 2 2" xfId="44327"/>
    <cellStyle name="Normal 5 3 2 2 4 4 3" xfId="23760"/>
    <cellStyle name="Normal 5 3 2 2 4 4 3 2" xfId="53967"/>
    <cellStyle name="Normal 5 3 2 2 4 4 4" xfId="34687"/>
    <cellStyle name="Normal 5 3 2 2 4 5" xfId="5767"/>
    <cellStyle name="Normal 5 3 2 2 4 5 2" xfId="15407"/>
    <cellStyle name="Normal 5 3 2 2 4 5 2 2" xfId="45614"/>
    <cellStyle name="Normal 5 3 2 2 4 5 3" xfId="25047"/>
    <cellStyle name="Normal 5 3 2 2 4 5 3 2" xfId="55254"/>
    <cellStyle name="Normal 5 3 2 2 4 5 4" xfId="35974"/>
    <cellStyle name="Normal 5 3 2 2 4 6" xfId="7054"/>
    <cellStyle name="Normal 5 3 2 2 4 6 2" xfId="16694"/>
    <cellStyle name="Normal 5 3 2 2 4 6 2 2" xfId="46901"/>
    <cellStyle name="Normal 5 3 2 2 4 6 3" xfId="26334"/>
    <cellStyle name="Normal 5 3 2 2 4 6 3 2" xfId="56541"/>
    <cellStyle name="Normal 5 3 2 2 4 6 4" xfId="37261"/>
    <cellStyle name="Normal 5 3 2 2 4 7" xfId="8341"/>
    <cellStyle name="Normal 5 3 2 2 4 7 2" xfId="17981"/>
    <cellStyle name="Normal 5 3 2 2 4 7 2 2" xfId="48188"/>
    <cellStyle name="Normal 5 3 2 2 4 7 3" xfId="27621"/>
    <cellStyle name="Normal 5 3 2 2 4 7 3 2" xfId="57828"/>
    <cellStyle name="Normal 5 3 2 2 4 7 4" xfId="38548"/>
    <cellStyle name="Normal 5 3 2 2 4 8" xfId="9628"/>
    <cellStyle name="Normal 5 3 2 2 4 8 2" xfId="19268"/>
    <cellStyle name="Normal 5 3 2 2 4 8 2 2" xfId="49475"/>
    <cellStyle name="Normal 5 3 2 2 4 8 3" xfId="28908"/>
    <cellStyle name="Normal 5 3 2 2 4 8 3 2" xfId="59115"/>
    <cellStyle name="Normal 5 3 2 2 4 8 4" xfId="39835"/>
    <cellStyle name="Normal 5 3 2 2 4 9" xfId="10751"/>
    <cellStyle name="Normal 5 3 2 2 4 9 2" xfId="40958"/>
    <cellStyle name="Normal 5 3 2 2 5" xfId="1291"/>
    <cellStyle name="Normal 5 3 2 2 5 2" xfId="4830"/>
    <cellStyle name="Normal 5 3 2 2 5 2 2" xfId="14471"/>
    <cellStyle name="Normal 5 3 2 2 5 2 2 2" xfId="44678"/>
    <cellStyle name="Normal 5 3 2 2 5 2 3" xfId="24111"/>
    <cellStyle name="Normal 5 3 2 2 5 2 3 2" xfId="54318"/>
    <cellStyle name="Normal 5 3 2 2 5 2 4" xfId="35038"/>
    <cellStyle name="Normal 5 3 2 2 5 3" xfId="6118"/>
    <cellStyle name="Normal 5 3 2 2 5 3 2" xfId="15758"/>
    <cellStyle name="Normal 5 3 2 2 5 3 2 2" xfId="45965"/>
    <cellStyle name="Normal 5 3 2 2 5 3 3" xfId="25398"/>
    <cellStyle name="Normal 5 3 2 2 5 3 3 2" xfId="55605"/>
    <cellStyle name="Normal 5 3 2 2 5 3 4" xfId="36325"/>
    <cellStyle name="Normal 5 3 2 2 5 4" xfId="7405"/>
    <cellStyle name="Normal 5 3 2 2 5 4 2" xfId="17045"/>
    <cellStyle name="Normal 5 3 2 2 5 4 2 2" xfId="47252"/>
    <cellStyle name="Normal 5 3 2 2 5 4 3" xfId="26685"/>
    <cellStyle name="Normal 5 3 2 2 5 4 3 2" xfId="56892"/>
    <cellStyle name="Normal 5 3 2 2 5 4 4" xfId="37612"/>
    <cellStyle name="Normal 5 3 2 2 5 5" xfId="8692"/>
    <cellStyle name="Normal 5 3 2 2 5 5 2" xfId="18332"/>
    <cellStyle name="Normal 5 3 2 2 5 5 2 2" xfId="48539"/>
    <cellStyle name="Normal 5 3 2 2 5 5 3" xfId="27972"/>
    <cellStyle name="Normal 5 3 2 2 5 5 3 2" xfId="58179"/>
    <cellStyle name="Normal 5 3 2 2 5 5 4" xfId="38899"/>
    <cellStyle name="Normal 5 3 2 2 5 6" xfId="10938"/>
    <cellStyle name="Normal 5 3 2 2 5 6 2" xfId="41145"/>
    <cellStyle name="Normal 5 3 2 2 5 7" xfId="20578"/>
    <cellStyle name="Normal 5 3 2 2 5 7 2" xfId="50785"/>
    <cellStyle name="Normal 5 3 2 2 5 8" xfId="29259"/>
    <cellStyle name="Normal 5 3 2 2 5 8 2" xfId="59466"/>
    <cellStyle name="Normal 5 3 2 2 5 9" xfId="31505"/>
    <cellStyle name="Normal 5 3 2 2 6" xfId="2419"/>
    <cellStyle name="Normal 5 3 2 2 6 2" xfId="12061"/>
    <cellStyle name="Normal 5 3 2 2 6 2 2" xfId="42268"/>
    <cellStyle name="Normal 5 3 2 2 6 3" xfId="21701"/>
    <cellStyle name="Normal 5 3 2 2 6 3 2" xfId="51908"/>
    <cellStyle name="Normal 5 3 2 2 6 4" xfId="32628"/>
    <cellStyle name="Normal 5 3 2 2 7" xfId="3542"/>
    <cellStyle name="Normal 5 3 2 2 7 2" xfId="13184"/>
    <cellStyle name="Normal 5 3 2 2 7 2 2" xfId="43391"/>
    <cellStyle name="Normal 5 3 2 2 7 3" xfId="22824"/>
    <cellStyle name="Normal 5 3 2 2 7 3 2" xfId="53031"/>
    <cellStyle name="Normal 5 3 2 2 7 4" xfId="33751"/>
    <cellStyle name="Normal 5 3 2 2 8" xfId="4665"/>
    <cellStyle name="Normal 5 3 2 2 8 2" xfId="14307"/>
    <cellStyle name="Normal 5 3 2 2 8 2 2" xfId="44514"/>
    <cellStyle name="Normal 5 3 2 2 8 3" xfId="23947"/>
    <cellStyle name="Normal 5 3 2 2 8 3 2" xfId="54154"/>
    <cellStyle name="Normal 5 3 2 2 8 4" xfId="34874"/>
    <cellStyle name="Normal 5 3 2 2 9" xfId="5954"/>
    <cellStyle name="Normal 5 3 2 2 9 2" xfId="15594"/>
    <cellStyle name="Normal 5 3 2 2 9 2 2" xfId="45801"/>
    <cellStyle name="Normal 5 3 2 2 9 3" xfId="25234"/>
    <cellStyle name="Normal 5 3 2 2 9 3 2" xfId="55441"/>
    <cellStyle name="Normal 5 3 2 2 9 4" xfId="36161"/>
    <cellStyle name="Normal 5 3 2 20" xfId="3519"/>
    <cellStyle name="Normal 5 3 2 20 2" xfId="13161"/>
    <cellStyle name="Normal 5 3 2 20 2 2" xfId="43368"/>
    <cellStyle name="Normal 5 3 2 20 3" xfId="22801"/>
    <cellStyle name="Normal 5 3 2 20 3 2" xfId="53008"/>
    <cellStyle name="Normal 5 3 2 20 4" xfId="33728"/>
    <cellStyle name="Normal 5 3 2 21" xfId="4642"/>
    <cellStyle name="Normal 5 3 2 21 2" xfId="14284"/>
    <cellStyle name="Normal 5 3 2 21 2 2" xfId="44491"/>
    <cellStyle name="Normal 5 3 2 21 3" xfId="23924"/>
    <cellStyle name="Normal 5 3 2 21 3 2" xfId="54131"/>
    <cellStyle name="Normal 5 3 2 21 4" xfId="34851"/>
    <cellStyle name="Normal 5 3 2 22" xfId="5931"/>
    <cellStyle name="Normal 5 3 2 22 2" xfId="15571"/>
    <cellStyle name="Normal 5 3 2 22 2 2" xfId="45778"/>
    <cellStyle name="Normal 5 3 2 22 3" xfId="25211"/>
    <cellStyle name="Normal 5 3 2 22 3 2" xfId="55418"/>
    <cellStyle name="Normal 5 3 2 22 4" xfId="36138"/>
    <cellStyle name="Normal 5 3 2 23" xfId="7218"/>
    <cellStyle name="Normal 5 3 2 23 2" xfId="16858"/>
    <cellStyle name="Normal 5 3 2 23 2 2" xfId="47065"/>
    <cellStyle name="Normal 5 3 2 23 3" xfId="26498"/>
    <cellStyle name="Normal 5 3 2 23 3 2" xfId="56705"/>
    <cellStyle name="Normal 5 3 2 23 4" xfId="37425"/>
    <cellStyle name="Normal 5 3 2 24" xfId="8505"/>
    <cellStyle name="Normal 5 3 2 24 2" xfId="18145"/>
    <cellStyle name="Normal 5 3 2 24 2 2" xfId="48352"/>
    <cellStyle name="Normal 5 3 2 24 3" xfId="27785"/>
    <cellStyle name="Normal 5 3 2 24 3 2" xfId="57992"/>
    <cellStyle name="Normal 5 3 2 24 4" xfId="38712"/>
    <cellStyle name="Normal 5 3 2 25" xfId="9792"/>
    <cellStyle name="Normal 5 3 2 25 2" xfId="39999"/>
    <cellStyle name="Normal 5 3 2 26" xfId="19432"/>
    <cellStyle name="Normal 5 3 2 26 2" xfId="49639"/>
    <cellStyle name="Normal 5 3 2 27" xfId="29072"/>
    <cellStyle name="Normal 5 3 2 27 2" xfId="59279"/>
    <cellStyle name="Normal 5 3 2 28" xfId="30359"/>
    <cellStyle name="Normal 5 3 2 3" xfId="180"/>
    <cellStyle name="Normal 5 3 2 3 10" xfId="7264"/>
    <cellStyle name="Normal 5 3 2 3 10 2" xfId="16904"/>
    <cellStyle name="Normal 5 3 2 3 10 2 2" xfId="47111"/>
    <cellStyle name="Normal 5 3 2 3 10 3" xfId="26544"/>
    <cellStyle name="Normal 5 3 2 3 10 3 2" xfId="56751"/>
    <cellStyle name="Normal 5 3 2 3 10 4" xfId="37471"/>
    <cellStyle name="Normal 5 3 2 3 11" xfId="8551"/>
    <cellStyle name="Normal 5 3 2 3 11 2" xfId="18191"/>
    <cellStyle name="Normal 5 3 2 3 11 2 2" xfId="48398"/>
    <cellStyle name="Normal 5 3 2 3 11 3" xfId="27831"/>
    <cellStyle name="Normal 5 3 2 3 11 3 2" xfId="58038"/>
    <cellStyle name="Normal 5 3 2 3 11 4" xfId="38758"/>
    <cellStyle name="Normal 5 3 2 3 12" xfId="9838"/>
    <cellStyle name="Normal 5 3 2 3 12 2" xfId="40045"/>
    <cellStyle name="Normal 5 3 2 3 13" xfId="19478"/>
    <cellStyle name="Normal 5 3 2 3 13 2" xfId="49685"/>
    <cellStyle name="Normal 5 3 2 3 14" xfId="29118"/>
    <cellStyle name="Normal 5 3 2 3 14 2" xfId="59325"/>
    <cellStyle name="Normal 5 3 2 3 15" xfId="30405"/>
    <cellStyle name="Normal 5 3 2 3 2" xfId="344"/>
    <cellStyle name="Normal 5 3 2 3 2 10" xfId="10002"/>
    <cellStyle name="Normal 5 3 2 3 2 10 2" xfId="40209"/>
    <cellStyle name="Normal 5 3 2 3 2 11" xfId="19642"/>
    <cellStyle name="Normal 5 3 2 3 2 11 2" xfId="49849"/>
    <cellStyle name="Normal 5 3 2 3 2 12" xfId="29446"/>
    <cellStyle name="Normal 5 3 2 3 2 12 2" xfId="59653"/>
    <cellStyle name="Normal 5 3 2 3 2 13" xfId="30569"/>
    <cellStyle name="Normal 5 3 2 3 2 2" xfId="820"/>
    <cellStyle name="Normal 5 3 2 3 2 2 10" xfId="20111"/>
    <cellStyle name="Normal 5 3 2 3 2 2 10 2" xfId="50318"/>
    <cellStyle name="Normal 5 3 2 3 2 2 11" xfId="29915"/>
    <cellStyle name="Normal 5 3 2 3 2 2 11 2" xfId="60122"/>
    <cellStyle name="Normal 5 3 2 3 2 2 12" xfId="31038"/>
    <cellStyle name="Normal 5 3 2 3 2 2 2" xfId="1949"/>
    <cellStyle name="Normal 5 3 2 3 2 2 2 2" xfId="11594"/>
    <cellStyle name="Normal 5 3 2 3 2 2 2 2 2" xfId="41801"/>
    <cellStyle name="Normal 5 3 2 3 2 2 2 3" xfId="21234"/>
    <cellStyle name="Normal 5 3 2 3 2 2 2 3 2" xfId="51441"/>
    <cellStyle name="Normal 5 3 2 3 2 2 2 4" xfId="32161"/>
    <cellStyle name="Normal 5 3 2 3 2 2 3" xfId="3075"/>
    <cellStyle name="Normal 5 3 2 3 2 2 3 2" xfId="12717"/>
    <cellStyle name="Normal 5 3 2 3 2 2 3 2 2" xfId="42924"/>
    <cellStyle name="Normal 5 3 2 3 2 2 3 3" xfId="22357"/>
    <cellStyle name="Normal 5 3 2 3 2 2 3 3 2" xfId="52564"/>
    <cellStyle name="Normal 5 3 2 3 2 2 3 4" xfId="33284"/>
    <cellStyle name="Normal 5 3 2 3 2 2 4" xfId="4198"/>
    <cellStyle name="Normal 5 3 2 3 2 2 4 2" xfId="13840"/>
    <cellStyle name="Normal 5 3 2 3 2 2 4 2 2" xfId="44047"/>
    <cellStyle name="Normal 5 3 2 3 2 2 4 3" xfId="23480"/>
    <cellStyle name="Normal 5 3 2 3 2 2 4 3 2" xfId="53687"/>
    <cellStyle name="Normal 5 3 2 3 2 2 4 4" xfId="34407"/>
    <cellStyle name="Normal 5 3 2 3 2 2 5" xfId="5487"/>
    <cellStyle name="Normal 5 3 2 3 2 2 5 2" xfId="15127"/>
    <cellStyle name="Normal 5 3 2 3 2 2 5 2 2" xfId="45334"/>
    <cellStyle name="Normal 5 3 2 3 2 2 5 3" xfId="24767"/>
    <cellStyle name="Normal 5 3 2 3 2 2 5 3 2" xfId="54974"/>
    <cellStyle name="Normal 5 3 2 3 2 2 5 4" xfId="35694"/>
    <cellStyle name="Normal 5 3 2 3 2 2 6" xfId="6774"/>
    <cellStyle name="Normal 5 3 2 3 2 2 6 2" xfId="16414"/>
    <cellStyle name="Normal 5 3 2 3 2 2 6 2 2" xfId="46621"/>
    <cellStyle name="Normal 5 3 2 3 2 2 6 3" xfId="26054"/>
    <cellStyle name="Normal 5 3 2 3 2 2 6 3 2" xfId="56261"/>
    <cellStyle name="Normal 5 3 2 3 2 2 6 4" xfId="36981"/>
    <cellStyle name="Normal 5 3 2 3 2 2 7" xfId="8061"/>
    <cellStyle name="Normal 5 3 2 3 2 2 7 2" xfId="17701"/>
    <cellStyle name="Normal 5 3 2 3 2 2 7 2 2" xfId="47908"/>
    <cellStyle name="Normal 5 3 2 3 2 2 7 3" xfId="27341"/>
    <cellStyle name="Normal 5 3 2 3 2 2 7 3 2" xfId="57548"/>
    <cellStyle name="Normal 5 3 2 3 2 2 7 4" xfId="38268"/>
    <cellStyle name="Normal 5 3 2 3 2 2 8" xfId="9348"/>
    <cellStyle name="Normal 5 3 2 3 2 2 8 2" xfId="18988"/>
    <cellStyle name="Normal 5 3 2 3 2 2 8 2 2" xfId="49195"/>
    <cellStyle name="Normal 5 3 2 3 2 2 8 3" xfId="28628"/>
    <cellStyle name="Normal 5 3 2 3 2 2 8 3 2" xfId="58835"/>
    <cellStyle name="Normal 5 3 2 3 2 2 8 4" xfId="39555"/>
    <cellStyle name="Normal 5 3 2 3 2 2 9" xfId="10471"/>
    <cellStyle name="Normal 5 3 2 3 2 2 9 2" xfId="40678"/>
    <cellStyle name="Normal 5 3 2 3 2 3" xfId="1478"/>
    <cellStyle name="Normal 5 3 2 3 2 3 2" xfId="11125"/>
    <cellStyle name="Normal 5 3 2 3 2 3 2 2" xfId="41332"/>
    <cellStyle name="Normal 5 3 2 3 2 3 3" xfId="20765"/>
    <cellStyle name="Normal 5 3 2 3 2 3 3 2" xfId="50972"/>
    <cellStyle name="Normal 5 3 2 3 2 3 4" xfId="31692"/>
    <cellStyle name="Normal 5 3 2 3 2 4" xfId="2606"/>
    <cellStyle name="Normal 5 3 2 3 2 4 2" xfId="12248"/>
    <cellStyle name="Normal 5 3 2 3 2 4 2 2" xfId="42455"/>
    <cellStyle name="Normal 5 3 2 3 2 4 3" xfId="21888"/>
    <cellStyle name="Normal 5 3 2 3 2 4 3 2" xfId="52095"/>
    <cellStyle name="Normal 5 3 2 3 2 4 4" xfId="32815"/>
    <cellStyle name="Normal 5 3 2 3 2 5" xfId="3729"/>
    <cellStyle name="Normal 5 3 2 3 2 5 2" xfId="13371"/>
    <cellStyle name="Normal 5 3 2 3 2 5 2 2" xfId="43578"/>
    <cellStyle name="Normal 5 3 2 3 2 5 3" xfId="23011"/>
    <cellStyle name="Normal 5 3 2 3 2 5 3 2" xfId="53218"/>
    <cellStyle name="Normal 5 3 2 3 2 5 4" xfId="33938"/>
    <cellStyle name="Normal 5 3 2 3 2 6" xfId="5018"/>
    <cellStyle name="Normal 5 3 2 3 2 6 2" xfId="14658"/>
    <cellStyle name="Normal 5 3 2 3 2 6 2 2" xfId="44865"/>
    <cellStyle name="Normal 5 3 2 3 2 6 3" xfId="24298"/>
    <cellStyle name="Normal 5 3 2 3 2 6 3 2" xfId="54505"/>
    <cellStyle name="Normal 5 3 2 3 2 6 4" xfId="35225"/>
    <cellStyle name="Normal 5 3 2 3 2 7" xfId="6305"/>
    <cellStyle name="Normal 5 3 2 3 2 7 2" xfId="15945"/>
    <cellStyle name="Normal 5 3 2 3 2 7 2 2" xfId="46152"/>
    <cellStyle name="Normal 5 3 2 3 2 7 3" xfId="25585"/>
    <cellStyle name="Normal 5 3 2 3 2 7 3 2" xfId="55792"/>
    <cellStyle name="Normal 5 3 2 3 2 7 4" xfId="36512"/>
    <cellStyle name="Normal 5 3 2 3 2 8" xfId="7592"/>
    <cellStyle name="Normal 5 3 2 3 2 8 2" xfId="17232"/>
    <cellStyle name="Normal 5 3 2 3 2 8 2 2" xfId="47439"/>
    <cellStyle name="Normal 5 3 2 3 2 8 3" xfId="26872"/>
    <cellStyle name="Normal 5 3 2 3 2 8 3 2" xfId="57079"/>
    <cellStyle name="Normal 5 3 2 3 2 8 4" xfId="37799"/>
    <cellStyle name="Normal 5 3 2 3 2 9" xfId="8879"/>
    <cellStyle name="Normal 5 3 2 3 2 9 2" xfId="18519"/>
    <cellStyle name="Normal 5 3 2 3 2 9 2 2" xfId="48726"/>
    <cellStyle name="Normal 5 3 2 3 2 9 3" xfId="28159"/>
    <cellStyle name="Normal 5 3 2 3 2 9 3 2" xfId="58366"/>
    <cellStyle name="Normal 5 3 2 3 2 9 4" xfId="39086"/>
    <cellStyle name="Normal 5 3 2 3 3" xfId="656"/>
    <cellStyle name="Normal 5 3 2 3 3 10" xfId="19947"/>
    <cellStyle name="Normal 5 3 2 3 3 10 2" xfId="50154"/>
    <cellStyle name="Normal 5 3 2 3 3 11" xfId="29751"/>
    <cellStyle name="Normal 5 3 2 3 3 11 2" xfId="59958"/>
    <cellStyle name="Normal 5 3 2 3 3 12" xfId="30874"/>
    <cellStyle name="Normal 5 3 2 3 3 2" xfId="1785"/>
    <cellStyle name="Normal 5 3 2 3 3 2 2" xfId="11430"/>
    <cellStyle name="Normal 5 3 2 3 3 2 2 2" xfId="41637"/>
    <cellStyle name="Normal 5 3 2 3 3 2 3" xfId="21070"/>
    <cellStyle name="Normal 5 3 2 3 3 2 3 2" xfId="51277"/>
    <cellStyle name="Normal 5 3 2 3 3 2 4" xfId="31997"/>
    <cellStyle name="Normal 5 3 2 3 3 3" xfId="2911"/>
    <cellStyle name="Normal 5 3 2 3 3 3 2" xfId="12553"/>
    <cellStyle name="Normal 5 3 2 3 3 3 2 2" xfId="42760"/>
    <cellStyle name="Normal 5 3 2 3 3 3 3" xfId="22193"/>
    <cellStyle name="Normal 5 3 2 3 3 3 3 2" xfId="52400"/>
    <cellStyle name="Normal 5 3 2 3 3 3 4" xfId="33120"/>
    <cellStyle name="Normal 5 3 2 3 3 4" xfId="4034"/>
    <cellStyle name="Normal 5 3 2 3 3 4 2" xfId="13676"/>
    <cellStyle name="Normal 5 3 2 3 3 4 2 2" xfId="43883"/>
    <cellStyle name="Normal 5 3 2 3 3 4 3" xfId="23316"/>
    <cellStyle name="Normal 5 3 2 3 3 4 3 2" xfId="53523"/>
    <cellStyle name="Normal 5 3 2 3 3 4 4" xfId="34243"/>
    <cellStyle name="Normal 5 3 2 3 3 5" xfId="5323"/>
    <cellStyle name="Normal 5 3 2 3 3 5 2" xfId="14963"/>
    <cellStyle name="Normal 5 3 2 3 3 5 2 2" xfId="45170"/>
    <cellStyle name="Normal 5 3 2 3 3 5 3" xfId="24603"/>
    <cellStyle name="Normal 5 3 2 3 3 5 3 2" xfId="54810"/>
    <cellStyle name="Normal 5 3 2 3 3 5 4" xfId="35530"/>
    <cellStyle name="Normal 5 3 2 3 3 6" xfId="6610"/>
    <cellStyle name="Normal 5 3 2 3 3 6 2" xfId="16250"/>
    <cellStyle name="Normal 5 3 2 3 3 6 2 2" xfId="46457"/>
    <cellStyle name="Normal 5 3 2 3 3 6 3" xfId="25890"/>
    <cellStyle name="Normal 5 3 2 3 3 6 3 2" xfId="56097"/>
    <cellStyle name="Normal 5 3 2 3 3 6 4" xfId="36817"/>
    <cellStyle name="Normal 5 3 2 3 3 7" xfId="7897"/>
    <cellStyle name="Normal 5 3 2 3 3 7 2" xfId="17537"/>
    <cellStyle name="Normal 5 3 2 3 3 7 2 2" xfId="47744"/>
    <cellStyle name="Normal 5 3 2 3 3 7 3" xfId="27177"/>
    <cellStyle name="Normal 5 3 2 3 3 7 3 2" xfId="57384"/>
    <cellStyle name="Normal 5 3 2 3 3 7 4" xfId="38104"/>
    <cellStyle name="Normal 5 3 2 3 3 8" xfId="9184"/>
    <cellStyle name="Normal 5 3 2 3 3 8 2" xfId="18824"/>
    <cellStyle name="Normal 5 3 2 3 3 8 2 2" xfId="49031"/>
    <cellStyle name="Normal 5 3 2 3 3 8 3" xfId="28464"/>
    <cellStyle name="Normal 5 3 2 3 3 8 3 2" xfId="58671"/>
    <cellStyle name="Normal 5 3 2 3 3 8 4" xfId="39391"/>
    <cellStyle name="Normal 5 3 2 3 3 9" xfId="10307"/>
    <cellStyle name="Normal 5 3 2 3 3 9 2" xfId="40514"/>
    <cellStyle name="Normal 5 3 2 3 4" xfId="1126"/>
    <cellStyle name="Normal 5 3 2 3 4 10" xfId="20414"/>
    <cellStyle name="Normal 5 3 2 3 4 10 2" xfId="50621"/>
    <cellStyle name="Normal 5 3 2 3 4 11" xfId="30218"/>
    <cellStyle name="Normal 5 3 2 3 4 11 2" xfId="60425"/>
    <cellStyle name="Normal 5 3 2 3 4 12" xfId="31341"/>
    <cellStyle name="Normal 5 3 2 3 4 2" xfId="2254"/>
    <cellStyle name="Normal 5 3 2 3 4 2 2" xfId="11897"/>
    <cellStyle name="Normal 5 3 2 3 4 2 2 2" xfId="42104"/>
    <cellStyle name="Normal 5 3 2 3 4 2 3" xfId="21537"/>
    <cellStyle name="Normal 5 3 2 3 4 2 3 2" xfId="51744"/>
    <cellStyle name="Normal 5 3 2 3 4 2 4" xfId="32464"/>
    <cellStyle name="Normal 5 3 2 3 4 3" xfId="3378"/>
    <cellStyle name="Normal 5 3 2 3 4 3 2" xfId="13020"/>
    <cellStyle name="Normal 5 3 2 3 4 3 2 2" xfId="43227"/>
    <cellStyle name="Normal 5 3 2 3 4 3 3" xfId="22660"/>
    <cellStyle name="Normal 5 3 2 3 4 3 3 2" xfId="52867"/>
    <cellStyle name="Normal 5 3 2 3 4 3 4" xfId="33587"/>
    <cellStyle name="Normal 5 3 2 3 4 4" xfId="4501"/>
    <cellStyle name="Normal 5 3 2 3 4 4 2" xfId="14143"/>
    <cellStyle name="Normal 5 3 2 3 4 4 2 2" xfId="44350"/>
    <cellStyle name="Normal 5 3 2 3 4 4 3" xfId="23783"/>
    <cellStyle name="Normal 5 3 2 3 4 4 3 2" xfId="53990"/>
    <cellStyle name="Normal 5 3 2 3 4 4 4" xfId="34710"/>
    <cellStyle name="Normal 5 3 2 3 4 5" xfId="5790"/>
    <cellStyle name="Normal 5 3 2 3 4 5 2" xfId="15430"/>
    <cellStyle name="Normal 5 3 2 3 4 5 2 2" xfId="45637"/>
    <cellStyle name="Normal 5 3 2 3 4 5 3" xfId="25070"/>
    <cellStyle name="Normal 5 3 2 3 4 5 3 2" xfId="55277"/>
    <cellStyle name="Normal 5 3 2 3 4 5 4" xfId="35997"/>
    <cellStyle name="Normal 5 3 2 3 4 6" xfId="7077"/>
    <cellStyle name="Normal 5 3 2 3 4 6 2" xfId="16717"/>
    <cellStyle name="Normal 5 3 2 3 4 6 2 2" xfId="46924"/>
    <cellStyle name="Normal 5 3 2 3 4 6 3" xfId="26357"/>
    <cellStyle name="Normal 5 3 2 3 4 6 3 2" xfId="56564"/>
    <cellStyle name="Normal 5 3 2 3 4 6 4" xfId="37284"/>
    <cellStyle name="Normal 5 3 2 3 4 7" xfId="8364"/>
    <cellStyle name="Normal 5 3 2 3 4 7 2" xfId="18004"/>
    <cellStyle name="Normal 5 3 2 3 4 7 2 2" xfId="48211"/>
    <cellStyle name="Normal 5 3 2 3 4 7 3" xfId="27644"/>
    <cellStyle name="Normal 5 3 2 3 4 7 3 2" xfId="57851"/>
    <cellStyle name="Normal 5 3 2 3 4 7 4" xfId="38571"/>
    <cellStyle name="Normal 5 3 2 3 4 8" xfId="9651"/>
    <cellStyle name="Normal 5 3 2 3 4 8 2" xfId="19291"/>
    <cellStyle name="Normal 5 3 2 3 4 8 2 2" xfId="49498"/>
    <cellStyle name="Normal 5 3 2 3 4 8 3" xfId="28931"/>
    <cellStyle name="Normal 5 3 2 3 4 8 3 2" xfId="59138"/>
    <cellStyle name="Normal 5 3 2 3 4 8 4" xfId="39858"/>
    <cellStyle name="Normal 5 3 2 3 4 9" xfId="10774"/>
    <cellStyle name="Normal 5 3 2 3 4 9 2" xfId="40981"/>
    <cellStyle name="Normal 5 3 2 3 5" xfId="1314"/>
    <cellStyle name="Normal 5 3 2 3 5 2" xfId="4854"/>
    <cellStyle name="Normal 5 3 2 3 5 2 2" xfId="14494"/>
    <cellStyle name="Normal 5 3 2 3 5 2 2 2" xfId="44701"/>
    <cellStyle name="Normal 5 3 2 3 5 2 3" xfId="24134"/>
    <cellStyle name="Normal 5 3 2 3 5 2 3 2" xfId="54341"/>
    <cellStyle name="Normal 5 3 2 3 5 2 4" xfId="35061"/>
    <cellStyle name="Normal 5 3 2 3 5 3" xfId="6141"/>
    <cellStyle name="Normal 5 3 2 3 5 3 2" xfId="15781"/>
    <cellStyle name="Normal 5 3 2 3 5 3 2 2" xfId="45988"/>
    <cellStyle name="Normal 5 3 2 3 5 3 3" xfId="25421"/>
    <cellStyle name="Normal 5 3 2 3 5 3 3 2" xfId="55628"/>
    <cellStyle name="Normal 5 3 2 3 5 3 4" xfId="36348"/>
    <cellStyle name="Normal 5 3 2 3 5 4" xfId="7428"/>
    <cellStyle name="Normal 5 3 2 3 5 4 2" xfId="17068"/>
    <cellStyle name="Normal 5 3 2 3 5 4 2 2" xfId="47275"/>
    <cellStyle name="Normal 5 3 2 3 5 4 3" xfId="26708"/>
    <cellStyle name="Normal 5 3 2 3 5 4 3 2" xfId="56915"/>
    <cellStyle name="Normal 5 3 2 3 5 4 4" xfId="37635"/>
    <cellStyle name="Normal 5 3 2 3 5 5" xfId="8715"/>
    <cellStyle name="Normal 5 3 2 3 5 5 2" xfId="18355"/>
    <cellStyle name="Normal 5 3 2 3 5 5 2 2" xfId="48562"/>
    <cellStyle name="Normal 5 3 2 3 5 5 3" xfId="27995"/>
    <cellStyle name="Normal 5 3 2 3 5 5 3 2" xfId="58202"/>
    <cellStyle name="Normal 5 3 2 3 5 5 4" xfId="38922"/>
    <cellStyle name="Normal 5 3 2 3 5 6" xfId="10961"/>
    <cellStyle name="Normal 5 3 2 3 5 6 2" xfId="41168"/>
    <cellStyle name="Normal 5 3 2 3 5 7" xfId="20601"/>
    <cellStyle name="Normal 5 3 2 3 5 7 2" xfId="50808"/>
    <cellStyle name="Normal 5 3 2 3 5 8" xfId="29282"/>
    <cellStyle name="Normal 5 3 2 3 5 8 2" xfId="59489"/>
    <cellStyle name="Normal 5 3 2 3 5 9" xfId="31528"/>
    <cellStyle name="Normal 5 3 2 3 6" xfId="2442"/>
    <cellStyle name="Normal 5 3 2 3 6 2" xfId="12084"/>
    <cellStyle name="Normal 5 3 2 3 6 2 2" xfId="42291"/>
    <cellStyle name="Normal 5 3 2 3 6 3" xfId="21724"/>
    <cellStyle name="Normal 5 3 2 3 6 3 2" xfId="51931"/>
    <cellStyle name="Normal 5 3 2 3 6 4" xfId="32651"/>
    <cellStyle name="Normal 5 3 2 3 7" xfId="3565"/>
    <cellStyle name="Normal 5 3 2 3 7 2" xfId="13207"/>
    <cellStyle name="Normal 5 3 2 3 7 2 2" xfId="43414"/>
    <cellStyle name="Normal 5 3 2 3 7 3" xfId="22847"/>
    <cellStyle name="Normal 5 3 2 3 7 3 2" xfId="53054"/>
    <cellStyle name="Normal 5 3 2 3 7 4" xfId="33774"/>
    <cellStyle name="Normal 5 3 2 3 8" xfId="4688"/>
    <cellStyle name="Normal 5 3 2 3 8 2" xfId="14330"/>
    <cellStyle name="Normal 5 3 2 3 8 2 2" xfId="44537"/>
    <cellStyle name="Normal 5 3 2 3 8 3" xfId="23970"/>
    <cellStyle name="Normal 5 3 2 3 8 3 2" xfId="54177"/>
    <cellStyle name="Normal 5 3 2 3 8 4" xfId="34897"/>
    <cellStyle name="Normal 5 3 2 3 9" xfId="5977"/>
    <cellStyle name="Normal 5 3 2 3 9 2" xfId="15617"/>
    <cellStyle name="Normal 5 3 2 3 9 2 2" xfId="45824"/>
    <cellStyle name="Normal 5 3 2 3 9 3" xfId="25257"/>
    <cellStyle name="Normal 5 3 2 3 9 3 2" xfId="55464"/>
    <cellStyle name="Normal 5 3 2 3 9 4" xfId="36184"/>
    <cellStyle name="Normal 5 3 2 4" xfId="203"/>
    <cellStyle name="Normal 5 3 2 4 10" xfId="7287"/>
    <cellStyle name="Normal 5 3 2 4 10 2" xfId="16927"/>
    <cellStyle name="Normal 5 3 2 4 10 2 2" xfId="47134"/>
    <cellStyle name="Normal 5 3 2 4 10 3" xfId="26567"/>
    <cellStyle name="Normal 5 3 2 4 10 3 2" xfId="56774"/>
    <cellStyle name="Normal 5 3 2 4 10 4" xfId="37494"/>
    <cellStyle name="Normal 5 3 2 4 11" xfId="8574"/>
    <cellStyle name="Normal 5 3 2 4 11 2" xfId="18214"/>
    <cellStyle name="Normal 5 3 2 4 11 2 2" xfId="48421"/>
    <cellStyle name="Normal 5 3 2 4 11 3" xfId="27854"/>
    <cellStyle name="Normal 5 3 2 4 11 3 2" xfId="58061"/>
    <cellStyle name="Normal 5 3 2 4 11 4" xfId="38781"/>
    <cellStyle name="Normal 5 3 2 4 12" xfId="9861"/>
    <cellStyle name="Normal 5 3 2 4 12 2" xfId="40068"/>
    <cellStyle name="Normal 5 3 2 4 13" xfId="19501"/>
    <cellStyle name="Normal 5 3 2 4 13 2" xfId="49708"/>
    <cellStyle name="Normal 5 3 2 4 14" xfId="29141"/>
    <cellStyle name="Normal 5 3 2 4 14 2" xfId="59348"/>
    <cellStyle name="Normal 5 3 2 4 15" xfId="30428"/>
    <cellStyle name="Normal 5 3 2 4 2" xfId="367"/>
    <cellStyle name="Normal 5 3 2 4 2 10" xfId="10025"/>
    <cellStyle name="Normal 5 3 2 4 2 10 2" xfId="40232"/>
    <cellStyle name="Normal 5 3 2 4 2 11" xfId="19665"/>
    <cellStyle name="Normal 5 3 2 4 2 11 2" xfId="49872"/>
    <cellStyle name="Normal 5 3 2 4 2 12" xfId="29469"/>
    <cellStyle name="Normal 5 3 2 4 2 12 2" xfId="59676"/>
    <cellStyle name="Normal 5 3 2 4 2 13" xfId="30592"/>
    <cellStyle name="Normal 5 3 2 4 2 2" xfId="843"/>
    <cellStyle name="Normal 5 3 2 4 2 2 10" xfId="20134"/>
    <cellStyle name="Normal 5 3 2 4 2 2 10 2" xfId="50341"/>
    <cellStyle name="Normal 5 3 2 4 2 2 11" xfId="29938"/>
    <cellStyle name="Normal 5 3 2 4 2 2 11 2" xfId="60145"/>
    <cellStyle name="Normal 5 3 2 4 2 2 12" xfId="31061"/>
    <cellStyle name="Normal 5 3 2 4 2 2 2" xfId="1972"/>
    <cellStyle name="Normal 5 3 2 4 2 2 2 2" xfId="11617"/>
    <cellStyle name="Normal 5 3 2 4 2 2 2 2 2" xfId="41824"/>
    <cellStyle name="Normal 5 3 2 4 2 2 2 3" xfId="21257"/>
    <cellStyle name="Normal 5 3 2 4 2 2 2 3 2" xfId="51464"/>
    <cellStyle name="Normal 5 3 2 4 2 2 2 4" xfId="32184"/>
    <cellStyle name="Normal 5 3 2 4 2 2 3" xfId="3098"/>
    <cellStyle name="Normal 5 3 2 4 2 2 3 2" xfId="12740"/>
    <cellStyle name="Normal 5 3 2 4 2 2 3 2 2" xfId="42947"/>
    <cellStyle name="Normal 5 3 2 4 2 2 3 3" xfId="22380"/>
    <cellStyle name="Normal 5 3 2 4 2 2 3 3 2" xfId="52587"/>
    <cellStyle name="Normal 5 3 2 4 2 2 3 4" xfId="33307"/>
    <cellStyle name="Normal 5 3 2 4 2 2 4" xfId="4221"/>
    <cellStyle name="Normal 5 3 2 4 2 2 4 2" xfId="13863"/>
    <cellStyle name="Normal 5 3 2 4 2 2 4 2 2" xfId="44070"/>
    <cellStyle name="Normal 5 3 2 4 2 2 4 3" xfId="23503"/>
    <cellStyle name="Normal 5 3 2 4 2 2 4 3 2" xfId="53710"/>
    <cellStyle name="Normal 5 3 2 4 2 2 4 4" xfId="34430"/>
    <cellStyle name="Normal 5 3 2 4 2 2 5" xfId="5510"/>
    <cellStyle name="Normal 5 3 2 4 2 2 5 2" xfId="15150"/>
    <cellStyle name="Normal 5 3 2 4 2 2 5 2 2" xfId="45357"/>
    <cellStyle name="Normal 5 3 2 4 2 2 5 3" xfId="24790"/>
    <cellStyle name="Normal 5 3 2 4 2 2 5 3 2" xfId="54997"/>
    <cellStyle name="Normal 5 3 2 4 2 2 5 4" xfId="35717"/>
    <cellStyle name="Normal 5 3 2 4 2 2 6" xfId="6797"/>
    <cellStyle name="Normal 5 3 2 4 2 2 6 2" xfId="16437"/>
    <cellStyle name="Normal 5 3 2 4 2 2 6 2 2" xfId="46644"/>
    <cellStyle name="Normal 5 3 2 4 2 2 6 3" xfId="26077"/>
    <cellStyle name="Normal 5 3 2 4 2 2 6 3 2" xfId="56284"/>
    <cellStyle name="Normal 5 3 2 4 2 2 6 4" xfId="37004"/>
    <cellStyle name="Normal 5 3 2 4 2 2 7" xfId="8084"/>
    <cellStyle name="Normal 5 3 2 4 2 2 7 2" xfId="17724"/>
    <cellStyle name="Normal 5 3 2 4 2 2 7 2 2" xfId="47931"/>
    <cellStyle name="Normal 5 3 2 4 2 2 7 3" xfId="27364"/>
    <cellStyle name="Normal 5 3 2 4 2 2 7 3 2" xfId="57571"/>
    <cellStyle name="Normal 5 3 2 4 2 2 7 4" xfId="38291"/>
    <cellStyle name="Normal 5 3 2 4 2 2 8" xfId="9371"/>
    <cellStyle name="Normal 5 3 2 4 2 2 8 2" xfId="19011"/>
    <cellStyle name="Normal 5 3 2 4 2 2 8 2 2" xfId="49218"/>
    <cellStyle name="Normal 5 3 2 4 2 2 8 3" xfId="28651"/>
    <cellStyle name="Normal 5 3 2 4 2 2 8 3 2" xfId="58858"/>
    <cellStyle name="Normal 5 3 2 4 2 2 8 4" xfId="39578"/>
    <cellStyle name="Normal 5 3 2 4 2 2 9" xfId="10494"/>
    <cellStyle name="Normal 5 3 2 4 2 2 9 2" xfId="40701"/>
    <cellStyle name="Normal 5 3 2 4 2 3" xfId="1501"/>
    <cellStyle name="Normal 5 3 2 4 2 3 2" xfId="11148"/>
    <cellStyle name="Normal 5 3 2 4 2 3 2 2" xfId="41355"/>
    <cellStyle name="Normal 5 3 2 4 2 3 3" xfId="20788"/>
    <cellStyle name="Normal 5 3 2 4 2 3 3 2" xfId="50995"/>
    <cellStyle name="Normal 5 3 2 4 2 3 4" xfId="31715"/>
    <cellStyle name="Normal 5 3 2 4 2 4" xfId="2629"/>
    <cellStyle name="Normal 5 3 2 4 2 4 2" xfId="12271"/>
    <cellStyle name="Normal 5 3 2 4 2 4 2 2" xfId="42478"/>
    <cellStyle name="Normal 5 3 2 4 2 4 3" xfId="21911"/>
    <cellStyle name="Normal 5 3 2 4 2 4 3 2" xfId="52118"/>
    <cellStyle name="Normal 5 3 2 4 2 4 4" xfId="32838"/>
    <cellStyle name="Normal 5 3 2 4 2 5" xfId="3752"/>
    <cellStyle name="Normal 5 3 2 4 2 5 2" xfId="13394"/>
    <cellStyle name="Normal 5 3 2 4 2 5 2 2" xfId="43601"/>
    <cellStyle name="Normal 5 3 2 4 2 5 3" xfId="23034"/>
    <cellStyle name="Normal 5 3 2 4 2 5 3 2" xfId="53241"/>
    <cellStyle name="Normal 5 3 2 4 2 5 4" xfId="33961"/>
    <cellStyle name="Normal 5 3 2 4 2 6" xfId="5041"/>
    <cellStyle name="Normal 5 3 2 4 2 6 2" xfId="14681"/>
    <cellStyle name="Normal 5 3 2 4 2 6 2 2" xfId="44888"/>
    <cellStyle name="Normal 5 3 2 4 2 6 3" xfId="24321"/>
    <cellStyle name="Normal 5 3 2 4 2 6 3 2" xfId="54528"/>
    <cellStyle name="Normal 5 3 2 4 2 6 4" xfId="35248"/>
    <cellStyle name="Normal 5 3 2 4 2 7" xfId="6328"/>
    <cellStyle name="Normal 5 3 2 4 2 7 2" xfId="15968"/>
    <cellStyle name="Normal 5 3 2 4 2 7 2 2" xfId="46175"/>
    <cellStyle name="Normal 5 3 2 4 2 7 3" xfId="25608"/>
    <cellStyle name="Normal 5 3 2 4 2 7 3 2" xfId="55815"/>
    <cellStyle name="Normal 5 3 2 4 2 7 4" xfId="36535"/>
    <cellStyle name="Normal 5 3 2 4 2 8" xfId="7615"/>
    <cellStyle name="Normal 5 3 2 4 2 8 2" xfId="17255"/>
    <cellStyle name="Normal 5 3 2 4 2 8 2 2" xfId="47462"/>
    <cellStyle name="Normal 5 3 2 4 2 8 3" xfId="26895"/>
    <cellStyle name="Normal 5 3 2 4 2 8 3 2" xfId="57102"/>
    <cellStyle name="Normal 5 3 2 4 2 8 4" xfId="37822"/>
    <cellStyle name="Normal 5 3 2 4 2 9" xfId="8902"/>
    <cellStyle name="Normal 5 3 2 4 2 9 2" xfId="18542"/>
    <cellStyle name="Normal 5 3 2 4 2 9 2 2" xfId="48749"/>
    <cellStyle name="Normal 5 3 2 4 2 9 3" xfId="28182"/>
    <cellStyle name="Normal 5 3 2 4 2 9 3 2" xfId="58389"/>
    <cellStyle name="Normal 5 3 2 4 2 9 4" xfId="39109"/>
    <cellStyle name="Normal 5 3 2 4 3" xfId="679"/>
    <cellStyle name="Normal 5 3 2 4 3 10" xfId="19970"/>
    <cellStyle name="Normal 5 3 2 4 3 10 2" xfId="50177"/>
    <cellStyle name="Normal 5 3 2 4 3 11" xfId="29774"/>
    <cellStyle name="Normal 5 3 2 4 3 11 2" xfId="59981"/>
    <cellStyle name="Normal 5 3 2 4 3 12" xfId="30897"/>
    <cellStyle name="Normal 5 3 2 4 3 2" xfId="1808"/>
    <cellStyle name="Normal 5 3 2 4 3 2 2" xfId="11453"/>
    <cellStyle name="Normal 5 3 2 4 3 2 2 2" xfId="41660"/>
    <cellStyle name="Normal 5 3 2 4 3 2 3" xfId="21093"/>
    <cellStyle name="Normal 5 3 2 4 3 2 3 2" xfId="51300"/>
    <cellStyle name="Normal 5 3 2 4 3 2 4" xfId="32020"/>
    <cellStyle name="Normal 5 3 2 4 3 3" xfId="2934"/>
    <cellStyle name="Normal 5 3 2 4 3 3 2" xfId="12576"/>
    <cellStyle name="Normal 5 3 2 4 3 3 2 2" xfId="42783"/>
    <cellStyle name="Normal 5 3 2 4 3 3 3" xfId="22216"/>
    <cellStyle name="Normal 5 3 2 4 3 3 3 2" xfId="52423"/>
    <cellStyle name="Normal 5 3 2 4 3 3 4" xfId="33143"/>
    <cellStyle name="Normal 5 3 2 4 3 4" xfId="4057"/>
    <cellStyle name="Normal 5 3 2 4 3 4 2" xfId="13699"/>
    <cellStyle name="Normal 5 3 2 4 3 4 2 2" xfId="43906"/>
    <cellStyle name="Normal 5 3 2 4 3 4 3" xfId="23339"/>
    <cellStyle name="Normal 5 3 2 4 3 4 3 2" xfId="53546"/>
    <cellStyle name="Normal 5 3 2 4 3 4 4" xfId="34266"/>
    <cellStyle name="Normal 5 3 2 4 3 5" xfId="5346"/>
    <cellStyle name="Normal 5 3 2 4 3 5 2" xfId="14986"/>
    <cellStyle name="Normal 5 3 2 4 3 5 2 2" xfId="45193"/>
    <cellStyle name="Normal 5 3 2 4 3 5 3" xfId="24626"/>
    <cellStyle name="Normal 5 3 2 4 3 5 3 2" xfId="54833"/>
    <cellStyle name="Normal 5 3 2 4 3 5 4" xfId="35553"/>
    <cellStyle name="Normal 5 3 2 4 3 6" xfId="6633"/>
    <cellStyle name="Normal 5 3 2 4 3 6 2" xfId="16273"/>
    <cellStyle name="Normal 5 3 2 4 3 6 2 2" xfId="46480"/>
    <cellStyle name="Normal 5 3 2 4 3 6 3" xfId="25913"/>
    <cellStyle name="Normal 5 3 2 4 3 6 3 2" xfId="56120"/>
    <cellStyle name="Normal 5 3 2 4 3 6 4" xfId="36840"/>
    <cellStyle name="Normal 5 3 2 4 3 7" xfId="7920"/>
    <cellStyle name="Normal 5 3 2 4 3 7 2" xfId="17560"/>
    <cellStyle name="Normal 5 3 2 4 3 7 2 2" xfId="47767"/>
    <cellStyle name="Normal 5 3 2 4 3 7 3" xfId="27200"/>
    <cellStyle name="Normal 5 3 2 4 3 7 3 2" xfId="57407"/>
    <cellStyle name="Normal 5 3 2 4 3 7 4" xfId="38127"/>
    <cellStyle name="Normal 5 3 2 4 3 8" xfId="9207"/>
    <cellStyle name="Normal 5 3 2 4 3 8 2" xfId="18847"/>
    <cellStyle name="Normal 5 3 2 4 3 8 2 2" xfId="49054"/>
    <cellStyle name="Normal 5 3 2 4 3 8 3" xfId="28487"/>
    <cellStyle name="Normal 5 3 2 4 3 8 3 2" xfId="58694"/>
    <cellStyle name="Normal 5 3 2 4 3 8 4" xfId="39414"/>
    <cellStyle name="Normal 5 3 2 4 3 9" xfId="10330"/>
    <cellStyle name="Normal 5 3 2 4 3 9 2" xfId="40537"/>
    <cellStyle name="Normal 5 3 2 4 4" xfId="1149"/>
    <cellStyle name="Normal 5 3 2 4 4 10" xfId="20437"/>
    <cellStyle name="Normal 5 3 2 4 4 10 2" xfId="50644"/>
    <cellStyle name="Normal 5 3 2 4 4 11" xfId="30241"/>
    <cellStyle name="Normal 5 3 2 4 4 11 2" xfId="60448"/>
    <cellStyle name="Normal 5 3 2 4 4 12" xfId="31364"/>
    <cellStyle name="Normal 5 3 2 4 4 2" xfId="2277"/>
    <cellStyle name="Normal 5 3 2 4 4 2 2" xfId="11920"/>
    <cellStyle name="Normal 5 3 2 4 4 2 2 2" xfId="42127"/>
    <cellStyle name="Normal 5 3 2 4 4 2 3" xfId="21560"/>
    <cellStyle name="Normal 5 3 2 4 4 2 3 2" xfId="51767"/>
    <cellStyle name="Normal 5 3 2 4 4 2 4" xfId="32487"/>
    <cellStyle name="Normal 5 3 2 4 4 3" xfId="3401"/>
    <cellStyle name="Normal 5 3 2 4 4 3 2" xfId="13043"/>
    <cellStyle name="Normal 5 3 2 4 4 3 2 2" xfId="43250"/>
    <cellStyle name="Normal 5 3 2 4 4 3 3" xfId="22683"/>
    <cellStyle name="Normal 5 3 2 4 4 3 3 2" xfId="52890"/>
    <cellStyle name="Normal 5 3 2 4 4 3 4" xfId="33610"/>
    <cellStyle name="Normal 5 3 2 4 4 4" xfId="4524"/>
    <cellStyle name="Normal 5 3 2 4 4 4 2" xfId="14166"/>
    <cellStyle name="Normal 5 3 2 4 4 4 2 2" xfId="44373"/>
    <cellStyle name="Normal 5 3 2 4 4 4 3" xfId="23806"/>
    <cellStyle name="Normal 5 3 2 4 4 4 3 2" xfId="54013"/>
    <cellStyle name="Normal 5 3 2 4 4 4 4" xfId="34733"/>
    <cellStyle name="Normal 5 3 2 4 4 5" xfId="5813"/>
    <cellStyle name="Normal 5 3 2 4 4 5 2" xfId="15453"/>
    <cellStyle name="Normal 5 3 2 4 4 5 2 2" xfId="45660"/>
    <cellStyle name="Normal 5 3 2 4 4 5 3" xfId="25093"/>
    <cellStyle name="Normal 5 3 2 4 4 5 3 2" xfId="55300"/>
    <cellStyle name="Normal 5 3 2 4 4 5 4" xfId="36020"/>
    <cellStyle name="Normal 5 3 2 4 4 6" xfId="7100"/>
    <cellStyle name="Normal 5 3 2 4 4 6 2" xfId="16740"/>
    <cellStyle name="Normal 5 3 2 4 4 6 2 2" xfId="46947"/>
    <cellStyle name="Normal 5 3 2 4 4 6 3" xfId="26380"/>
    <cellStyle name="Normal 5 3 2 4 4 6 3 2" xfId="56587"/>
    <cellStyle name="Normal 5 3 2 4 4 6 4" xfId="37307"/>
    <cellStyle name="Normal 5 3 2 4 4 7" xfId="8387"/>
    <cellStyle name="Normal 5 3 2 4 4 7 2" xfId="18027"/>
    <cellStyle name="Normal 5 3 2 4 4 7 2 2" xfId="48234"/>
    <cellStyle name="Normal 5 3 2 4 4 7 3" xfId="27667"/>
    <cellStyle name="Normal 5 3 2 4 4 7 3 2" xfId="57874"/>
    <cellStyle name="Normal 5 3 2 4 4 7 4" xfId="38594"/>
    <cellStyle name="Normal 5 3 2 4 4 8" xfId="9674"/>
    <cellStyle name="Normal 5 3 2 4 4 8 2" xfId="19314"/>
    <cellStyle name="Normal 5 3 2 4 4 8 2 2" xfId="49521"/>
    <cellStyle name="Normal 5 3 2 4 4 8 3" xfId="28954"/>
    <cellStyle name="Normal 5 3 2 4 4 8 3 2" xfId="59161"/>
    <cellStyle name="Normal 5 3 2 4 4 8 4" xfId="39881"/>
    <cellStyle name="Normal 5 3 2 4 4 9" xfId="10797"/>
    <cellStyle name="Normal 5 3 2 4 4 9 2" xfId="41004"/>
    <cellStyle name="Normal 5 3 2 4 5" xfId="1337"/>
    <cellStyle name="Normal 5 3 2 4 5 2" xfId="4877"/>
    <cellStyle name="Normal 5 3 2 4 5 2 2" xfId="14517"/>
    <cellStyle name="Normal 5 3 2 4 5 2 2 2" xfId="44724"/>
    <cellStyle name="Normal 5 3 2 4 5 2 3" xfId="24157"/>
    <cellStyle name="Normal 5 3 2 4 5 2 3 2" xfId="54364"/>
    <cellStyle name="Normal 5 3 2 4 5 2 4" xfId="35084"/>
    <cellStyle name="Normal 5 3 2 4 5 3" xfId="6164"/>
    <cellStyle name="Normal 5 3 2 4 5 3 2" xfId="15804"/>
    <cellStyle name="Normal 5 3 2 4 5 3 2 2" xfId="46011"/>
    <cellStyle name="Normal 5 3 2 4 5 3 3" xfId="25444"/>
    <cellStyle name="Normal 5 3 2 4 5 3 3 2" xfId="55651"/>
    <cellStyle name="Normal 5 3 2 4 5 3 4" xfId="36371"/>
    <cellStyle name="Normal 5 3 2 4 5 4" xfId="7451"/>
    <cellStyle name="Normal 5 3 2 4 5 4 2" xfId="17091"/>
    <cellStyle name="Normal 5 3 2 4 5 4 2 2" xfId="47298"/>
    <cellStyle name="Normal 5 3 2 4 5 4 3" xfId="26731"/>
    <cellStyle name="Normal 5 3 2 4 5 4 3 2" xfId="56938"/>
    <cellStyle name="Normal 5 3 2 4 5 4 4" xfId="37658"/>
    <cellStyle name="Normal 5 3 2 4 5 5" xfId="8738"/>
    <cellStyle name="Normal 5 3 2 4 5 5 2" xfId="18378"/>
    <cellStyle name="Normal 5 3 2 4 5 5 2 2" xfId="48585"/>
    <cellStyle name="Normal 5 3 2 4 5 5 3" xfId="28018"/>
    <cellStyle name="Normal 5 3 2 4 5 5 3 2" xfId="58225"/>
    <cellStyle name="Normal 5 3 2 4 5 5 4" xfId="38945"/>
    <cellStyle name="Normal 5 3 2 4 5 6" xfId="10984"/>
    <cellStyle name="Normal 5 3 2 4 5 6 2" xfId="41191"/>
    <cellStyle name="Normal 5 3 2 4 5 7" xfId="20624"/>
    <cellStyle name="Normal 5 3 2 4 5 7 2" xfId="50831"/>
    <cellStyle name="Normal 5 3 2 4 5 8" xfId="29305"/>
    <cellStyle name="Normal 5 3 2 4 5 8 2" xfId="59512"/>
    <cellStyle name="Normal 5 3 2 4 5 9" xfId="31551"/>
    <cellStyle name="Normal 5 3 2 4 6" xfId="2465"/>
    <cellStyle name="Normal 5 3 2 4 6 2" xfId="12107"/>
    <cellStyle name="Normal 5 3 2 4 6 2 2" xfId="42314"/>
    <cellStyle name="Normal 5 3 2 4 6 3" xfId="21747"/>
    <cellStyle name="Normal 5 3 2 4 6 3 2" xfId="51954"/>
    <cellStyle name="Normal 5 3 2 4 6 4" xfId="32674"/>
    <cellStyle name="Normal 5 3 2 4 7" xfId="3588"/>
    <cellStyle name="Normal 5 3 2 4 7 2" xfId="13230"/>
    <cellStyle name="Normal 5 3 2 4 7 2 2" xfId="43437"/>
    <cellStyle name="Normal 5 3 2 4 7 3" xfId="22870"/>
    <cellStyle name="Normal 5 3 2 4 7 3 2" xfId="53077"/>
    <cellStyle name="Normal 5 3 2 4 7 4" xfId="33797"/>
    <cellStyle name="Normal 5 3 2 4 8" xfId="4711"/>
    <cellStyle name="Normal 5 3 2 4 8 2" xfId="14353"/>
    <cellStyle name="Normal 5 3 2 4 8 2 2" xfId="44560"/>
    <cellStyle name="Normal 5 3 2 4 8 3" xfId="23993"/>
    <cellStyle name="Normal 5 3 2 4 8 3 2" xfId="54200"/>
    <cellStyle name="Normal 5 3 2 4 8 4" xfId="34920"/>
    <cellStyle name="Normal 5 3 2 4 9" xfId="6000"/>
    <cellStyle name="Normal 5 3 2 4 9 2" xfId="15640"/>
    <cellStyle name="Normal 5 3 2 4 9 2 2" xfId="45847"/>
    <cellStyle name="Normal 5 3 2 4 9 3" xfId="25280"/>
    <cellStyle name="Normal 5 3 2 4 9 3 2" xfId="55487"/>
    <cellStyle name="Normal 5 3 2 4 9 4" xfId="36207"/>
    <cellStyle name="Normal 5 3 2 5" xfId="226"/>
    <cellStyle name="Normal 5 3 2 5 10" xfId="7310"/>
    <cellStyle name="Normal 5 3 2 5 10 2" xfId="16950"/>
    <cellStyle name="Normal 5 3 2 5 10 2 2" xfId="47157"/>
    <cellStyle name="Normal 5 3 2 5 10 3" xfId="26590"/>
    <cellStyle name="Normal 5 3 2 5 10 3 2" xfId="56797"/>
    <cellStyle name="Normal 5 3 2 5 10 4" xfId="37517"/>
    <cellStyle name="Normal 5 3 2 5 11" xfId="8597"/>
    <cellStyle name="Normal 5 3 2 5 11 2" xfId="18237"/>
    <cellStyle name="Normal 5 3 2 5 11 2 2" xfId="48444"/>
    <cellStyle name="Normal 5 3 2 5 11 3" xfId="27877"/>
    <cellStyle name="Normal 5 3 2 5 11 3 2" xfId="58084"/>
    <cellStyle name="Normal 5 3 2 5 11 4" xfId="38804"/>
    <cellStyle name="Normal 5 3 2 5 12" xfId="9884"/>
    <cellStyle name="Normal 5 3 2 5 12 2" xfId="40091"/>
    <cellStyle name="Normal 5 3 2 5 13" xfId="19524"/>
    <cellStyle name="Normal 5 3 2 5 13 2" xfId="49731"/>
    <cellStyle name="Normal 5 3 2 5 14" xfId="29164"/>
    <cellStyle name="Normal 5 3 2 5 14 2" xfId="59371"/>
    <cellStyle name="Normal 5 3 2 5 15" xfId="30451"/>
    <cellStyle name="Normal 5 3 2 5 2" xfId="390"/>
    <cellStyle name="Normal 5 3 2 5 2 10" xfId="10048"/>
    <cellStyle name="Normal 5 3 2 5 2 10 2" xfId="40255"/>
    <cellStyle name="Normal 5 3 2 5 2 11" xfId="19688"/>
    <cellStyle name="Normal 5 3 2 5 2 11 2" xfId="49895"/>
    <cellStyle name="Normal 5 3 2 5 2 12" xfId="29492"/>
    <cellStyle name="Normal 5 3 2 5 2 12 2" xfId="59699"/>
    <cellStyle name="Normal 5 3 2 5 2 13" xfId="30615"/>
    <cellStyle name="Normal 5 3 2 5 2 2" xfId="866"/>
    <cellStyle name="Normal 5 3 2 5 2 2 10" xfId="20157"/>
    <cellStyle name="Normal 5 3 2 5 2 2 10 2" xfId="50364"/>
    <cellStyle name="Normal 5 3 2 5 2 2 11" xfId="29961"/>
    <cellStyle name="Normal 5 3 2 5 2 2 11 2" xfId="60168"/>
    <cellStyle name="Normal 5 3 2 5 2 2 12" xfId="31084"/>
    <cellStyle name="Normal 5 3 2 5 2 2 2" xfId="1995"/>
    <cellStyle name="Normal 5 3 2 5 2 2 2 2" xfId="11640"/>
    <cellStyle name="Normal 5 3 2 5 2 2 2 2 2" xfId="41847"/>
    <cellStyle name="Normal 5 3 2 5 2 2 2 3" xfId="21280"/>
    <cellStyle name="Normal 5 3 2 5 2 2 2 3 2" xfId="51487"/>
    <cellStyle name="Normal 5 3 2 5 2 2 2 4" xfId="32207"/>
    <cellStyle name="Normal 5 3 2 5 2 2 3" xfId="3121"/>
    <cellStyle name="Normal 5 3 2 5 2 2 3 2" xfId="12763"/>
    <cellStyle name="Normal 5 3 2 5 2 2 3 2 2" xfId="42970"/>
    <cellStyle name="Normal 5 3 2 5 2 2 3 3" xfId="22403"/>
    <cellStyle name="Normal 5 3 2 5 2 2 3 3 2" xfId="52610"/>
    <cellStyle name="Normal 5 3 2 5 2 2 3 4" xfId="33330"/>
    <cellStyle name="Normal 5 3 2 5 2 2 4" xfId="4244"/>
    <cellStyle name="Normal 5 3 2 5 2 2 4 2" xfId="13886"/>
    <cellStyle name="Normal 5 3 2 5 2 2 4 2 2" xfId="44093"/>
    <cellStyle name="Normal 5 3 2 5 2 2 4 3" xfId="23526"/>
    <cellStyle name="Normal 5 3 2 5 2 2 4 3 2" xfId="53733"/>
    <cellStyle name="Normal 5 3 2 5 2 2 4 4" xfId="34453"/>
    <cellStyle name="Normal 5 3 2 5 2 2 5" xfId="5533"/>
    <cellStyle name="Normal 5 3 2 5 2 2 5 2" xfId="15173"/>
    <cellStyle name="Normal 5 3 2 5 2 2 5 2 2" xfId="45380"/>
    <cellStyle name="Normal 5 3 2 5 2 2 5 3" xfId="24813"/>
    <cellStyle name="Normal 5 3 2 5 2 2 5 3 2" xfId="55020"/>
    <cellStyle name="Normal 5 3 2 5 2 2 5 4" xfId="35740"/>
    <cellStyle name="Normal 5 3 2 5 2 2 6" xfId="6820"/>
    <cellStyle name="Normal 5 3 2 5 2 2 6 2" xfId="16460"/>
    <cellStyle name="Normal 5 3 2 5 2 2 6 2 2" xfId="46667"/>
    <cellStyle name="Normal 5 3 2 5 2 2 6 3" xfId="26100"/>
    <cellStyle name="Normal 5 3 2 5 2 2 6 3 2" xfId="56307"/>
    <cellStyle name="Normal 5 3 2 5 2 2 6 4" xfId="37027"/>
    <cellStyle name="Normal 5 3 2 5 2 2 7" xfId="8107"/>
    <cellStyle name="Normal 5 3 2 5 2 2 7 2" xfId="17747"/>
    <cellStyle name="Normal 5 3 2 5 2 2 7 2 2" xfId="47954"/>
    <cellStyle name="Normal 5 3 2 5 2 2 7 3" xfId="27387"/>
    <cellStyle name="Normal 5 3 2 5 2 2 7 3 2" xfId="57594"/>
    <cellStyle name="Normal 5 3 2 5 2 2 7 4" xfId="38314"/>
    <cellStyle name="Normal 5 3 2 5 2 2 8" xfId="9394"/>
    <cellStyle name="Normal 5 3 2 5 2 2 8 2" xfId="19034"/>
    <cellStyle name="Normal 5 3 2 5 2 2 8 2 2" xfId="49241"/>
    <cellStyle name="Normal 5 3 2 5 2 2 8 3" xfId="28674"/>
    <cellStyle name="Normal 5 3 2 5 2 2 8 3 2" xfId="58881"/>
    <cellStyle name="Normal 5 3 2 5 2 2 8 4" xfId="39601"/>
    <cellStyle name="Normal 5 3 2 5 2 2 9" xfId="10517"/>
    <cellStyle name="Normal 5 3 2 5 2 2 9 2" xfId="40724"/>
    <cellStyle name="Normal 5 3 2 5 2 3" xfId="1524"/>
    <cellStyle name="Normal 5 3 2 5 2 3 2" xfId="11171"/>
    <cellStyle name="Normal 5 3 2 5 2 3 2 2" xfId="41378"/>
    <cellStyle name="Normal 5 3 2 5 2 3 3" xfId="20811"/>
    <cellStyle name="Normal 5 3 2 5 2 3 3 2" xfId="51018"/>
    <cellStyle name="Normal 5 3 2 5 2 3 4" xfId="31738"/>
    <cellStyle name="Normal 5 3 2 5 2 4" xfId="2652"/>
    <cellStyle name="Normal 5 3 2 5 2 4 2" xfId="12294"/>
    <cellStyle name="Normal 5 3 2 5 2 4 2 2" xfId="42501"/>
    <cellStyle name="Normal 5 3 2 5 2 4 3" xfId="21934"/>
    <cellStyle name="Normal 5 3 2 5 2 4 3 2" xfId="52141"/>
    <cellStyle name="Normal 5 3 2 5 2 4 4" xfId="32861"/>
    <cellStyle name="Normal 5 3 2 5 2 5" xfId="3775"/>
    <cellStyle name="Normal 5 3 2 5 2 5 2" xfId="13417"/>
    <cellStyle name="Normal 5 3 2 5 2 5 2 2" xfId="43624"/>
    <cellStyle name="Normal 5 3 2 5 2 5 3" xfId="23057"/>
    <cellStyle name="Normal 5 3 2 5 2 5 3 2" xfId="53264"/>
    <cellStyle name="Normal 5 3 2 5 2 5 4" xfId="33984"/>
    <cellStyle name="Normal 5 3 2 5 2 6" xfId="5064"/>
    <cellStyle name="Normal 5 3 2 5 2 6 2" xfId="14704"/>
    <cellStyle name="Normal 5 3 2 5 2 6 2 2" xfId="44911"/>
    <cellStyle name="Normal 5 3 2 5 2 6 3" xfId="24344"/>
    <cellStyle name="Normal 5 3 2 5 2 6 3 2" xfId="54551"/>
    <cellStyle name="Normal 5 3 2 5 2 6 4" xfId="35271"/>
    <cellStyle name="Normal 5 3 2 5 2 7" xfId="6351"/>
    <cellStyle name="Normal 5 3 2 5 2 7 2" xfId="15991"/>
    <cellStyle name="Normal 5 3 2 5 2 7 2 2" xfId="46198"/>
    <cellStyle name="Normal 5 3 2 5 2 7 3" xfId="25631"/>
    <cellStyle name="Normal 5 3 2 5 2 7 3 2" xfId="55838"/>
    <cellStyle name="Normal 5 3 2 5 2 7 4" xfId="36558"/>
    <cellStyle name="Normal 5 3 2 5 2 8" xfId="7638"/>
    <cellStyle name="Normal 5 3 2 5 2 8 2" xfId="17278"/>
    <cellStyle name="Normal 5 3 2 5 2 8 2 2" xfId="47485"/>
    <cellStyle name="Normal 5 3 2 5 2 8 3" xfId="26918"/>
    <cellStyle name="Normal 5 3 2 5 2 8 3 2" xfId="57125"/>
    <cellStyle name="Normal 5 3 2 5 2 8 4" xfId="37845"/>
    <cellStyle name="Normal 5 3 2 5 2 9" xfId="8925"/>
    <cellStyle name="Normal 5 3 2 5 2 9 2" xfId="18565"/>
    <cellStyle name="Normal 5 3 2 5 2 9 2 2" xfId="48772"/>
    <cellStyle name="Normal 5 3 2 5 2 9 3" xfId="28205"/>
    <cellStyle name="Normal 5 3 2 5 2 9 3 2" xfId="58412"/>
    <cellStyle name="Normal 5 3 2 5 2 9 4" xfId="39132"/>
    <cellStyle name="Normal 5 3 2 5 3" xfId="702"/>
    <cellStyle name="Normal 5 3 2 5 3 10" xfId="19993"/>
    <cellStyle name="Normal 5 3 2 5 3 10 2" xfId="50200"/>
    <cellStyle name="Normal 5 3 2 5 3 11" xfId="29797"/>
    <cellStyle name="Normal 5 3 2 5 3 11 2" xfId="60004"/>
    <cellStyle name="Normal 5 3 2 5 3 12" xfId="30920"/>
    <cellStyle name="Normal 5 3 2 5 3 2" xfId="1831"/>
    <cellStyle name="Normal 5 3 2 5 3 2 2" xfId="11476"/>
    <cellStyle name="Normal 5 3 2 5 3 2 2 2" xfId="41683"/>
    <cellStyle name="Normal 5 3 2 5 3 2 3" xfId="21116"/>
    <cellStyle name="Normal 5 3 2 5 3 2 3 2" xfId="51323"/>
    <cellStyle name="Normal 5 3 2 5 3 2 4" xfId="32043"/>
    <cellStyle name="Normal 5 3 2 5 3 3" xfId="2957"/>
    <cellStyle name="Normal 5 3 2 5 3 3 2" xfId="12599"/>
    <cellStyle name="Normal 5 3 2 5 3 3 2 2" xfId="42806"/>
    <cellStyle name="Normal 5 3 2 5 3 3 3" xfId="22239"/>
    <cellStyle name="Normal 5 3 2 5 3 3 3 2" xfId="52446"/>
    <cellStyle name="Normal 5 3 2 5 3 3 4" xfId="33166"/>
    <cellStyle name="Normal 5 3 2 5 3 4" xfId="4080"/>
    <cellStyle name="Normal 5 3 2 5 3 4 2" xfId="13722"/>
    <cellStyle name="Normal 5 3 2 5 3 4 2 2" xfId="43929"/>
    <cellStyle name="Normal 5 3 2 5 3 4 3" xfId="23362"/>
    <cellStyle name="Normal 5 3 2 5 3 4 3 2" xfId="53569"/>
    <cellStyle name="Normal 5 3 2 5 3 4 4" xfId="34289"/>
    <cellStyle name="Normal 5 3 2 5 3 5" xfId="5369"/>
    <cellStyle name="Normal 5 3 2 5 3 5 2" xfId="15009"/>
    <cellStyle name="Normal 5 3 2 5 3 5 2 2" xfId="45216"/>
    <cellStyle name="Normal 5 3 2 5 3 5 3" xfId="24649"/>
    <cellStyle name="Normal 5 3 2 5 3 5 3 2" xfId="54856"/>
    <cellStyle name="Normal 5 3 2 5 3 5 4" xfId="35576"/>
    <cellStyle name="Normal 5 3 2 5 3 6" xfId="6656"/>
    <cellStyle name="Normal 5 3 2 5 3 6 2" xfId="16296"/>
    <cellStyle name="Normal 5 3 2 5 3 6 2 2" xfId="46503"/>
    <cellStyle name="Normal 5 3 2 5 3 6 3" xfId="25936"/>
    <cellStyle name="Normal 5 3 2 5 3 6 3 2" xfId="56143"/>
    <cellStyle name="Normal 5 3 2 5 3 6 4" xfId="36863"/>
    <cellStyle name="Normal 5 3 2 5 3 7" xfId="7943"/>
    <cellStyle name="Normal 5 3 2 5 3 7 2" xfId="17583"/>
    <cellStyle name="Normal 5 3 2 5 3 7 2 2" xfId="47790"/>
    <cellStyle name="Normal 5 3 2 5 3 7 3" xfId="27223"/>
    <cellStyle name="Normal 5 3 2 5 3 7 3 2" xfId="57430"/>
    <cellStyle name="Normal 5 3 2 5 3 7 4" xfId="38150"/>
    <cellStyle name="Normal 5 3 2 5 3 8" xfId="9230"/>
    <cellStyle name="Normal 5 3 2 5 3 8 2" xfId="18870"/>
    <cellStyle name="Normal 5 3 2 5 3 8 2 2" xfId="49077"/>
    <cellStyle name="Normal 5 3 2 5 3 8 3" xfId="28510"/>
    <cellStyle name="Normal 5 3 2 5 3 8 3 2" xfId="58717"/>
    <cellStyle name="Normal 5 3 2 5 3 8 4" xfId="39437"/>
    <cellStyle name="Normal 5 3 2 5 3 9" xfId="10353"/>
    <cellStyle name="Normal 5 3 2 5 3 9 2" xfId="40560"/>
    <cellStyle name="Normal 5 3 2 5 4" xfId="1172"/>
    <cellStyle name="Normal 5 3 2 5 4 10" xfId="20460"/>
    <cellStyle name="Normal 5 3 2 5 4 10 2" xfId="50667"/>
    <cellStyle name="Normal 5 3 2 5 4 11" xfId="30264"/>
    <cellStyle name="Normal 5 3 2 5 4 11 2" xfId="60471"/>
    <cellStyle name="Normal 5 3 2 5 4 12" xfId="31387"/>
    <cellStyle name="Normal 5 3 2 5 4 2" xfId="2300"/>
    <cellStyle name="Normal 5 3 2 5 4 2 2" xfId="11943"/>
    <cellStyle name="Normal 5 3 2 5 4 2 2 2" xfId="42150"/>
    <cellStyle name="Normal 5 3 2 5 4 2 3" xfId="21583"/>
    <cellStyle name="Normal 5 3 2 5 4 2 3 2" xfId="51790"/>
    <cellStyle name="Normal 5 3 2 5 4 2 4" xfId="32510"/>
    <cellStyle name="Normal 5 3 2 5 4 3" xfId="3424"/>
    <cellStyle name="Normal 5 3 2 5 4 3 2" xfId="13066"/>
    <cellStyle name="Normal 5 3 2 5 4 3 2 2" xfId="43273"/>
    <cellStyle name="Normal 5 3 2 5 4 3 3" xfId="22706"/>
    <cellStyle name="Normal 5 3 2 5 4 3 3 2" xfId="52913"/>
    <cellStyle name="Normal 5 3 2 5 4 3 4" xfId="33633"/>
    <cellStyle name="Normal 5 3 2 5 4 4" xfId="4547"/>
    <cellStyle name="Normal 5 3 2 5 4 4 2" xfId="14189"/>
    <cellStyle name="Normal 5 3 2 5 4 4 2 2" xfId="44396"/>
    <cellStyle name="Normal 5 3 2 5 4 4 3" xfId="23829"/>
    <cellStyle name="Normal 5 3 2 5 4 4 3 2" xfId="54036"/>
    <cellStyle name="Normal 5 3 2 5 4 4 4" xfId="34756"/>
    <cellStyle name="Normal 5 3 2 5 4 5" xfId="5836"/>
    <cellStyle name="Normal 5 3 2 5 4 5 2" xfId="15476"/>
    <cellStyle name="Normal 5 3 2 5 4 5 2 2" xfId="45683"/>
    <cellStyle name="Normal 5 3 2 5 4 5 3" xfId="25116"/>
    <cellStyle name="Normal 5 3 2 5 4 5 3 2" xfId="55323"/>
    <cellStyle name="Normal 5 3 2 5 4 5 4" xfId="36043"/>
    <cellStyle name="Normal 5 3 2 5 4 6" xfId="7123"/>
    <cellStyle name="Normal 5 3 2 5 4 6 2" xfId="16763"/>
    <cellStyle name="Normal 5 3 2 5 4 6 2 2" xfId="46970"/>
    <cellStyle name="Normal 5 3 2 5 4 6 3" xfId="26403"/>
    <cellStyle name="Normal 5 3 2 5 4 6 3 2" xfId="56610"/>
    <cellStyle name="Normal 5 3 2 5 4 6 4" xfId="37330"/>
    <cellStyle name="Normal 5 3 2 5 4 7" xfId="8410"/>
    <cellStyle name="Normal 5 3 2 5 4 7 2" xfId="18050"/>
    <cellStyle name="Normal 5 3 2 5 4 7 2 2" xfId="48257"/>
    <cellStyle name="Normal 5 3 2 5 4 7 3" xfId="27690"/>
    <cellStyle name="Normal 5 3 2 5 4 7 3 2" xfId="57897"/>
    <cellStyle name="Normal 5 3 2 5 4 7 4" xfId="38617"/>
    <cellStyle name="Normal 5 3 2 5 4 8" xfId="9697"/>
    <cellStyle name="Normal 5 3 2 5 4 8 2" xfId="19337"/>
    <cellStyle name="Normal 5 3 2 5 4 8 2 2" xfId="49544"/>
    <cellStyle name="Normal 5 3 2 5 4 8 3" xfId="28977"/>
    <cellStyle name="Normal 5 3 2 5 4 8 3 2" xfId="59184"/>
    <cellStyle name="Normal 5 3 2 5 4 8 4" xfId="39904"/>
    <cellStyle name="Normal 5 3 2 5 4 9" xfId="10820"/>
    <cellStyle name="Normal 5 3 2 5 4 9 2" xfId="41027"/>
    <cellStyle name="Normal 5 3 2 5 5" xfId="1360"/>
    <cellStyle name="Normal 5 3 2 5 5 2" xfId="4900"/>
    <cellStyle name="Normal 5 3 2 5 5 2 2" xfId="14540"/>
    <cellStyle name="Normal 5 3 2 5 5 2 2 2" xfId="44747"/>
    <cellStyle name="Normal 5 3 2 5 5 2 3" xfId="24180"/>
    <cellStyle name="Normal 5 3 2 5 5 2 3 2" xfId="54387"/>
    <cellStyle name="Normal 5 3 2 5 5 2 4" xfId="35107"/>
    <cellStyle name="Normal 5 3 2 5 5 3" xfId="6187"/>
    <cellStyle name="Normal 5 3 2 5 5 3 2" xfId="15827"/>
    <cellStyle name="Normal 5 3 2 5 5 3 2 2" xfId="46034"/>
    <cellStyle name="Normal 5 3 2 5 5 3 3" xfId="25467"/>
    <cellStyle name="Normal 5 3 2 5 5 3 3 2" xfId="55674"/>
    <cellStyle name="Normal 5 3 2 5 5 3 4" xfId="36394"/>
    <cellStyle name="Normal 5 3 2 5 5 4" xfId="7474"/>
    <cellStyle name="Normal 5 3 2 5 5 4 2" xfId="17114"/>
    <cellStyle name="Normal 5 3 2 5 5 4 2 2" xfId="47321"/>
    <cellStyle name="Normal 5 3 2 5 5 4 3" xfId="26754"/>
    <cellStyle name="Normal 5 3 2 5 5 4 3 2" xfId="56961"/>
    <cellStyle name="Normal 5 3 2 5 5 4 4" xfId="37681"/>
    <cellStyle name="Normal 5 3 2 5 5 5" xfId="8761"/>
    <cellStyle name="Normal 5 3 2 5 5 5 2" xfId="18401"/>
    <cellStyle name="Normal 5 3 2 5 5 5 2 2" xfId="48608"/>
    <cellStyle name="Normal 5 3 2 5 5 5 3" xfId="28041"/>
    <cellStyle name="Normal 5 3 2 5 5 5 3 2" xfId="58248"/>
    <cellStyle name="Normal 5 3 2 5 5 5 4" xfId="38968"/>
    <cellStyle name="Normal 5 3 2 5 5 6" xfId="11007"/>
    <cellStyle name="Normal 5 3 2 5 5 6 2" xfId="41214"/>
    <cellStyle name="Normal 5 3 2 5 5 7" xfId="20647"/>
    <cellStyle name="Normal 5 3 2 5 5 7 2" xfId="50854"/>
    <cellStyle name="Normal 5 3 2 5 5 8" xfId="29328"/>
    <cellStyle name="Normal 5 3 2 5 5 8 2" xfId="59535"/>
    <cellStyle name="Normal 5 3 2 5 5 9" xfId="31574"/>
    <cellStyle name="Normal 5 3 2 5 6" xfId="2488"/>
    <cellStyle name="Normal 5 3 2 5 6 2" xfId="12130"/>
    <cellStyle name="Normal 5 3 2 5 6 2 2" xfId="42337"/>
    <cellStyle name="Normal 5 3 2 5 6 3" xfId="21770"/>
    <cellStyle name="Normal 5 3 2 5 6 3 2" xfId="51977"/>
    <cellStyle name="Normal 5 3 2 5 6 4" xfId="32697"/>
    <cellStyle name="Normal 5 3 2 5 7" xfId="3611"/>
    <cellStyle name="Normal 5 3 2 5 7 2" xfId="13253"/>
    <cellStyle name="Normal 5 3 2 5 7 2 2" xfId="43460"/>
    <cellStyle name="Normal 5 3 2 5 7 3" xfId="22893"/>
    <cellStyle name="Normal 5 3 2 5 7 3 2" xfId="53100"/>
    <cellStyle name="Normal 5 3 2 5 7 4" xfId="33820"/>
    <cellStyle name="Normal 5 3 2 5 8" xfId="4734"/>
    <cellStyle name="Normal 5 3 2 5 8 2" xfId="14376"/>
    <cellStyle name="Normal 5 3 2 5 8 2 2" xfId="44583"/>
    <cellStyle name="Normal 5 3 2 5 8 3" xfId="24016"/>
    <cellStyle name="Normal 5 3 2 5 8 3 2" xfId="54223"/>
    <cellStyle name="Normal 5 3 2 5 8 4" xfId="34943"/>
    <cellStyle name="Normal 5 3 2 5 9" xfId="6023"/>
    <cellStyle name="Normal 5 3 2 5 9 2" xfId="15663"/>
    <cellStyle name="Normal 5 3 2 5 9 2 2" xfId="45870"/>
    <cellStyle name="Normal 5 3 2 5 9 3" xfId="25303"/>
    <cellStyle name="Normal 5 3 2 5 9 3 2" xfId="55510"/>
    <cellStyle name="Normal 5 3 2 5 9 4" xfId="36230"/>
    <cellStyle name="Normal 5 3 2 6" xfId="250"/>
    <cellStyle name="Normal 5 3 2 6 10" xfId="7334"/>
    <cellStyle name="Normal 5 3 2 6 10 2" xfId="16974"/>
    <cellStyle name="Normal 5 3 2 6 10 2 2" xfId="47181"/>
    <cellStyle name="Normal 5 3 2 6 10 3" xfId="26614"/>
    <cellStyle name="Normal 5 3 2 6 10 3 2" xfId="56821"/>
    <cellStyle name="Normal 5 3 2 6 10 4" xfId="37541"/>
    <cellStyle name="Normal 5 3 2 6 11" xfId="8621"/>
    <cellStyle name="Normal 5 3 2 6 11 2" xfId="18261"/>
    <cellStyle name="Normal 5 3 2 6 11 2 2" xfId="48468"/>
    <cellStyle name="Normal 5 3 2 6 11 3" xfId="27901"/>
    <cellStyle name="Normal 5 3 2 6 11 3 2" xfId="58108"/>
    <cellStyle name="Normal 5 3 2 6 11 4" xfId="38828"/>
    <cellStyle name="Normal 5 3 2 6 12" xfId="9908"/>
    <cellStyle name="Normal 5 3 2 6 12 2" xfId="40115"/>
    <cellStyle name="Normal 5 3 2 6 13" xfId="19548"/>
    <cellStyle name="Normal 5 3 2 6 13 2" xfId="49755"/>
    <cellStyle name="Normal 5 3 2 6 14" xfId="29188"/>
    <cellStyle name="Normal 5 3 2 6 14 2" xfId="59395"/>
    <cellStyle name="Normal 5 3 2 6 15" xfId="30475"/>
    <cellStyle name="Normal 5 3 2 6 2" xfId="414"/>
    <cellStyle name="Normal 5 3 2 6 2 10" xfId="10072"/>
    <cellStyle name="Normal 5 3 2 6 2 10 2" xfId="40279"/>
    <cellStyle name="Normal 5 3 2 6 2 11" xfId="19712"/>
    <cellStyle name="Normal 5 3 2 6 2 11 2" xfId="49919"/>
    <cellStyle name="Normal 5 3 2 6 2 12" xfId="29516"/>
    <cellStyle name="Normal 5 3 2 6 2 12 2" xfId="59723"/>
    <cellStyle name="Normal 5 3 2 6 2 13" xfId="30639"/>
    <cellStyle name="Normal 5 3 2 6 2 2" xfId="890"/>
    <cellStyle name="Normal 5 3 2 6 2 2 10" xfId="20181"/>
    <cellStyle name="Normal 5 3 2 6 2 2 10 2" xfId="50388"/>
    <cellStyle name="Normal 5 3 2 6 2 2 11" xfId="29985"/>
    <cellStyle name="Normal 5 3 2 6 2 2 11 2" xfId="60192"/>
    <cellStyle name="Normal 5 3 2 6 2 2 12" xfId="31108"/>
    <cellStyle name="Normal 5 3 2 6 2 2 2" xfId="2019"/>
    <cellStyle name="Normal 5 3 2 6 2 2 2 2" xfId="11664"/>
    <cellStyle name="Normal 5 3 2 6 2 2 2 2 2" xfId="41871"/>
    <cellStyle name="Normal 5 3 2 6 2 2 2 3" xfId="21304"/>
    <cellStyle name="Normal 5 3 2 6 2 2 2 3 2" xfId="51511"/>
    <cellStyle name="Normal 5 3 2 6 2 2 2 4" xfId="32231"/>
    <cellStyle name="Normal 5 3 2 6 2 2 3" xfId="3145"/>
    <cellStyle name="Normal 5 3 2 6 2 2 3 2" xfId="12787"/>
    <cellStyle name="Normal 5 3 2 6 2 2 3 2 2" xfId="42994"/>
    <cellStyle name="Normal 5 3 2 6 2 2 3 3" xfId="22427"/>
    <cellStyle name="Normal 5 3 2 6 2 2 3 3 2" xfId="52634"/>
    <cellStyle name="Normal 5 3 2 6 2 2 3 4" xfId="33354"/>
    <cellStyle name="Normal 5 3 2 6 2 2 4" xfId="4268"/>
    <cellStyle name="Normal 5 3 2 6 2 2 4 2" xfId="13910"/>
    <cellStyle name="Normal 5 3 2 6 2 2 4 2 2" xfId="44117"/>
    <cellStyle name="Normal 5 3 2 6 2 2 4 3" xfId="23550"/>
    <cellStyle name="Normal 5 3 2 6 2 2 4 3 2" xfId="53757"/>
    <cellStyle name="Normal 5 3 2 6 2 2 4 4" xfId="34477"/>
    <cellStyle name="Normal 5 3 2 6 2 2 5" xfId="5557"/>
    <cellStyle name="Normal 5 3 2 6 2 2 5 2" xfId="15197"/>
    <cellStyle name="Normal 5 3 2 6 2 2 5 2 2" xfId="45404"/>
    <cellStyle name="Normal 5 3 2 6 2 2 5 3" xfId="24837"/>
    <cellStyle name="Normal 5 3 2 6 2 2 5 3 2" xfId="55044"/>
    <cellStyle name="Normal 5 3 2 6 2 2 5 4" xfId="35764"/>
    <cellStyle name="Normal 5 3 2 6 2 2 6" xfId="6844"/>
    <cellStyle name="Normal 5 3 2 6 2 2 6 2" xfId="16484"/>
    <cellStyle name="Normal 5 3 2 6 2 2 6 2 2" xfId="46691"/>
    <cellStyle name="Normal 5 3 2 6 2 2 6 3" xfId="26124"/>
    <cellStyle name="Normal 5 3 2 6 2 2 6 3 2" xfId="56331"/>
    <cellStyle name="Normal 5 3 2 6 2 2 6 4" xfId="37051"/>
    <cellStyle name="Normal 5 3 2 6 2 2 7" xfId="8131"/>
    <cellStyle name="Normal 5 3 2 6 2 2 7 2" xfId="17771"/>
    <cellStyle name="Normal 5 3 2 6 2 2 7 2 2" xfId="47978"/>
    <cellStyle name="Normal 5 3 2 6 2 2 7 3" xfId="27411"/>
    <cellStyle name="Normal 5 3 2 6 2 2 7 3 2" xfId="57618"/>
    <cellStyle name="Normal 5 3 2 6 2 2 7 4" xfId="38338"/>
    <cellStyle name="Normal 5 3 2 6 2 2 8" xfId="9418"/>
    <cellStyle name="Normal 5 3 2 6 2 2 8 2" xfId="19058"/>
    <cellStyle name="Normal 5 3 2 6 2 2 8 2 2" xfId="49265"/>
    <cellStyle name="Normal 5 3 2 6 2 2 8 3" xfId="28698"/>
    <cellStyle name="Normal 5 3 2 6 2 2 8 3 2" xfId="58905"/>
    <cellStyle name="Normal 5 3 2 6 2 2 8 4" xfId="39625"/>
    <cellStyle name="Normal 5 3 2 6 2 2 9" xfId="10541"/>
    <cellStyle name="Normal 5 3 2 6 2 2 9 2" xfId="40748"/>
    <cellStyle name="Normal 5 3 2 6 2 3" xfId="1548"/>
    <cellStyle name="Normal 5 3 2 6 2 3 2" xfId="11195"/>
    <cellStyle name="Normal 5 3 2 6 2 3 2 2" xfId="41402"/>
    <cellStyle name="Normal 5 3 2 6 2 3 3" xfId="20835"/>
    <cellStyle name="Normal 5 3 2 6 2 3 3 2" xfId="51042"/>
    <cellStyle name="Normal 5 3 2 6 2 3 4" xfId="31762"/>
    <cellStyle name="Normal 5 3 2 6 2 4" xfId="2676"/>
    <cellStyle name="Normal 5 3 2 6 2 4 2" xfId="12318"/>
    <cellStyle name="Normal 5 3 2 6 2 4 2 2" xfId="42525"/>
    <cellStyle name="Normal 5 3 2 6 2 4 3" xfId="21958"/>
    <cellStyle name="Normal 5 3 2 6 2 4 3 2" xfId="52165"/>
    <cellStyle name="Normal 5 3 2 6 2 4 4" xfId="32885"/>
    <cellStyle name="Normal 5 3 2 6 2 5" xfId="3799"/>
    <cellStyle name="Normal 5 3 2 6 2 5 2" xfId="13441"/>
    <cellStyle name="Normal 5 3 2 6 2 5 2 2" xfId="43648"/>
    <cellStyle name="Normal 5 3 2 6 2 5 3" xfId="23081"/>
    <cellStyle name="Normal 5 3 2 6 2 5 3 2" xfId="53288"/>
    <cellStyle name="Normal 5 3 2 6 2 5 4" xfId="34008"/>
    <cellStyle name="Normal 5 3 2 6 2 6" xfId="5088"/>
    <cellStyle name="Normal 5 3 2 6 2 6 2" xfId="14728"/>
    <cellStyle name="Normal 5 3 2 6 2 6 2 2" xfId="44935"/>
    <cellStyle name="Normal 5 3 2 6 2 6 3" xfId="24368"/>
    <cellStyle name="Normal 5 3 2 6 2 6 3 2" xfId="54575"/>
    <cellStyle name="Normal 5 3 2 6 2 6 4" xfId="35295"/>
    <cellStyle name="Normal 5 3 2 6 2 7" xfId="6375"/>
    <cellStyle name="Normal 5 3 2 6 2 7 2" xfId="16015"/>
    <cellStyle name="Normal 5 3 2 6 2 7 2 2" xfId="46222"/>
    <cellStyle name="Normal 5 3 2 6 2 7 3" xfId="25655"/>
    <cellStyle name="Normal 5 3 2 6 2 7 3 2" xfId="55862"/>
    <cellStyle name="Normal 5 3 2 6 2 7 4" xfId="36582"/>
    <cellStyle name="Normal 5 3 2 6 2 8" xfId="7662"/>
    <cellStyle name="Normal 5 3 2 6 2 8 2" xfId="17302"/>
    <cellStyle name="Normal 5 3 2 6 2 8 2 2" xfId="47509"/>
    <cellStyle name="Normal 5 3 2 6 2 8 3" xfId="26942"/>
    <cellStyle name="Normal 5 3 2 6 2 8 3 2" xfId="57149"/>
    <cellStyle name="Normal 5 3 2 6 2 8 4" xfId="37869"/>
    <cellStyle name="Normal 5 3 2 6 2 9" xfId="8949"/>
    <cellStyle name="Normal 5 3 2 6 2 9 2" xfId="18589"/>
    <cellStyle name="Normal 5 3 2 6 2 9 2 2" xfId="48796"/>
    <cellStyle name="Normal 5 3 2 6 2 9 3" xfId="28229"/>
    <cellStyle name="Normal 5 3 2 6 2 9 3 2" xfId="58436"/>
    <cellStyle name="Normal 5 3 2 6 2 9 4" xfId="39156"/>
    <cellStyle name="Normal 5 3 2 6 3" xfId="726"/>
    <cellStyle name="Normal 5 3 2 6 3 10" xfId="20017"/>
    <cellStyle name="Normal 5 3 2 6 3 10 2" xfId="50224"/>
    <cellStyle name="Normal 5 3 2 6 3 11" xfId="29821"/>
    <cellStyle name="Normal 5 3 2 6 3 11 2" xfId="60028"/>
    <cellStyle name="Normal 5 3 2 6 3 12" xfId="30944"/>
    <cellStyle name="Normal 5 3 2 6 3 2" xfId="1855"/>
    <cellStyle name="Normal 5 3 2 6 3 2 2" xfId="11500"/>
    <cellStyle name="Normal 5 3 2 6 3 2 2 2" xfId="41707"/>
    <cellStyle name="Normal 5 3 2 6 3 2 3" xfId="21140"/>
    <cellStyle name="Normal 5 3 2 6 3 2 3 2" xfId="51347"/>
    <cellStyle name="Normal 5 3 2 6 3 2 4" xfId="32067"/>
    <cellStyle name="Normal 5 3 2 6 3 3" xfId="2981"/>
    <cellStyle name="Normal 5 3 2 6 3 3 2" xfId="12623"/>
    <cellStyle name="Normal 5 3 2 6 3 3 2 2" xfId="42830"/>
    <cellStyle name="Normal 5 3 2 6 3 3 3" xfId="22263"/>
    <cellStyle name="Normal 5 3 2 6 3 3 3 2" xfId="52470"/>
    <cellStyle name="Normal 5 3 2 6 3 3 4" xfId="33190"/>
    <cellStyle name="Normal 5 3 2 6 3 4" xfId="4104"/>
    <cellStyle name="Normal 5 3 2 6 3 4 2" xfId="13746"/>
    <cellStyle name="Normal 5 3 2 6 3 4 2 2" xfId="43953"/>
    <cellStyle name="Normal 5 3 2 6 3 4 3" xfId="23386"/>
    <cellStyle name="Normal 5 3 2 6 3 4 3 2" xfId="53593"/>
    <cellStyle name="Normal 5 3 2 6 3 4 4" xfId="34313"/>
    <cellStyle name="Normal 5 3 2 6 3 5" xfId="5393"/>
    <cellStyle name="Normal 5 3 2 6 3 5 2" xfId="15033"/>
    <cellStyle name="Normal 5 3 2 6 3 5 2 2" xfId="45240"/>
    <cellStyle name="Normal 5 3 2 6 3 5 3" xfId="24673"/>
    <cellStyle name="Normal 5 3 2 6 3 5 3 2" xfId="54880"/>
    <cellStyle name="Normal 5 3 2 6 3 5 4" xfId="35600"/>
    <cellStyle name="Normal 5 3 2 6 3 6" xfId="6680"/>
    <cellStyle name="Normal 5 3 2 6 3 6 2" xfId="16320"/>
    <cellStyle name="Normal 5 3 2 6 3 6 2 2" xfId="46527"/>
    <cellStyle name="Normal 5 3 2 6 3 6 3" xfId="25960"/>
    <cellStyle name="Normal 5 3 2 6 3 6 3 2" xfId="56167"/>
    <cellStyle name="Normal 5 3 2 6 3 6 4" xfId="36887"/>
    <cellStyle name="Normal 5 3 2 6 3 7" xfId="7967"/>
    <cellStyle name="Normal 5 3 2 6 3 7 2" xfId="17607"/>
    <cellStyle name="Normal 5 3 2 6 3 7 2 2" xfId="47814"/>
    <cellStyle name="Normal 5 3 2 6 3 7 3" xfId="27247"/>
    <cellStyle name="Normal 5 3 2 6 3 7 3 2" xfId="57454"/>
    <cellStyle name="Normal 5 3 2 6 3 7 4" xfId="38174"/>
    <cellStyle name="Normal 5 3 2 6 3 8" xfId="9254"/>
    <cellStyle name="Normal 5 3 2 6 3 8 2" xfId="18894"/>
    <cellStyle name="Normal 5 3 2 6 3 8 2 2" xfId="49101"/>
    <cellStyle name="Normal 5 3 2 6 3 8 3" xfId="28534"/>
    <cellStyle name="Normal 5 3 2 6 3 8 3 2" xfId="58741"/>
    <cellStyle name="Normal 5 3 2 6 3 8 4" xfId="39461"/>
    <cellStyle name="Normal 5 3 2 6 3 9" xfId="10377"/>
    <cellStyle name="Normal 5 3 2 6 3 9 2" xfId="40584"/>
    <cellStyle name="Normal 5 3 2 6 4" xfId="1196"/>
    <cellStyle name="Normal 5 3 2 6 4 10" xfId="20484"/>
    <cellStyle name="Normal 5 3 2 6 4 10 2" xfId="50691"/>
    <cellStyle name="Normal 5 3 2 6 4 11" xfId="30288"/>
    <cellStyle name="Normal 5 3 2 6 4 11 2" xfId="60495"/>
    <cellStyle name="Normal 5 3 2 6 4 12" xfId="31411"/>
    <cellStyle name="Normal 5 3 2 6 4 2" xfId="2324"/>
    <cellStyle name="Normal 5 3 2 6 4 2 2" xfId="11967"/>
    <cellStyle name="Normal 5 3 2 6 4 2 2 2" xfId="42174"/>
    <cellStyle name="Normal 5 3 2 6 4 2 3" xfId="21607"/>
    <cellStyle name="Normal 5 3 2 6 4 2 3 2" xfId="51814"/>
    <cellStyle name="Normal 5 3 2 6 4 2 4" xfId="32534"/>
    <cellStyle name="Normal 5 3 2 6 4 3" xfId="3448"/>
    <cellStyle name="Normal 5 3 2 6 4 3 2" xfId="13090"/>
    <cellStyle name="Normal 5 3 2 6 4 3 2 2" xfId="43297"/>
    <cellStyle name="Normal 5 3 2 6 4 3 3" xfId="22730"/>
    <cellStyle name="Normal 5 3 2 6 4 3 3 2" xfId="52937"/>
    <cellStyle name="Normal 5 3 2 6 4 3 4" xfId="33657"/>
    <cellStyle name="Normal 5 3 2 6 4 4" xfId="4571"/>
    <cellStyle name="Normal 5 3 2 6 4 4 2" xfId="14213"/>
    <cellStyle name="Normal 5 3 2 6 4 4 2 2" xfId="44420"/>
    <cellStyle name="Normal 5 3 2 6 4 4 3" xfId="23853"/>
    <cellStyle name="Normal 5 3 2 6 4 4 3 2" xfId="54060"/>
    <cellStyle name="Normal 5 3 2 6 4 4 4" xfId="34780"/>
    <cellStyle name="Normal 5 3 2 6 4 5" xfId="5860"/>
    <cellStyle name="Normal 5 3 2 6 4 5 2" xfId="15500"/>
    <cellStyle name="Normal 5 3 2 6 4 5 2 2" xfId="45707"/>
    <cellStyle name="Normal 5 3 2 6 4 5 3" xfId="25140"/>
    <cellStyle name="Normal 5 3 2 6 4 5 3 2" xfId="55347"/>
    <cellStyle name="Normal 5 3 2 6 4 5 4" xfId="36067"/>
    <cellStyle name="Normal 5 3 2 6 4 6" xfId="7147"/>
    <cellStyle name="Normal 5 3 2 6 4 6 2" xfId="16787"/>
    <cellStyle name="Normal 5 3 2 6 4 6 2 2" xfId="46994"/>
    <cellStyle name="Normal 5 3 2 6 4 6 3" xfId="26427"/>
    <cellStyle name="Normal 5 3 2 6 4 6 3 2" xfId="56634"/>
    <cellStyle name="Normal 5 3 2 6 4 6 4" xfId="37354"/>
    <cellStyle name="Normal 5 3 2 6 4 7" xfId="8434"/>
    <cellStyle name="Normal 5 3 2 6 4 7 2" xfId="18074"/>
    <cellStyle name="Normal 5 3 2 6 4 7 2 2" xfId="48281"/>
    <cellStyle name="Normal 5 3 2 6 4 7 3" xfId="27714"/>
    <cellStyle name="Normal 5 3 2 6 4 7 3 2" xfId="57921"/>
    <cellStyle name="Normal 5 3 2 6 4 7 4" xfId="38641"/>
    <cellStyle name="Normal 5 3 2 6 4 8" xfId="9721"/>
    <cellStyle name="Normal 5 3 2 6 4 8 2" xfId="19361"/>
    <cellStyle name="Normal 5 3 2 6 4 8 2 2" xfId="49568"/>
    <cellStyle name="Normal 5 3 2 6 4 8 3" xfId="29001"/>
    <cellStyle name="Normal 5 3 2 6 4 8 3 2" xfId="59208"/>
    <cellStyle name="Normal 5 3 2 6 4 8 4" xfId="39928"/>
    <cellStyle name="Normal 5 3 2 6 4 9" xfId="10844"/>
    <cellStyle name="Normal 5 3 2 6 4 9 2" xfId="41051"/>
    <cellStyle name="Normal 5 3 2 6 5" xfId="1384"/>
    <cellStyle name="Normal 5 3 2 6 5 2" xfId="4924"/>
    <cellStyle name="Normal 5 3 2 6 5 2 2" xfId="14564"/>
    <cellStyle name="Normal 5 3 2 6 5 2 2 2" xfId="44771"/>
    <cellStyle name="Normal 5 3 2 6 5 2 3" xfId="24204"/>
    <cellStyle name="Normal 5 3 2 6 5 2 3 2" xfId="54411"/>
    <cellStyle name="Normal 5 3 2 6 5 2 4" xfId="35131"/>
    <cellStyle name="Normal 5 3 2 6 5 3" xfId="6211"/>
    <cellStyle name="Normal 5 3 2 6 5 3 2" xfId="15851"/>
    <cellStyle name="Normal 5 3 2 6 5 3 2 2" xfId="46058"/>
    <cellStyle name="Normal 5 3 2 6 5 3 3" xfId="25491"/>
    <cellStyle name="Normal 5 3 2 6 5 3 3 2" xfId="55698"/>
    <cellStyle name="Normal 5 3 2 6 5 3 4" xfId="36418"/>
    <cellStyle name="Normal 5 3 2 6 5 4" xfId="7498"/>
    <cellStyle name="Normal 5 3 2 6 5 4 2" xfId="17138"/>
    <cellStyle name="Normal 5 3 2 6 5 4 2 2" xfId="47345"/>
    <cellStyle name="Normal 5 3 2 6 5 4 3" xfId="26778"/>
    <cellStyle name="Normal 5 3 2 6 5 4 3 2" xfId="56985"/>
    <cellStyle name="Normal 5 3 2 6 5 4 4" xfId="37705"/>
    <cellStyle name="Normal 5 3 2 6 5 5" xfId="8785"/>
    <cellStyle name="Normal 5 3 2 6 5 5 2" xfId="18425"/>
    <cellStyle name="Normal 5 3 2 6 5 5 2 2" xfId="48632"/>
    <cellStyle name="Normal 5 3 2 6 5 5 3" xfId="28065"/>
    <cellStyle name="Normal 5 3 2 6 5 5 3 2" xfId="58272"/>
    <cellStyle name="Normal 5 3 2 6 5 5 4" xfId="38992"/>
    <cellStyle name="Normal 5 3 2 6 5 6" xfId="11031"/>
    <cellStyle name="Normal 5 3 2 6 5 6 2" xfId="41238"/>
    <cellStyle name="Normal 5 3 2 6 5 7" xfId="20671"/>
    <cellStyle name="Normal 5 3 2 6 5 7 2" xfId="50878"/>
    <cellStyle name="Normal 5 3 2 6 5 8" xfId="29352"/>
    <cellStyle name="Normal 5 3 2 6 5 8 2" xfId="59559"/>
    <cellStyle name="Normal 5 3 2 6 5 9" xfId="31598"/>
    <cellStyle name="Normal 5 3 2 6 6" xfId="2512"/>
    <cellStyle name="Normal 5 3 2 6 6 2" xfId="12154"/>
    <cellStyle name="Normal 5 3 2 6 6 2 2" xfId="42361"/>
    <cellStyle name="Normal 5 3 2 6 6 3" xfId="21794"/>
    <cellStyle name="Normal 5 3 2 6 6 3 2" xfId="52001"/>
    <cellStyle name="Normal 5 3 2 6 6 4" xfId="32721"/>
    <cellStyle name="Normal 5 3 2 6 7" xfId="3635"/>
    <cellStyle name="Normal 5 3 2 6 7 2" xfId="13277"/>
    <cellStyle name="Normal 5 3 2 6 7 2 2" xfId="43484"/>
    <cellStyle name="Normal 5 3 2 6 7 3" xfId="22917"/>
    <cellStyle name="Normal 5 3 2 6 7 3 2" xfId="53124"/>
    <cellStyle name="Normal 5 3 2 6 7 4" xfId="33844"/>
    <cellStyle name="Normal 5 3 2 6 8" xfId="4758"/>
    <cellStyle name="Normal 5 3 2 6 8 2" xfId="14400"/>
    <cellStyle name="Normal 5 3 2 6 8 2 2" xfId="44607"/>
    <cellStyle name="Normal 5 3 2 6 8 3" xfId="24040"/>
    <cellStyle name="Normal 5 3 2 6 8 3 2" xfId="54247"/>
    <cellStyle name="Normal 5 3 2 6 8 4" xfId="34967"/>
    <cellStyle name="Normal 5 3 2 6 9" xfId="6047"/>
    <cellStyle name="Normal 5 3 2 6 9 2" xfId="15687"/>
    <cellStyle name="Normal 5 3 2 6 9 2 2" xfId="45894"/>
    <cellStyle name="Normal 5 3 2 6 9 3" xfId="25327"/>
    <cellStyle name="Normal 5 3 2 6 9 3 2" xfId="55534"/>
    <cellStyle name="Normal 5 3 2 6 9 4" xfId="36254"/>
    <cellStyle name="Normal 5 3 2 7" xfId="273"/>
    <cellStyle name="Normal 5 3 2 7 10" xfId="7357"/>
    <cellStyle name="Normal 5 3 2 7 10 2" xfId="16997"/>
    <cellStyle name="Normal 5 3 2 7 10 2 2" xfId="47204"/>
    <cellStyle name="Normal 5 3 2 7 10 3" xfId="26637"/>
    <cellStyle name="Normal 5 3 2 7 10 3 2" xfId="56844"/>
    <cellStyle name="Normal 5 3 2 7 10 4" xfId="37564"/>
    <cellStyle name="Normal 5 3 2 7 11" xfId="8644"/>
    <cellStyle name="Normal 5 3 2 7 11 2" xfId="18284"/>
    <cellStyle name="Normal 5 3 2 7 11 2 2" xfId="48491"/>
    <cellStyle name="Normal 5 3 2 7 11 3" xfId="27924"/>
    <cellStyle name="Normal 5 3 2 7 11 3 2" xfId="58131"/>
    <cellStyle name="Normal 5 3 2 7 11 4" xfId="38851"/>
    <cellStyle name="Normal 5 3 2 7 12" xfId="9931"/>
    <cellStyle name="Normal 5 3 2 7 12 2" xfId="40138"/>
    <cellStyle name="Normal 5 3 2 7 13" xfId="19571"/>
    <cellStyle name="Normal 5 3 2 7 13 2" xfId="49778"/>
    <cellStyle name="Normal 5 3 2 7 14" xfId="29211"/>
    <cellStyle name="Normal 5 3 2 7 14 2" xfId="59418"/>
    <cellStyle name="Normal 5 3 2 7 15" xfId="30498"/>
    <cellStyle name="Normal 5 3 2 7 2" xfId="437"/>
    <cellStyle name="Normal 5 3 2 7 2 10" xfId="10095"/>
    <cellStyle name="Normal 5 3 2 7 2 10 2" xfId="40302"/>
    <cellStyle name="Normal 5 3 2 7 2 11" xfId="19735"/>
    <cellStyle name="Normal 5 3 2 7 2 11 2" xfId="49942"/>
    <cellStyle name="Normal 5 3 2 7 2 12" xfId="29539"/>
    <cellStyle name="Normal 5 3 2 7 2 12 2" xfId="59746"/>
    <cellStyle name="Normal 5 3 2 7 2 13" xfId="30662"/>
    <cellStyle name="Normal 5 3 2 7 2 2" xfId="913"/>
    <cellStyle name="Normal 5 3 2 7 2 2 10" xfId="20204"/>
    <cellStyle name="Normal 5 3 2 7 2 2 10 2" xfId="50411"/>
    <cellStyle name="Normal 5 3 2 7 2 2 11" xfId="30008"/>
    <cellStyle name="Normal 5 3 2 7 2 2 11 2" xfId="60215"/>
    <cellStyle name="Normal 5 3 2 7 2 2 12" xfId="31131"/>
    <cellStyle name="Normal 5 3 2 7 2 2 2" xfId="2042"/>
    <cellStyle name="Normal 5 3 2 7 2 2 2 2" xfId="11687"/>
    <cellStyle name="Normal 5 3 2 7 2 2 2 2 2" xfId="41894"/>
    <cellStyle name="Normal 5 3 2 7 2 2 2 3" xfId="21327"/>
    <cellStyle name="Normal 5 3 2 7 2 2 2 3 2" xfId="51534"/>
    <cellStyle name="Normal 5 3 2 7 2 2 2 4" xfId="32254"/>
    <cellStyle name="Normal 5 3 2 7 2 2 3" xfId="3168"/>
    <cellStyle name="Normal 5 3 2 7 2 2 3 2" xfId="12810"/>
    <cellStyle name="Normal 5 3 2 7 2 2 3 2 2" xfId="43017"/>
    <cellStyle name="Normal 5 3 2 7 2 2 3 3" xfId="22450"/>
    <cellStyle name="Normal 5 3 2 7 2 2 3 3 2" xfId="52657"/>
    <cellStyle name="Normal 5 3 2 7 2 2 3 4" xfId="33377"/>
    <cellStyle name="Normal 5 3 2 7 2 2 4" xfId="4291"/>
    <cellStyle name="Normal 5 3 2 7 2 2 4 2" xfId="13933"/>
    <cellStyle name="Normal 5 3 2 7 2 2 4 2 2" xfId="44140"/>
    <cellStyle name="Normal 5 3 2 7 2 2 4 3" xfId="23573"/>
    <cellStyle name="Normal 5 3 2 7 2 2 4 3 2" xfId="53780"/>
    <cellStyle name="Normal 5 3 2 7 2 2 4 4" xfId="34500"/>
    <cellStyle name="Normal 5 3 2 7 2 2 5" xfId="5580"/>
    <cellStyle name="Normal 5 3 2 7 2 2 5 2" xfId="15220"/>
    <cellStyle name="Normal 5 3 2 7 2 2 5 2 2" xfId="45427"/>
    <cellStyle name="Normal 5 3 2 7 2 2 5 3" xfId="24860"/>
    <cellStyle name="Normal 5 3 2 7 2 2 5 3 2" xfId="55067"/>
    <cellStyle name="Normal 5 3 2 7 2 2 5 4" xfId="35787"/>
    <cellStyle name="Normal 5 3 2 7 2 2 6" xfId="6867"/>
    <cellStyle name="Normal 5 3 2 7 2 2 6 2" xfId="16507"/>
    <cellStyle name="Normal 5 3 2 7 2 2 6 2 2" xfId="46714"/>
    <cellStyle name="Normal 5 3 2 7 2 2 6 3" xfId="26147"/>
    <cellStyle name="Normal 5 3 2 7 2 2 6 3 2" xfId="56354"/>
    <cellStyle name="Normal 5 3 2 7 2 2 6 4" xfId="37074"/>
    <cellStyle name="Normal 5 3 2 7 2 2 7" xfId="8154"/>
    <cellStyle name="Normal 5 3 2 7 2 2 7 2" xfId="17794"/>
    <cellStyle name="Normal 5 3 2 7 2 2 7 2 2" xfId="48001"/>
    <cellStyle name="Normal 5 3 2 7 2 2 7 3" xfId="27434"/>
    <cellStyle name="Normal 5 3 2 7 2 2 7 3 2" xfId="57641"/>
    <cellStyle name="Normal 5 3 2 7 2 2 7 4" xfId="38361"/>
    <cellStyle name="Normal 5 3 2 7 2 2 8" xfId="9441"/>
    <cellStyle name="Normal 5 3 2 7 2 2 8 2" xfId="19081"/>
    <cellStyle name="Normal 5 3 2 7 2 2 8 2 2" xfId="49288"/>
    <cellStyle name="Normal 5 3 2 7 2 2 8 3" xfId="28721"/>
    <cellStyle name="Normal 5 3 2 7 2 2 8 3 2" xfId="58928"/>
    <cellStyle name="Normal 5 3 2 7 2 2 8 4" xfId="39648"/>
    <cellStyle name="Normal 5 3 2 7 2 2 9" xfId="10564"/>
    <cellStyle name="Normal 5 3 2 7 2 2 9 2" xfId="40771"/>
    <cellStyle name="Normal 5 3 2 7 2 3" xfId="1571"/>
    <cellStyle name="Normal 5 3 2 7 2 3 2" xfId="11218"/>
    <cellStyle name="Normal 5 3 2 7 2 3 2 2" xfId="41425"/>
    <cellStyle name="Normal 5 3 2 7 2 3 3" xfId="20858"/>
    <cellStyle name="Normal 5 3 2 7 2 3 3 2" xfId="51065"/>
    <cellStyle name="Normal 5 3 2 7 2 3 4" xfId="31785"/>
    <cellStyle name="Normal 5 3 2 7 2 4" xfId="2699"/>
    <cellStyle name="Normal 5 3 2 7 2 4 2" xfId="12341"/>
    <cellStyle name="Normal 5 3 2 7 2 4 2 2" xfId="42548"/>
    <cellStyle name="Normal 5 3 2 7 2 4 3" xfId="21981"/>
    <cellStyle name="Normal 5 3 2 7 2 4 3 2" xfId="52188"/>
    <cellStyle name="Normal 5 3 2 7 2 4 4" xfId="32908"/>
    <cellStyle name="Normal 5 3 2 7 2 5" xfId="3822"/>
    <cellStyle name="Normal 5 3 2 7 2 5 2" xfId="13464"/>
    <cellStyle name="Normal 5 3 2 7 2 5 2 2" xfId="43671"/>
    <cellStyle name="Normal 5 3 2 7 2 5 3" xfId="23104"/>
    <cellStyle name="Normal 5 3 2 7 2 5 3 2" xfId="53311"/>
    <cellStyle name="Normal 5 3 2 7 2 5 4" xfId="34031"/>
    <cellStyle name="Normal 5 3 2 7 2 6" xfId="5111"/>
    <cellStyle name="Normal 5 3 2 7 2 6 2" xfId="14751"/>
    <cellStyle name="Normal 5 3 2 7 2 6 2 2" xfId="44958"/>
    <cellStyle name="Normal 5 3 2 7 2 6 3" xfId="24391"/>
    <cellStyle name="Normal 5 3 2 7 2 6 3 2" xfId="54598"/>
    <cellStyle name="Normal 5 3 2 7 2 6 4" xfId="35318"/>
    <cellStyle name="Normal 5 3 2 7 2 7" xfId="6398"/>
    <cellStyle name="Normal 5 3 2 7 2 7 2" xfId="16038"/>
    <cellStyle name="Normal 5 3 2 7 2 7 2 2" xfId="46245"/>
    <cellStyle name="Normal 5 3 2 7 2 7 3" xfId="25678"/>
    <cellStyle name="Normal 5 3 2 7 2 7 3 2" xfId="55885"/>
    <cellStyle name="Normal 5 3 2 7 2 7 4" xfId="36605"/>
    <cellStyle name="Normal 5 3 2 7 2 8" xfId="7685"/>
    <cellStyle name="Normal 5 3 2 7 2 8 2" xfId="17325"/>
    <cellStyle name="Normal 5 3 2 7 2 8 2 2" xfId="47532"/>
    <cellStyle name="Normal 5 3 2 7 2 8 3" xfId="26965"/>
    <cellStyle name="Normal 5 3 2 7 2 8 3 2" xfId="57172"/>
    <cellStyle name="Normal 5 3 2 7 2 8 4" xfId="37892"/>
    <cellStyle name="Normal 5 3 2 7 2 9" xfId="8972"/>
    <cellStyle name="Normal 5 3 2 7 2 9 2" xfId="18612"/>
    <cellStyle name="Normal 5 3 2 7 2 9 2 2" xfId="48819"/>
    <cellStyle name="Normal 5 3 2 7 2 9 3" xfId="28252"/>
    <cellStyle name="Normal 5 3 2 7 2 9 3 2" xfId="58459"/>
    <cellStyle name="Normal 5 3 2 7 2 9 4" xfId="39179"/>
    <cellStyle name="Normal 5 3 2 7 3" xfId="749"/>
    <cellStyle name="Normal 5 3 2 7 3 10" xfId="20040"/>
    <cellStyle name="Normal 5 3 2 7 3 10 2" xfId="50247"/>
    <cellStyle name="Normal 5 3 2 7 3 11" xfId="29844"/>
    <cellStyle name="Normal 5 3 2 7 3 11 2" xfId="60051"/>
    <cellStyle name="Normal 5 3 2 7 3 12" xfId="30967"/>
    <cellStyle name="Normal 5 3 2 7 3 2" xfId="1878"/>
    <cellStyle name="Normal 5 3 2 7 3 2 2" xfId="11523"/>
    <cellStyle name="Normal 5 3 2 7 3 2 2 2" xfId="41730"/>
    <cellStyle name="Normal 5 3 2 7 3 2 3" xfId="21163"/>
    <cellStyle name="Normal 5 3 2 7 3 2 3 2" xfId="51370"/>
    <cellStyle name="Normal 5 3 2 7 3 2 4" xfId="32090"/>
    <cellStyle name="Normal 5 3 2 7 3 3" xfId="3004"/>
    <cellStyle name="Normal 5 3 2 7 3 3 2" xfId="12646"/>
    <cellStyle name="Normal 5 3 2 7 3 3 2 2" xfId="42853"/>
    <cellStyle name="Normal 5 3 2 7 3 3 3" xfId="22286"/>
    <cellStyle name="Normal 5 3 2 7 3 3 3 2" xfId="52493"/>
    <cellStyle name="Normal 5 3 2 7 3 3 4" xfId="33213"/>
    <cellStyle name="Normal 5 3 2 7 3 4" xfId="4127"/>
    <cellStyle name="Normal 5 3 2 7 3 4 2" xfId="13769"/>
    <cellStyle name="Normal 5 3 2 7 3 4 2 2" xfId="43976"/>
    <cellStyle name="Normal 5 3 2 7 3 4 3" xfId="23409"/>
    <cellStyle name="Normal 5 3 2 7 3 4 3 2" xfId="53616"/>
    <cellStyle name="Normal 5 3 2 7 3 4 4" xfId="34336"/>
    <cellStyle name="Normal 5 3 2 7 3 5" xfId="5416"/>
    <cellStyle name="Normal 5 3 2 7 3 5 2" xfId="15056"/>
    <cellStyle name="Normal 5 3 2 7 3 5 2 2" xfId="45263"/>
    <cellStyle name="Normal 5 3 2 7 3 5 3" xfId="24696"/>
    <cellStyle name="Normal 5 3 2 7 3 5 3 2" xfId="54903"/>
    <cellStyle name="Normal 5 3 2 7 3 5 4" xfId="35623"/>
    <cellStyle name="Normal 5 3 2 7 3 6" xfId="6703"/>
    <cellStyle name="Normal 5 3 2 7 3 6 2" xfId="16343"/>
    <cellStyle name="Normal 5 3 2 7 3 6 2 2" xfId="46550"/>
    <cellStyle name="Normal 5 3 2 7 3 6 3" xfId="25983"/>
    <cellStyle name="Normal 5 3 2 7 3 6 3 2" xfId="56190"/>
    <cellStyle name="Normal 5 3 2 7 3 6 4" xfId="36910"/>
    <cellStyle name="Normal 5 3 2 7 3 7" xfId="7990"/>
    <cellStyle name="Normal 5 3 2 7 3 7 2" xfId="17630"/>
    <cellStyle name="Normal 5 3 2 7 3 7 2 2" xfId="47837"/>
    <cellStyle name="Normal 5 3 2 7 3 7 3" xfId="27270"/>
    <cellStyle name="Normal 5 3 2 7 3 7 3 2" xfId="57477"/>
    <cellStyle name="Normal 5 3 2 7 3 7 4" xfId="38197"/>
    <cellStyle name="Normal 5 3 2 7 3 8" xfId="9277"/>
    <cellStyle name="Normal 5 3 2 7 3 8 2" xfId="18917"/>
    <cellStyle name="Normal 5 3 2 7 3 8 2 2" xfId="49124"/>
    <cellStyle name="Normal 5 3 2 7 3 8 3" xfId="28557"/>
    <cellStyle name="Normal 5 3 2 7 3 8 3 2" xfId="58764"/>
    <cellStyle name="Normal 5 3 2 7 3 8 4" xfId="39484"/>
    <cellStyle name="Normal 5 3 2 7 3 9" xfId="10400"/>
    <cellStyle name="Normal 5 3 2 7 3 9 2" xfId="40607"/>
    <cellStyle name="Normal 5 3 2 7 4" xfId="1219"/>
    <cellStyle name="Normal 5 3 2 7 4 10" xfId="20507"/>
    <cellStyle name="Normal 5 3 2 7 4 10 2" xfId="50714"/>
    <cellStyle name="Normal 5 3 2 7 4 11" xfId="30311"/>
    <cellStyle name="Normal 5 3 2 7 4 11 2" xfId="60518"/>
    <cellStyle name="Normal 5 3 2 7 4 12" xfId="31434"/>
    <cellStyle name="Normal 5 3 2 7 4 2" xfId="2347"/>
    <cellStyle name="Normal 5 3 2 7 4 2 2" xfId="11990"/>
    <cellStyle name="Normal 5 3 2 7 4 2 2 2" xfId="42197"/>
    <cellStyle name="Normal 5 3 2 7 4 2 3" xfId="21630"/>
    <cellStyle name="Normal 5 3 2 7 4 2 3 2" xfId="51837"/>
    <cellStyle name="Normal 5 3 2 7 4 2 4" xfId="32557"/>
    <cellStyle name="Normal 5 3 2 7 4 3" xfId="3471"/>
    <cellStyle name="Normal 5 3 2 7 4 3 2" xfId="13113"/>
    <cellStyle name="Normal 5 3 2 7 4 3 2 2" xfId="43320"/>
    <cellStyle name="Normal 5 3 2 7 4 3 3" xfId="22753"/>
    <cellStyle name="Normal 5 3 2 7 4 3 3 2" xfId="52960"/>
    <cellStyle name="Normal 5 3 2 7 4 3 4" xfId="33680"/>
    <cellStyle name="Normal 5 3 2 7 4 4" xfId="4594"/>
    <cellStyle name="Normal 5 3 2 7 4 4 2" xfId="14236"/>
    <cellStyle name="Normal 5 3 2 7 4 4 2 2" xfId="44443"/>
    <cellStyle name="Normal 5 3 2 7 4 4 3" xfId="23876"/>
    <cellStyle name="Normal 5 3 2 7 4 4 3 2" xfId="54083"/>
    <cellStyle name="Normal 5 3 2 7 4 4 4" xfId="34803"/>
    <cellStyle name="Normal 5 3 2 7 4 5" xfId="5883"/>
    <cellStyle name="Normal 5 3 2 7 4 5 2" xfId="15523"/>
    <cellStyle name="Normal 5 3 2 7 4 5 2 2" xfId="45730"/>
    <cellStyle name="Normal 5 3 2 7 4 5 3" xfId="25163"/>
    <cellStyle name="Normal 5 3 2 7 4 5 3 2" xfId="55370"/>
    <cellStyle name="Normal 5 3 2 7 4 5 4" xfId="36090"/>
    <cellStyle name="Normal 5 3 2 7 4 6" xfId="7170"/>
    <cellStyle name="Normal 5 3 2 7 4 6 2" xfId="16810"/>
    <cellStyle name="Normal 5 3 2 7 4 6 2 2" xfId="47017"/>
    <cellStyle name="Normal 5 3 2 7 4 6 3" xfId="26450"/>
    <cellStyle name="Normal 5 3 2 7 4 6 3 2" xfId="56657"/>
    <cellStyle name="Normal 5 3 2 7 4 6 4" xfId="37377"/>
    <cellStyle name="Normal 5 3 2 7 4 7" xfId="8457"/>
    <cellStyle name="Normal 5 3 2 7 4 7 2" xfId="18097"/>
    <cellStyle name="Normal 5 3 2 7 4 7 2 2" xfId="48304"/>
    <cellStyle name="Normal 5 3 2 7 4 7 3" xfId="27737"/>
    <cellStyle name="Normal 5 3 2 7 4 7 3 2" xfId="57944"/>
    <cellStyle name="Normal 5 3 2 7 4 7 4" xfId="38664"/>
    <cellStyle name="Normal 5 3 2 7 4 8" xfId="9744"/>
    <cellStyle name="Normal 5 3 2 7 4 8 2" xfId="19384"/>
    <cellStyle name="Normal 5 3 2 7 4 8 2 2" xfId="49591"/>
    <cellStyle name="Normal 5 3 2 7 4 8 3" xfId="29024"/>
    <cellStyle name="Normal 5 3 2 7 4 8 3 2" xfId="59231"/>
    <cellStyle name="Normal 5 3 2 7 4 8 4" xfId="39951"/>
    <cellStyle name="Normal 5 3 2 7 4 9" xfId="10867"/>
    <cellStyle name="Normal 5 3 2 7 4 9 2" xfId="41074"/>
    <cellStyle name="Normal 5 3 2 7 5" xfId="1407"/>
    <cellStyle name="Normal 5 3 2 7 5 2" xfId="4947"/>
    <cellStyle name="Normal 5 3 2 7 5 2 2" xfId="14587"/>
    <cellStyle name="Normal 5 3 2 7 5 2 2 2" xfId="44794"/>
    <cellStyle name="Normal 5 3 2 7 5 2 3" xfId="24227"/>
    <cellStyle name="Normal 5 3 2 7 5 2 3 2" xfId="54434"/>
    <cellStyle name="Normal 5 3 2 7 5 2 4" xfId="35154"/>
    <cellStyle name="Normal 5 3 2 7 5 3" xfId="6234"/>
    <cellStyle name="Normal 5 3 2 7 5 3 2" xfId="15874"/>
    <cellStyle name="Normal 5 3 2 7 5 3 2 2" xfId="46081"/>
    <cellStyle name="Normal 5 3 2 7 5 3 3" xfId="25514"/>
    <cellStyle name="Normal 5 3 2 7 5 3 3 2" xfId="55721"/>
    <cellStyle name="Normal 5 3 2 7 5 3 4" xfId="36441"/>
    <cellStyle name="Normal 5 3 2 7 5 4" xfId="7521"/>
    <cellStyle name="Normal 5 3 2 7 5 4 2" xfId="17161"/>
    <cellStyle name="Normal 5 3 2 7 5 4 2 2" xfId="47368"/>
    <cellStyle name="Normal 5 3 2 7 5 4 3" xfId="26801"/>
    <cellStyle name="Normal 5 3 2 7 5 4 3 2" xfId="57008"/>
    <cellStyle name="Normal 5 3 2 7 5 4 4" xfId="37728"/>
    <cellStyle name="Normal 5 3 2 7 5 5" xfId="8808"/>
    <cellStyle name="Normal 5 3 2 7 5 5 2" xfId="18448"/>
    <cellStyle name="Normal 5 3 2 7 5 5 2 2" xfId="48655"/>
    <cellStyle name="Normal 5 3 2 7 5 5 3" xfId="28088"/>
    <cellStyle name="Normal 5 3 2 7 5 5 3 2" xfId="58295"/>
    <cellStyle name="Normal 5 3 2 7 5 5 4" xfId="39015"/>
    <cellStyle name="Normal 5 3 2 7 5 6" xfId="11054"/>
    <cellStyle name="Normal 5 3 2 7 5 6 2" xfId="41261"/>
    <cellStyle name="Normal 5 3 2 7 5 7" xfId="20694"/>
    <cellStyle name="Normal 5 3 2 7 5 7 2" xfId="50901"/>
    <cellStyle name="Normal 5 3 2 7 5 8" xfId="29375"/>
    <cellStyle name="Normal 5 3 2 7 5 8 2" xfId="59582"/>
    <cellStyle name="Normal 5 3 2 7 5 9" xfId="31621"/>
    <cellStyle name="Normal 5 3 2 7 6" xfId="2535"/>
    <cellStyle name="Normal 5 3 2 7 6 2" xfId="12177"/>
    <cellStyle name="Normal 5 3 2 7 6 2 2" xfId="42384"/>
    <cellStyle name="Normal 5 3 2 7 6 3" xfId="21817"/>
    <cellStyle name="Normal 5 3 2 7 6 3 2" xfId="52024"/>
    <cellStyle name="Normal 5 3 2 7 6 4" xfId="32744"/>
    <cellStyle name="Normal 5 3 2 7 7" xfId="3658"/>
    <cellStyle name="Normal 5 3 2 7 7 2" xfId="13300"/>
    <cellStyle name="Normal 5 3 2 7 7 2 2" xfId="43507"/>
    <cellStyle name="Normal 5 3 2 7 7 3" xfId="22940"/>
    <cellStyle name="Normal 5 3 2 7 7 3 2" xfId="53147"/>
    <cellStyle name="Normal 5 3 2 7 7 4" xfId="33867"/>
    <cellStyle name="Normal 5 3 2 7 8" xfId="4781"/>
    <cellStyle name="Normal 5 3 2 7 8 2" xfId="14423"/>
    <cellStyle name="Normal 5 3 2 7 8 2 2" xfId="44630"/>
    <cellStyle name="Normal 5 3 2 7 8 3" xfId="24063"/>
    <cellStyle name="Normal 5 3 2 7 8 3 2" xfId="54270"/>
    <cellStyle name="Normal 5 3 2 7 8 4" xfId="34990"/>
    <cellStyle name="Normal 5 3 2 7 9" xfId="6070"/>
    <cellStyle name="Normal 5 3 2 7 9 2" xfId="15710"/>
    <cellStyle name="Normal 5 3 2 7 9 2 2" xfId="45917"/>
    <cellStyle name="Normal 5 3 2 7 9 3" xfId="25350"/>
    <cellStyle name="Normal 5 3 2 7 9 3 2" xfId="55557"/>
    <cellStyle name="Normal 5 3 2 7 9 4" xfId="36277"/>
    <cellStyle name="Normal 5 3 2 8" xfId="298"/>
    <cellStyle name="Normal 5 3 2 8 10" xfId="9956"/>
    <cellStyle name="Normal 5 3 2 8 10 2" xfId="40163"/>
    <cellStyle name="Normal 5 3 2 8 11" xfId="19596"/>
    <cellStyle name="Normal 5 3 2 8 11 2" xfId="49803"/>
    <cellStyle name="Normal 5 3 2 8 12" xfId="29400"/>
    <cellStyle name="Normal 5 3 2 8 12 2" xfId="59607"/>
    <cellStyle name="Normal 5 3 2 8 13" xfId="30523"/>
    <cellStyle name="Normal 5 3 2 8 2" xfId="774"/>
    <cellStyle name="Normal 5 3 2 8 2 10" xfId="20065"/>
    <cellStyle name="Normal 5 3 2 8 2 10 2" xfId="50272"/>
    <cellStyle name="Normal 5 3 2 8 2 11" xfId="29869"/>
    <cellStyle name="Normal 5 3 2 8 2 11 2" xfId="60076"/>
    <cellStyle name="Normal 5 3 2 8 2 12" xfId="30992"/>
    <cellStyle name="Normal 5 3 2 8 2 2" xfId="1903"/>
    <cellStyle name="Normal 5 3 2 8 2 2 2" xfId="11548"/>
    <cellStyle name="Normal 5 3 2 8 2 2 2 2" xfId="41755"/>
    <cellStyle name="Normal 5 3 2 8 2 2 3" xfId="21188"/>
    <cellStyle name="Normal 5 3 2 8 2 2 3 2" xfId="51395"/>
    <cellStyle name="Normal 5 3 2 8 2 2 4" xfId="32115"/>
    <cellStyle name="Normal 5 3 2 8 2 3" xfId="3029"/>
    <cellStyle name="Normal 5 3 2 8 2 3 2" xfId="12671"/>
    <cellStyle name="Normal 5 3 2 8 2 3 2 2" xfId="42878"/>
    <cellStyle name="Normal 5 3 2 8 2 3 3" xfId="22311"/>
    <cellStyle name="Normal 5 3 2 8 2 3 3 2" xfId="52518"/>
    <cellStyle name="Normal 5 3 2 8 2 3 4" xfId="33238"/>
    <cellStyle name="Normal 5 3 2 8 2 4" xfId="4152"/>
    <cellStyle name="Normal 5 3 2 8 2 4 2" xfId="13794"/>
    <cellStyle name="Normal 5 3 2 8 2 4 2 2" xfId="44001"/>
    <cellStyle name="Normal 5 3 2 8 2 4 3" xfId="23434"/>
    <cellStyle name="Normal 5 3 2 8 2 4 3 2" xfId="53641"/>
    <cellStyle name="Normal 5 3 2 8 2 4 4" xfId="34361"/>
    <cellStyle name="Normal 5 3 2 8 2 5" xfId="5441"/>
    <cellStyle name="Normal 5 3 2 8 2 5 2" xfId="15081"/>
    <cellStyle name="Normal 5 3 2 8 2 5 2 2" xfId="45288"/>
    <cellStyle name="Normal 5 3 2 8 2 5 3" xfId="24721"/>
    <cellStyle name="Normal 5 3 2 8 2 5 3 2" xfId="54928"/>
    <cellStyle name="Normal 5 3 2 8 2 5 4" xfId="35648"/>
    <cellStyle name="Normal 5 3 2 8 2 6" xfId="6728"/>
    <cellStyle name="Normal 5 3 2 8 2 6 2" xfId="16368"/>
    <cellStyle name="Normal 5 3 2 8 2 6 2 2" xfId="46575"/>
    <cellStyle name="Normal 5 3 2 8 2 6 3" xfId="26008"/>
    <cellStyle name="Normal 5 3 2 8 2 6 3 2" xfId="56215"/>
    <cellStyle name="Normal 5 3 2 8 2 6 4" xfId="36935"/>
    <cellStyle name="Normal 5 3 2 8 2 7" xfId="8015"/>
    <cellStyle name="Normal 5 3 2 8 2 7 2" xfId="17655"/>
    <cellStyle name="Normal 5 3 2 8 2 7 2 2" xfId="47862"/>
    <cellStyle name="Normal 5 3 2 8 2 7 3" xfId="27295"/>
    <cellStyle name="Normal 5 3 2 8 2 7 3 2" xfId="57502"/>
    <cellStyle name="Normal 5 3 2 8 2 7 4" xfId="38222"/>
    <cellStyle name="Normal 5 3 2 8 2 8" xfId="9302"/>
    <cellStyle name="Normal 5 3 2 8 2 8 2" xfId="18942"/>
    <cellStyle name="Normal 5 3 2 8 2 8 2 2" xfId="49149"/>
    <cellStyle name="Normal 5 3 2 8 2 8 3" xfId="28582"/>
    <cellStyle name="Normal 5 3 2 8 2 8 3 2" xfId="58789"/>
    <cellStyle name="Normal 5 3 2 8 2 8 4" xfId="39509"/>
    <cellStyle name="Normal 5 3 2 8 2 9" xfId="10425"/>
    <cellStyle name="Normal 5 3 2 8 2 9 2" xfId="40632"/>
    <cellStyle name="Normal 5 3 2 8 3" xfId="1432"/>
    <cellStyle name="Normal 5 3 2 8 3 2" xfId="11079"/>
    <cellStyle name="Normal 5 3 2 8 3 2 2" xfId="41286"/>
    <cellStyle name="Normal 5 3 2 8 3 3" xfId="20719"/>
    <cellStyle name="Normal 5 3 2 8 3 3 2" xfId="50926"/>
    <cellStyle name="Normal 5 3 2 8 3 4" xfId="31646"/>
    <cellStyle name="Normal 5 3 2 8 4" xfId="2560"/>
    <cellStyle name="Normal 5 3 2 8 4 2" xfId="12202"/>
    <cellStyle name="Normal 5 3 2 8 4 2 2" xfId="42409"/>
    <cellStyle name="Normal 5 3 2 8 4 3" xfId="21842"/>
    <cellStyle name="Normal 5 3 2 8 4 3 2" xfId="52049"/>
    <cellStyle name="Normal 5 3 2 8 4 4" xfId="32769"/>
    <cellStyle name="Normal 5 3 2 8 5" xfId="3683"/>
    <cellStyle name="Normal 5 3 2 8 5 2" xfId="13325"/>
    <cellStyle name="Normal 5 3 2 8 5 2 2" xfId="43532"/>
    <cellStyle name="Normal 5 3 2 8 5 3" xfId="22965"/>
    <cellStyle name="Normal 5 3 2 8 5 3 2" xfId="53172"/>
    <cellStyle name="Normal 5 3 2 8 5 4" xfId="33892"/>
    <cellStyle name="Normal 5 3 2 8 6" xfId="4972"/>
    <cellStyle name="Normal 5 3 2 8 6 2" xfId="14612"/>
    <cellStyle name="Normal 5 3 2 8 6 2 2" xfId="44819"/>
    <cellStyle name="Normal 5 3 2 8 6 3" xfId="24252"/>
    <cellStyle name="Normal 5 3 2 8 6 3 2" xfId="54459"/>
    <cellStyle name="Normal 5 3 2 8 6 4" xfId="35179"/>
    <cellStyle name="Normal 5 3 2 8 7" xfId="6259"/>
    <cellStyle name="Normal 5 3 2 8 7 2" xfId="15899"/>
    <cellStyle name="Normal 5 3 2 8 7 2 2" xfId="46106"/>
    <cellStyle name="Normal 5 3 2 8 7 3" xfId="25539"/>
    <cellStyle name="Normal 5 3 2 8 7 3 2" xfId="55746"/>
    <cellStyle name="Normal 5 3 2 8 7 4" xfId="36466"/>
    <cellStyle name="Normal 5 3 2 8 8" xfId="7546"/>
    <cellStyle name="Normal 5 3 2 8 8 2" xfId="17186"/>
    <cellStyle name="Normal 5 3 2 8 8 2 2" xfId="47393"/>
    <cellStyle name="Normal 5 3 2 8 8 3" xfId="26826"/>
    <cellStyle name="Normal 5 3 2 8 8 3 2" xfId="57033"/>
    <cellStyle name="Normal 5 3 2 8 8 4" xfId="37753"/>
    <cellStyle name="Normal 5 3 2 8 9" xfId="8833"/>
    <cellStyle name="Normal 5 3 2 8 9 2" xfId="18473"/>
    <cellStyle name="Normal 5 3 2 8 9 2 2" xfId="48680"/>
    <cellStyle name="Normal 5 3 2 8 9 3" xfId="28113"/>
    <cellStyle name="Normal 5 3 2 8 9 3 2" xfId="58320"/>
    <cellStyle name="Normal 5 3 2 8 9 4" xfId="39040"/>
    <cellStyle name="Normal 5 3 2 9" xfId="460"/>
    <cellStyle name="Normal 5 3 2 9 10" xfId="10118"/>
    <cellStyle name="Normal 5 3 2 9 10 2" xfId="40325"/>
    <cellStyle name="Normal 5 3 2 9 11" xfId="19758"/>
    <cellStyle name="Normal 5 3 2 9 11 2" xfId="49965"/>
    <cellStyle name="Normal 5 3 2 9 12" xfId="29562"/>
    <cellStyle name="Normal 5 3 2 9 12 2" xfId="59769"/>
    <cellStyle name="Normal 5 3 2 9 13" xfId="30685"/>
    <cellStyle name="Normal 5 3 2 9 2" xfId="936"/>
    <cellStyle name="Normal 5 3 2 9 2 10" xfId="20227"/>
    <cellStyle name="Normal 5 3 2 9 2 10 2" xfId="50434"/>
    <cellStyle name="Normal 5 3 2 9 2 11" xfId="30031"/>
    <cellStyle name="Normal 5 3 2 9 2 11 2" xfId="60238"/>
    <cellStyle name="Normal 5 3 2 9 2 12" xfId="31154"/>
    <cellStyle name="Normal 5 3 2 9 2 2" xfId="2065"/>
    <cellStyle name="Normal 5 3 2 9 2 2 2" xfId="11710"/>
    <cellStyle name="Normal 5 3 2 9 2 2 2 2" xfId="41917"/>
    <cellStyle name="Normal 5 3 2 9 2 2 3" xfId="21350"/>
    <cellStyle name="Normal 5 3 2 9 2 2 3 2" xfId="51557"/>
    <cellStyle name="Normal 5 3 2 9 2 2 4" xfId="32277"/>
    <cellStyle name="Normal 5 3 2 9 2 3" xfId="3191"/>
    <cellStyle name="Normal 5 3 2 9 2 3 2" xfId="12833"/>
    <cellStyle name="Normal 5 3 2 9 2 3 2 2" xfId="43040"/>
    <cellStyle name="Normal 5 3 2 9 2 3 3" xfId="22473"/>
    <cellStyle name="Normal 5 3 2 9 2 3 3 2" xfId="52680"/>
    <cellStyle name="Normal 5 3 2 9 2 3 4" xfId="33400"/>
    <cellStyle name="Normal 5 3 2 9 2 4" xfId="4314"/>
    <cellStyle name="Normal 5 3 2 9 2 4 2" xfId="13956"/>
    <cellStyle name="Normal 5 3 2 9 2 4 2 2" xfId="44163"/>
    <cellStyle name="Normal 5 3 2 9 2 4 3" xfId="23596"/>
    <cellStyle name="Normal 5 3 2 9 2 4 3 2" xfId="53803"/>
    <cellStyle name="Normal 5 3 2 9 2 4 4" xfId="34523"/>
    <cellStyle name="Normal 5 3 2 9 2 5" xfId="5603"/>
    <cellStyle name="Normal 5 3 2 9 2 5 2" xfId="15243"/>
    <cellStyle name="Normal 5 3 2 9 2 5 2 2" xfId="45450"/>
    <cellStyle name="Normal 5 3 2 9 2 5 3" xfId="24883"/>
    <cellStyle name="Normal 5 3 2 9 2 5 3 2" xfId="55090"/>
    <cellStyle name="Normal 5 3 2 9 2 5 4" xfId="35810"/>
    <cellStyle name="Normal 5 3 2 9 2 6" xfId="6890"/>
    <cellStyle name="Normal 5 3 2 9 2 6 2" xfId="16530"/>
    <cellStyle name="Normal 5 3 2 9 2 6 2 2" xfId="46737"/>
    <cellStyle name="Normal 5 3 2 9 2 6 3" xfId="26170"/>
    <cellStyle name="Normal 5 3 2 9 2 6 3 2" xfId="56377"/>
    <cellStyle name="Normal 5 3 2 9 2 6 4" xfId="37097"/>
    <cellStyle name="Normal 5 3 2 9 2 7" xfId="8177"/>
    <cellStyle name="Normal 5 3 2 9 2 7 2" xfId="17817"/>
    <cellStyle name="Normal 5 3 2 9 2 7 2 2" xfId="48024"/>
    <cellStyle name="Normal 5 3 2 9 2 7 3" xfId="27457"/>
    <cellStyle name="Normal 5 3 2 9 2 7 3 2" xfId="57664"/>
    <cellStyle name="Normal 5 3 2 9 2 7 4" xfId="38384"/>
    <cellStyle name="Normal 5 3 2 9 2 8" xfId="9464"/>
    <cellStyle name="Normal 5 3 2 9 2 8 2" xfId="19104"/>
    <cellStyle name="Normal 5 3 2 9 2 8 2 2" xfId="49311"/>
    <cellStyle name="Normal 5 3 2 9 2 8 3" xfId="28744"/>
    <cellStyle name="Normal 5 3 2 9 2 8 3 2" xfId="58951"/>
    <cellStyle name="Normal 5 3 2 9 2 8 4" xfId="39671"/>
    <cellStyle name="Normal 5 3 2 9 2 9" xfId="10587"/>
    <cellStyle name="Normal 5 3 2 9 2 9 2" xfId="40794"/>
    <cellStyle name="Normal 5 3 2 9 3" xfId="1594"/>
    <cellStyle name="Normal 5 3 2 9 3 2" xfId="11241"/>
    <cellStyle name="Normal 5 3 2 9 3 2 2" xfId="41448"/>
    <cellStyle name="Normal 5 3 2 9 3 3" xfId="20881"/>
    <cellStyle name="Normal 5 3 2 9 3 3 2" xfId="51088"/>
    <cellStyle name="Normal 5 3 2 9 3 4" xfId="31808"/>
    <cellStyle name="Normal 5 3 2 9 4" xfId="2722"/>
    <cellStyle name="Normal 5 3 2 9 4 2" xfId="12364"/>
    <cellStyle name="Normal 5 3 2 9 4 2 2" xfId="42571"/>
    <cellStyle name="Normal 5 3 2 9 4 3" xfId="22004"/>
    <cellStyle name="Normal 5 3 2 9 4 3 2" xfId="52211"/>
    <cellStyle name="Normal 5 3 2 9 4 4" xfId="32931"/>
    <cellStyle name="Normal 5 3 2 9 5" xfId="3845"/>
    <cellStyle name="Normal 5 3 2 9 5 2" xfId="13487"/>
    <cellStyle name="Normal 5 3 2 9 5 2 2" xfId="43694"/>
    <cellStyle name="Normal 5 3 2 9 5 3" xfId="23127"/>
    <cellStyle name="Normal 5 3 2 9 5 3 2" xfId="53334"/>
    <cellStyle name="Normal 5 3 2 9 5 4" xfId="34054"/>
    <cellStyle name="Normal 5 3 2 9 6" xfId="5134"/>
    <cellStyle name="Normal 5 3 2 9 6 2" xfId="14774"/>
    <cellStyle name="Normal 5 3 2 9 6 2 2" xfId="44981"/>
    <cellStyle name="Normal 5 3 2 9 6 3" xfId="24414"/>
    <cellStyle name="Normal 5 3 2 9 6 3 2" xfId="54621"/>
    <cellStyle name="Normal 5 3 2 9 6 4" xfId="35341"/>
    <cellStyle name="Normal 5 3 2 9 7" xfId="6421"/>
    <cellStyle name="Normal 5 3 2 9 7 2" xfId="16061"/>
    <cellStyle name="Normal 5 3 2 9 7 2 2" xfId="46268"/>
    <cellStyle name="Normal 5 3 2 9 7 3" xfId="25701"/>
    <cellStyle name="Normal 5 3 2 9 7 3 2" xfId="55908"/>
    <cellStyle name="Normal 5 3 2 9 7 4" xfId="36628"/>
    <cellStyle name="Normal 5 3 2 9 8" xfId="7708"/>
    <cellStyle name="Normal 5 3 2 9 8 2" xfId="17348"/>
    <cellStyle name="Normal 5 3 2 9 8 2 2" xfId="47555"/>
    <cellStyle name="Normal 5 3 2 9 8 3" xfId="26988"/>
    <cellStyle name="Normal 5 3 2 9 8 3 2" xfId="57195"/>
    <cellStyle name="Normal 5 3 2 9 8 4" xfId="37915"/>
    <cellStyle name="Normal 5 3 2 9 9" xfId="8995"/>
    <cellStyle name="Normal 5 3 2 9 9 2" xfId="18635"/>
    <cellStyle name="Normal 5 3 2 9 9 2 2" xfId="48842"/>
    <cellStyle name="Normal 5 3 2 9 9 3" xfId="28275"/>
    <cellStyle name="Normal 5 3 2 9 9 3 2" xfId="58482"/>
    <cellStyle name="Normal 5 3 2 9 9 4" xfId="39202"/>
    <cellStyle name="Normal 5 3 20" xfId="2395"/>
    <cellStyle name="Normal 5 3 20 2" xfId="12037"/>
    <cellStyle name="Normal 5 3 20 2 2" xfId="42244"/>
    <cellStyle name="Normal 5 3 20 3" xfId="21677"/>
    <cellStyle name="Normal 5 3 20 3 2" xfId="51884"/>
    <cellStyle name="Normal 5 3 20 4" xfId="32604"/>
    <cellStyle name="Normal 5 3 21" xfId="3518"/>
    <cellStyle name="Normal 5 3 21 2" xfId="13160"/>
    <cellStyle name="Normal 5 3 21 2 2" xfId="43367"/>
    <cellStyle name="Normal 5 3 21 3" xfId="22800"/>
    <cellStyle name="Normal 5 3 21 3 2" xfId="53007"/>
    <cellStyle name="Normal 5 3 21 4" xfId="33727"/>
    <cellStyle name="Normal 5 3 22" xfId="4641"/>
    <cellStyle name="Normal 5 3 22 2" xfId="14283"/>
    <cellStyle name="Normal 5 3 22 2 2" xfId="44490"/>
    <cellStyle name="Normal 5 3 22 3" xfId="23923"/>
    <cellStyle name="Normal 5 3 22 3 2" xfId="54130"/>
    <cellStyle name="Normal 5 3 22 4" xfId="34850"/>
    <cellStyle name="Normal 5 3 23" xfId="5930"/>
    <cellStyle name="Normal 5 3 23 2" xfId="15570"/>
    <cellStyle name="Normal 5 3 23 2 2" xfId="45777"/>
    <cellStyle name="Normal 5 3 23 3" xfId="25210"/>
    <cellStyle name="Normal 5 3 23 3 2" xfId="55417"/>
    <cellStyle name="Normal 5 3 23 4" xfId="36137"/>
    <cellStyle name="Normal 5 3 24" xfId="7217"/>
    <cellStyle name="Normal 5 3 24 2" xfId="16857"/>
    <cellStyle name="Normal 5 3 24 2 2" xfId="47064"/>
    <cellStyle name="Normal 5 3 24 3" xfId="26497"/>
    <cellStyle name="Normal 5 3 24 3 2" xfId="56704"/>
    <cellStyle name="Normal 5 3 24 4" xfId="37424"/>
    <cellStyle name="Normal 5 3 25" xfId="8504"/>
    <cellStyle name="Normal 5 3 25 2" xfId="18144"/>
    <cellStyle name="Normal 5 3 25 2 2" xfId="48351"/>
    <cellStyle name="Normal 5 3 25 3" xfId="27784"/>
    <cellStyle name="Normal 5 3 25 3 2" xfId="57991"/>
    <cellStyle name="Normal 5 3 25 4" xfId="38711"/>
    <cellStyle name="Normal 5 3 26" xfId="9791"/>
    <cellStyle name="Normal 5 3 26 2" xfId="39998"/>
    <cellStyle name="Normal 5 3 27" xfId="19431"/>
    <cellStyle name="Normal 5 3 27 2" xfId="49638"/>
    <cellStyle name="Normal 5 3 28" xfId="29071"/>
    <cellStyle name="Normal 5 3 28 2" xfId="59278"/>
    <cellStyle name="Normal 5 3 29" xfId="30358"/>
    <cellStyle name="Normal 5 3 3" xfId="155"/>
    <cellStyle name="Normal 5 3 3 10" xfId="7240"/>
    <cellStyle name="Normal 5 3 3 10 2" xfId="16880"/>
    <cellStyle name="Normal 5 3 3 10 2 2" xfId="47087"/>
    <cellStyle name="Normal 5 3 3 10 3" xfId="26520"/>
    <cellStyle name="Normal 5 3 3 10 3 2" xfId="56727"/>
    <cellStyle name="Normal 5 3 3 10 4" xfId="37447"/>
    <cellStyle name="Normal 5 3 3 11" xfId="8527"/>
    <cellStyle name="Normal 5 3 3 11 2" xfId="18167"/>
    <cellStyle name="Normal 5 3 3 11 2 2" xfId="48374"/>
    <cellStyle name="Normal 5 3 3 11 3" xfId="27807"/>
    <cellStyle name="Normal 5 3 3 11 3 2" xfId="58014"/>
    <cellStyle name="Normal 5 3 3 11 4" xfId="38734"/>
    <cellStyle name="Normal 5 3 3 12" xfId="9814"/>
    <cellStyle name="Normal 5 3 3 12 2" xfId="40021"/>
    <cellStyle name="Normal 5 3 3 13" xfId="19454"/>
    <cellStyle name="Normal 5 3 3 13 2" xfId="49661"/>
    <cellStyle name="Normal 5 3 3 14" xfId="29094"/>
    <cellStyle name="Normal 5 3 3 14 2" xfId="59301"/>
    <cellStyle name="Normal 5 3 3 15" xfId="30381"/>
    <cellStyle name="Normal 5 3 3 2" xfId="320"/>
    <cellStyle name="Normal 5 3 3 2 10" xfId="9978"/>
    <cellStyle name="Normal 5 3 3 2 10 2" xfId="40185"/>
    <cellStyle name="Normal 5 3 3 2 11" xfId="19618"/>
    <cellStyle name="Normal 5 3 3 2 11 2" xfId="49825"/>
    <cellStyle name="Normal 5 3 3 2 12" xfId="29422"/>
    <cellStyle name="Normal 5 3 3 2 12 2" xfId="59629"/>
    <cellStyle name="Normal 5 3 3 2 13" xfId="30545"/>
    <cellStyle name="Normal 5 3 3 2 2" xfId="796"/>
    <cellStyle name="Normal 5 3 3 2 2 10" xfId="20087"/>
    <cellStyle name="Normal 5 3 3 2 2 10 2" xfId="50294"/>
    <cellStyle name="Normal 5 3 3 2 2 11" xfId="29891"/>
    <cellStyle name="Normal 5 3 3 2 2 11 2" xfId="60098"/>
    <cellStyle name="Normal 5 3 3 2 2 12" xfId="31014"/>
    <cellStyle name="Normal 5 3 3 2 2 2" xfId="1925"/>
    <cellStyle name="Normal 5 3 3 2 2 2 2" xfId="11570"/>
    <cellStyle name="Normal 5 3 3 2 2 2 2 2" xfId="41777"/>
    <cellStyle name="Normal 5 3 3 2 2 2 3" xfId="21210"/>
    <cellStyle name="Normal 5 3 3 2 2 2 3 2" xfId="51417"/>
    <cellStyle name="Normal 5 3 3 2 2 2 4" xfId="32137"/>
    <cellStyle name="Normal 5 3 3 2 2 3" xfId="3051"/>
    <cellStyle name="Normal 5 3 3 2 2 3 2" xfId="12693"/>
    <cellStyle name="Normal 5 3 3 2 2 3 2 2" xfId="42900"/>
    <cellStyle name="Normal 5 3 3 2 2 3 3" xfId="22333"/>
    <cellStyle name="Normal 5 3 3 2 2 3 3 2" xfId="52540"/>
    <cellStyle name="Normal 5 3 3 2 2 3 4" xfId="33260"/>
    <cellStyle name="Normal 5 3 3 2 2 4" xfId="4174"/>
    <cellStyle name="Normal 5 3 3 2 2 4 2" xfId="13816"/>
    <cellStyle name="Normal 5 3 3 2 2 4 2 2" xfId="44023"/>
    <cellStyle name="Normal 5 3 3 2 2 4 3" xfId="23456"/>
    <cellStyle name="Normal 5 3 3 2 2 4 3 2" xfId="53663"/>
    <cellStyle name="Normal 5 3 3 2 2 4 4" xfId="34383"/>
    <cellStyle name="Normal 5 3 3 2 2 5" xfId="5463"/>
    <cellStyle name="Normal 5 3 3 2 2 5 2" xfId="15103"/>
    <cellStyle name="Normal 5 3 3 2 2 5 2 2" xfId="45310"/>
    <cellStyle name="Normal 5 3 3 2 2 5 3" xfId="24743"/>
    <cellStyle name="Normal 5 3 3 2 2 5 3 2" xfId="54950"/>
    <cellStyle name="Normal 5 3 3 2 2 5 4" xfId="35670"/>
    <cellStyle name="Normal 5 3 3 2 2 6" xfId="6750"/>
    <cellStyle name="Normal 5 3 3 2 2 6 2" xfId="16390"/>
    <cellStyle name="Normal 5 3 3 2 2 6 2 2" xfId="46597"/>
    <cellStyle name="Normal 5 3 3 2 2 6 3" xfId="26030"/>
    <cellStyle name="Normal 5 3 3 2 2 6 3 2" xfId="56237"/>
    <cellStyle name="Normal 5 3 3 2 2 6 4" xfId="36957"/>
    <cellStyle name="Normal 5 3 3 2 2 7" xfId="8037"/>
    <cellStyle name="Normal 5 3 3 2 2 7 2" xfId="17677"/>
    <cellStyle name="Normal 5 3 3 2 2 7 2 2" xfId="47884"/>
    <cellStyle name="Normal 5 3 3 2 2 7 3" xfId="27317"/>
    <cellStyle name="Normal 5 3 3 2 2 7 3 2" xfId="57524"/>
    <cellStyle name="Normal 5 3 3 2 2 7 4" xfId="38244"/>
    <cellStyle name="Normal 5 3 3 2 2 8" xfId="9324"/>
    <cellStyle name="Normal 5 3 3 2 2 8 2" xfId="18964"/>
    <cellStyle name="Normal 5 3 3 2 2 8 2 2" xfId="49171"/>
    <cellStyle name="Normal 5 3 3 2 2 8 3" xfId="28604"/>
    <cellStyle name="Normal 5 3 3 2 2 8 3 2" xfId="58811"/>
    <cellStyle name="Normal 5 3 3 2 2 8 4" xfId="39531"/>
    <cellStyle name="Normal 5 3 3 2 2 9" xfId="10447"/>
    <cellStyle name="Normal 5 3 3 2 2 9 2" xfId="40654"/>
    <cellStyle name="Normal 5 3 3 2 3" xfId="1454"/>
    <cellStyle name="Normal 5 3 3 2 3 2" xfId="11101"/>
    <cellStyle name="Normal 5 3 3 2 3 2 2" xfId="41308"/>
    <cellStyle name="Normal 5 3 3 2 3 3" xfId="20741"/>
    <cellStyle name="Normal 5 3 3 2 3 3 2" xfId="50948"/>
    <cellStyle name="Normal 5 3 3 2 3 4" xfId="31668"/>
    <cellStyle name="Normal 5 3 3 2 4" xfId="2582"/>
    <cellStyle name="Normal 5 3 3 2 4 2" xfId="12224"/>
    <cellStyle name="Normal 5 3 3 2 4 2 2" xfId="42431"/>
    <cellStyle name="Normal 5 3 3 2 4 3" xfId="21864"/>
    <cellStyle name="Normal 5 3 3 2 4 3 2" xfId="52071"/>
    <cellStyle name="Normal 5 3 3 2 4 4" xfId="32791"/>
    <cellStyle name="Normal 5 3 3 2 5" xfId="3705"/>
    <cellStyle name="Normal 5 3 3 2 5 2" xfId="13347"/>
    <cellStyle name="Normal 5 3 3 2 5 2 2" xfId="43554"/>
    <cellStyle name="Normal 5 3 3 2 5 3" xfId="22987"/>
    <cellStyle name="Normal 5 3 3 2 5 3 2" xfId="53194"/>
    <cellStyle name="Normal 5 3 3 2 5 4" xfId="33914"/>
    <cellStyle name="Normal 5 3 3 2 6" xfId="4994"/>
    <cellStyle name="Normal 5 3 3 2 6 2" xfId="14634"/>
    <cellStyle name="Normal 5 3 3 2 6 2 2" xfId="44841"/>
    <cellStyle name="Normal 5 3 3 2 6 3" xfId="24274"/>
    <cellStyle name="Normal 5 3 3 2 6 3 2" xfId="54481"/>
    <cellStyle name="Normal 5 3 3 2 6 4" xfId="35201"/>
    <cellStyle name="Normal 5 3 3 2 7" xfId="6281"/>
    <cellStyle name="Normal 5 3 3 2 7 2" xfId="15921"/>
    <cellStyle name="Normal 5 3 3 2 7 2 2" xfId="46128"/>
    <cellStyle name="Normal 5 3 3 2 7 3" xfId="25561"/>
    <cellStyle name="Normal 5 3 3 2 7 3 2" xfId="55768"/>
    <cellStyle name="Normal 5 3 3 2 7 4" xfId="36488"/>
    <cellStyle name="Normal 5 3 3 2 8" xfId="7568"/>
    <cellStyle name="Normal 5 3 3 2 8 2" xfId="17208"/>
    <cellStyle name="Normal 5 3 3 2 8 2 2" xfId="47415"/>
    <cellStyle name="Normal 5 3 3 2 8 3" xfId="26848"/>
    <cellStyle name="Normal 5 3 3 2 8 3 2" xfId="57055"/>
    <cellStyle name="Normal 5 3 3 2 8 4" xfId="37775"/>
    <cellStyle name="Normal 5 3 3 2 9" xfId="8855"/>
    <cellStyle name="Normal 5 3 3 2 9 2" xfId="18495"/>
    <cellStyle name="Normal 5 3 3 2 9 2 2" xfId="48702"/>
    <cellStyle name="Normal 5 3 3 2 9 3" xfId="28135"/>
    <cellStyle name="Normal 5 3 3 2 9 3 2" xfId="58342"/>
    <cellStyle name="Normal 5 3 3 2 9 4" xfId="39062"/>
    <cellStyle name="Normal 5 3 3 3" xfId="631"/>
    <cellStyle name="Normal 5 3 3 3 10" xfId="19923"/>
    <cellStyle name="Normal 5 3 3 3 10 2" xfId="50130"/>
    <cellStyle name="Normal 5 3 3 3 11" xfId="29727"/>
    <cellStyle name="Normal 5 3 3 3 11 2" xfId="59934"/>
    <cellStyle name="Normal 5 3 3 3 12" xfId="30850"/>
    <cellStyle name="Normal 5 3 3 3 2" xfId="1761"/>
    <cellStyle name="Normal 5 3 3 3 2 2" xfId="11406"/>
    <cellStyle name="Normal 5 3 3 3 2 2 2" xfId="41613"/>
    <cellStyle name="Normal 5 3 3 3 2 3" xfId="21046"/>
    <cellStyle name="Normal 5 3 3 3 2 3 2" xfId="51253"/>
    <cellStyle name="Normal 5 3 3 3 2 4" xfId="31973"/>
    <cellStyle name="Normal 5 3 3 3 3" xfId="2887"/>
    <cellStyle name="Normal 5 3 3 3 3 2" xfId="12529"/>
    <cellStyle name="Normal 5 3 3 3 3 2 2" xfId="42736"/>
    <cellStyle name="Normal 5 3 3 3 3 3" xfId="22169"/>
    <cellStyle name="Normal 5 3 3 3 3 3 2" xfId="52376"/>
    <cellStyle name="Normal 5 3 3 3 3 4" xfId="33096"/>
    <cellStyle name="Normal 5 3 3 3 4" xfId="4010"/>
    <cellStyle name="Normal 5 3 3 3 4 2" xfId="13652"/>
    <cellStyle name="Normal 5 3 3 3 4 2 2" xfId="43859"/>
    <cellStyle name="Normal 5 3 3 3 4 3" xfId="23292"/>
    <cellStyle name="Normal 5 3 3 3 4 3 2" xfId="53499"/>
    <cellStyle name="Normal 5 3 3 3 4 4" xfId="34219"/>
    <cellStyle name="Normal 5 3 3 3 5" xfId="5299"/>
    <cellStyle name="Normal 5 3 3 3 5 2" xfId="14939"/>
    <cellStyle name="Normal 5 3 3 3 5 2 2" xfId="45146"/>
    <cellStyle name="Normal 5 3 3 3 5 3" xfId="24579"/>
    <cellStyle name="Normal 5 3 3 3 5 3 2" xfId="54786"/>
    <cellStyle name="Normal 5 3 3 3 5 4" xfId="35506"/>
    <cellStyle name="Normal 5 3 3 3 6" xfId="6586"/>
    <cellStyle name="Normal 5 3 3 3 6 2" xfId="16226"/>
    <cellStyle name="Normal 5 3 3 3 6 2 2" xfId="46433"/>
    <cellStyle name="Normal 5 3 3 3 6 3" xfId="25866"/>
    <cellStyle name="Normal 5 3 3 3 6 3 2" xfId="56073"/>
    <cellStyle name="Normal 5 3 3 3 6 4" xfId="36793"/>
    <cellStyle name="Normal 5 3 3 3 7" xfId="7873"/>
    <cellStyle name="Normal 5 3 3 3 7 2" xfId="17513"/>
    <cellStyle name="Normal 5 3 3 3 7 2 2" xfId="47720"/>
    <cellStyle name="Normal 5 3 3 3 7 3" xfId="27153"/>
    <cellStyle name="Normal 5 3 3 3 7 3 2" xfId="57360"/>
    <cellStyle name="Normal 5 3 3 3 7 4" xfId="38080"/>
    <cellStyle name="Normal 5 3 3 3 8" xfId="9160"/>
    <cellStyle name="Normal 5 3 3 3 8 2" xfId="18800"/>
    <cellStyle name="Normal 5 3 3 3 8 2 2" xfId="49007"/>
    <cellStyle name="Normal 5 3 3 3 8 3" xfId="28440"/>
    <cellStyle name="Normal 5 3 3 3 8 3 2" xfId="58647"/>
    <cellStyle name="Normal 5 3 3 3 8 4" xfId="39367"/>
    <cellStyle name="Normal 5 3 3 3 9" xfId="10283"/>
    <cellStyle name="Normal 5 3 3 3 9 2" xfId="40490"/>
    <cellStyle name="Normal 5 3 3 4" xfId="1101"/>
    <cellStyle name="Normal 5 3 3 4 10" xfId="20390"/>
    <cellStyle name="Normal 5 3 3 4 10 2" xfId="50597"/>
    <cellStyle name="Normal 5 3 3 4 11" xfId="30194"/>
    <cellStyle name="Normal 5 3 3 4 11 2" xfId="60401"/>
    <cellStyle name="Normal 5 3 3 4 12" xfId="31317"/>
    <cellStyle name="Normal 5 3 3 4 2" xfId="2229"/>
    <cellStyle name="Normal 5 3 3 4 2 2" xfId="11873"/>
    <cellStyle name="Normal 5 3 3 4 2 2 2" xfId="42080"/>
    <cellStyle name="Normal 5 3 3 4 2 3" xfId="21513"/>
    <cellStyle name="Normal 5 3 3 4 2 3 2" xfId="51720"/>
    <cellStyle name="Normal 5 3 3 4 2 4" xfId="32440"/>
    <cellStyle name="Normal 5 3 3 4 3" xfId="3354"/>
    <cellStyle name="Normal 5 3 3 4 3 2" xfId="12996"/>
    <cellStyle name="Normal 5 3 3 4 3 2 2" xfId="43203"/>
    <cellStyle name="Normal 5 3 3 4 3 3" xfId="22636"/>
    <cellStyle name="Normal 5 3 3 4 3 3 2" xfId="52843"/>
    <cellStyle name="Normal 5 3 3 4 3 4" xfId="33563"/>
    <cellStyle name="Normal 5 3 3 4 4" xfId="4477"/>
    <cellStyle name="Normal 5 3 3 4 4 2" xfId="14119"/>
    <cellStyle name="Normal 5 3 3 4 4 2 2" xfId="44326"/>
    <cellStyle name="Normal 5 3 3 4 4 3" xfId="23759"/>
    <cellStyle name="Normal 5 3 3 4 4 3 2" xfId="53966"/>
    <cellStyle name="Normal 5 3 3 4 4 4" xfId="34686"/>
    <cellStyle name="Normal 5 3 3 4 5" xfId="5766"/>
    <cellStyle name="Normal 5 3 3 4 5 2" xfId="15406"/>
    <cellStyle name="Normal 5 3 3 4 5 2 2" xfId="45613"/>
    <cellStyle name="Normal 5 3 3 4 5 3" xfId="25046"/>
    <cellStyle name="Normal 5 3 3 4 5 3 2" xfId="55253"/>
    <cellStyle name="Normal 5 3 3 4 5 4" xfId="35973"/>
    <cellStyle name="Normal 5 3 3 4 6" xfId="7053"/>
    <cellStyle name="Normal 5 3 3 4 6 2" xfId="16693"/>
    <cellStyle name="Normal 5 3 3 4 6 2 2" xfId="46900"/>
    <cellStyle name="Normal 5 3 3 4 6 3" xfId="26333"/>
    <cellStyle name="Normal 5 3 3 4 6 3 2" xfId="56540"/>
    <cellStyle name="Normal 5 3 3 4 6 4" xfId="37260"/>
    <cellStyle name="Normal 5 3 3 4 7" xfId="8340"/>
    <cellStyle name="Normal 5 3 3 4 7 2" xfId="17980"/>
    <cellStyle name="Normal 5 3 3 4 7 2 2" xfId="48187"/>
    <cellStyle name="Normal 5 3 3 4 7 3" xfId="27620"/>
    <cellStyle name="Normal 5 3 3 4 7 3 2" xfId="57827"/>
    <cellStyle name="Normal 5 3 3 4 7 4" xfId="38547"/>
    <cellStyle name="Normal 5 3 3 4 8" xfId="9627"/>
    <cellStyle name="Normal 5 3 3 4 8 2" xfId="19267"/>
    <cellStyle name="Normal 5 3 3 4 8 2 2" xfId="49474"/>
    <cellStyle name="Normal 5 3 3 4 8 3" xfId="28907"/>
    <cellStyle name="Normal 5 3 3 4 8 3 2" xfId="59114"/>
    <cellStyle name="Normal 5 3 3 4 8 4" xfId="39834"/>
    <cellStyle name="Normal 5 3 3 4 9" xfId="10750"/>
    <cellStyle name="Normal 5 3 3 4 9 2" xfId="40957"/>
    <cellStyle name="Normal 5 3 3 5" xfId="1290"/>
    <cellStyle name="Normal 5 3 3 5 2" xfId="4829"/>
    <cellStyle name="Normal 5 3 3 5 2 2" xfId="14470"/>
    <cellStyle name="Normal 5 3 3 5 2 2 2" xfId="44677"/>
    <cellStyle name="Normal 5 3 3 5 2 3" xfId="24110"/>
    <cellStyle name="Normal 5 3 3 5 2 3 2" xfId="54317"/>
    <cellStyle name="Normal 5 3 3 5 2 4" xfId="35037"/>
    <cellStyle name="Normal 5 3 3 5 3" xfId="6117"/>
    <cellStyle name="Normal 5 3 3 5 3 2" xfId="15757"/>
    <cellStyle name="Normal 5 3 3 5 3 2 2" xfId="45964"/>
    <cellStyle name="Normal 5 3 3 5 3 3" xfId="25397"/>
    <cellStyle name="Normal 5 3 3 5 3 3 2" xfId="55604"/>
    <cellStyle name="Normal 5 3 3 5 3 4" xfId="36324"/>
    <cellStyle name="Normal 5 3 3 5 4" xfId="7404"/>
    <cellStyle name="Normal 5 3 3 5 4 2" xfId="17044"/>
    <cellStyle name="Normal 5 3 3 5 4 2 2" xfId="47251"/>
    <cellStyle name="Normal 5 3 3 5 4 3" xfId="26684"/>
    <cellStyle name="Normal 5 3 3 5 4 3 2" xfId="56891"/>
    <cellStyle name="Normal 5 3 3 5 4 4" xfId="37611"/>
    <cellStyle name="Normal 5 3 3 5 5" xfId="8691"/>
    <cellStyle name="Normal 5 3 3 5 5 2" xfId="18331"/>
    <cellStyle name="Normal 5 3 3 5 5 2 2" xfId="48538"/>
    <cellStyle name="Normal 5 3 3 5 5 3" xfId="27971"/>
    <cellStyle name="Normal 5 3 3 5 5 3 2" xfId="58178"/>
    <cellStyle name="Normal 5 3 3 5 5 4" xfId="38898"/>
    <cellStyle name="Normal 5 3 3 5 6" xfId="10937"/>
    <cellStyle name="Normal 5 3 3 5 6 2" xfId="41144"/>
    <cellStyle name="Normal 5 3 3 5 7" xfId="20577"/>
    <cellStyle name="Normal 5 3 3 5 7 2" xfId="50784"/>
    <cellStyle name="Normal 5 3 3 5 8" xfId="29258"/>
    <cellStyle name="Normal 5 3 3 5 8 2" xfId="59465"/>
    <cellStyle name="Normal 5 3 3 5 9" xfId="31504"/>
    <cellStyle name="Normal 5 3 3 6" xfId="2418"/>
    <cellStyle name="Normal 5 3 3 6 2" xfId="12060"/>
    <cellStyle name="Normal 5 3 3 6 2 2" xfId="42267"/>
    <cellStyle name="Normal 5 3 3 6 3" xfId="21700"/>
    <cellStyle name="Normal 5 3 3 6 3 2" xfId="51907"/>
    <cellStyle name="Normal 5 3 3 6 4" xfId="32627"/>
    <cellStyle name="Normal 5 3 3 7" xfId="3541"/>
    <cellStyle name="Normal 5 3 3 7 2" xfId="13183"/>
    <cellStyle name="Normal 5 3 3 7 2 2" xfId="43390"/>
    <cellStyle name="Normal 5 3 3 7 3" xfId="22823"/>
    <cellStyle name="Normal 5 3 3 7 3 2" xfId="53030"/>
    <cellStyle name="Normal 5 3 3 7 4" xfId="33750"/>
    <cellStyle name="Normal 5 3 3 8" xfId="4664"/>
    <cellStyle name="Normal 5 3 3 8 2" xfId="14306"/>
    <cellStyle name="Normal 5 3 3 8 2 2" xfId="44513"/>
    <cellStyle name="Normal 5 3 3 8 3" xfId="23946"/>
    <cellStyle name="Normal 5 3 3 8 3 2" xfId="54153"/>
    <cellStyle name="Normal 5 3 3 8 4" xfId="34873"/>
    <cellStyle name="Normal 5 3 3 9" xfId="5953"/>
    <cellStyle name="Normal 5 3 3 9 2" xfId="15593"/>
    <cellStyle name="Normal 5 3 3 9 2 2" xfId="45800"/>
    <cellStyle name="Normal 5 3 3 9 3" xfId="25233"/>
    <cellStyle name="Normal 5 3 3 9 3 2" xfId="55440"/>
    <cellStyle name="Normal 5 3 3 9 4" xfId="36160"/>
    <cellStyle name="Normal 5 3 4" xfId="179"/>
    <cellStyle name="Normal 5 3 4 10" xfId="7263"/>
    <cellStyle name="Normal 5 3 4 10 2" xfId="16903"/>
    <cellStyle name="Normal 5 3 4 10 2 2" xfId="47110"/>
    <cellStyle name="Normal 5 3 4 10 3" xfId="26543"/>
    <cellStyle name="Normal 5 3 4 10 3 2" xfId="56750"/>
    <cellStyle name="Normal 5 3 4 10 4" xfId="37470"/>
    <cellStyle name="Normal 5 3 4 11" xfId="8550"/>
    <cellStyle name="Normal 5 3 4 11 2" xfId="18190"/>
    <cellStyle name="Normal 5 3 4 11 2 2" xfId="48397"/>
    <cellStyle name="Normal 5 3 4 11 3" xfId="27830"/>
    <cellStyle name="Normal 5 3 4 11 3 2" xfId="58037"/>
    <cellStyle name="Normal 5 3 4 11 4" xfId="38757"/>
    <cellStyle name="Normal 5 3 4 12" xfId="9837"/>
    <cellStyle name="Normal 5 3 4 12 2" xfId="40044"/>
    <cellStyle name="Normal 5 3 4 13" xfId="19477"/>
    <cellStyle name="Normal 5 3 4 13 2" xfId="49684"/>
    <cellStyle name="Normal 5 3 4 14" xfId="29117"/>
    <cellStyle name="Normal 5 3 4 14 2" xfId="59324"/>
    <cellStyle name="Normal 5 3 4 15" xfId="30404"/>
    <cellStyle name="Normal 5 3 4 2" xfId="343"/>
    <cellStyle name="Normal 5 3 4 2 10" xfId="10001"/>
    <cellStyle name="Normal 5 3 4 2 10 2" xfId="40208"/>
    <cellStyle name="Normal 5 3 4 2 11" xfId="19641"/>
    <cellStyle name="Normal 5 3 4 2 11 2" xfId="49848"/>
    <cellStyle name="Normal 5 3 4 2 12" xfId="29445"/>
    <cellStyle name="Normal 5 3 4 2 12 2" xfId="59652"/>
    <cellStyle name="Normal 5 3 4 2 13" xfId="30568"/>
    <cellStyle name="Normal 5 3 4 2 2" xfId="819"/>
    <cellStyle name="Normal 5 3 4 2 2 10" xfId="20110"/>
    <cellStyle name="Normal 5 3 4 2 2 10 2" xfId="50317"/>
    <cellStyle name="Normal 5 3 4 2 2 11" xfId="29914"/>
    <cellStyle name="Normal 5 3 4 2 2 11 2" xfId="60121"/>
    <cellStyle name="Normal 5 3 4 2 2 12" xfId="31037"/>
    <cellStyle name="Normal 5 3 4 2 2 2" xfId="1948"/>
    <cellStyle name="Normal 5 3 4 2 2 2 2" xfId="11593"/>
    <cellStyle name="Normal 5 3 4 2 2 2 2 2" xfId="41800"/>
    <cellStyle name="Normal 5 3 4 2 2 2 3" xfId="21233"/>
    <cellStyle name="Normal 5 3 4 2 2 2 3 2" xfId="51440"/>
    <cellStyle name="Normal 5 3 4 2 2 2 4" xfId="32160"/>
    <cellStyle name="Normal 5 3 4 2 2 3" xfId="3074"/>
    <cellStyle name="Normal 5 3 4 2 2 3 2" xfId="12716"/>
    <cellStyle name="Normal 5 3 4 2 2 3 2 2" xfId="42923"/>
    <cellStyle name="Normal 5 3 4 2 2 3 3" xfId="22356"/>
    <cellStyle name="Normal 5 3 4 2 2 3 3 2" xfId="52563"/>
    <cellStyle name="Normal 5 3 4 2 2 3 4" xfId="33283"/>
    <cellStyle name="Normal 5 3 4 2 2 4" xfId="4197"/>
    <cellStyle name="Normal 5 3 4 2 2 4 2" xfId="13839"/>
    <cellStyle name="Normal 5 3 4 2 2 4 2 2" xfId="44046"/>
    <cellStyle name="Normal 5 3 4 2 2 4 3" xfId="23479"/>
    <cellStyle name="Normal 5 3 4 2 2 4 3 2" xfId="53686"/>
    <cellStyle name="Normal 5 3 4 2 2 4 4" xfId="34406"/>
    <cellStyle name="Normal 5 3 4 2 2 5" xfId="5486"/>
    <cellStyle name="Normal 5 3 4 2 2 5 2" xfId="15126"/>
    <cellStyle name="Normal 5 3 4 2 2 5 2 2" xfId="45333"/>
    <cellStyle name="Normal 5 3 4 2 2 5 3" xfId="24766"/>
    <cellStyle name="Normal 5 3 4 2 2 5 3 2" xfId="54973"/>
    <cellStyle name="Normal 5 3 4 2 2 5 4" xfId="35693"/>
    <cellStyle name="Normal 5 3 4 2 2 6" xfId="6773"/>
    <cellStyle name="Normal 5 3 4 2 2 6 2" xfId="16413"/>
    <cellStyle name="Normal 5 3 4 2 2 6 2 2" xfId="46620"/>
    <cellStyle name="Normal 5 3 4 2 2 6 3" xfId="26053"/>
    <cellStyle name="Normal 5 3 4 2 2 6 3 2" xfId="56260"/>
    <cellStyle name="Normal 5 3 4 2 2 6 4" xfId="36980"/>
    <cellStyle name="Normal 5 3 4 2 2 7" xfId="8060"/>
    <cellStyle name="Normal 5 3 4 2 2 7 2" xfId="17700"/>
    <cellStyle name="Normal 5 3 4 2 2 7 2 2" xfId="47907"/>
    <cellStyle name="Normal 5 3 4 2 2 7 3" xfId="27340"/>
    <cellStyle name="Normal 5 3 4 2 2 7 3 2" xfId="57547"/>
    <cellStyle name="Normal 5 3 4 2 2 7 4" xfId="38267"/>
    <cellStyle name="Normal 5 3 4 2 2 8" xfId="9347"/>
    <cellStyle name="Normal 5 3 4 2 2 8 2" xfId="18987"/>
    <cellStyle name="Normal 5 3 4 2 2 8 2 2" xfId="49194"/>
    <cellStyle name="Normal 5 3 4 2 2 8 3" xfId="28627"/>
    <cellStyle name="Normal 5 3 4 2 2 8 3 2" xfId="58834"/>
    <cellStyle name="Normal 5 3 4 2 2 8 4" xfId="39554"/>
    <cellStyle name="Normal 5 3 4 2 2 9" xfId="10470"/>
    <cellStyle name="Normal 5 3 4 2 2 9 2" xfId="40677"/>
    <cellStyle name="Normal 5 3 4 2 3" xfId="1477"/>
    <cellStyle name="Normal 5 3 4 2 3 2" xfId="11124"/>
    <cellStyle name="Normal 5 3 4 2 3 2 2" xfId="41331"/>
    <cellStyle name="Normal 5 3 4 2 3 3" xfId="20764"/>
    <cellStyle name="Normal 5 3 4 2 3 3 2" xfId="50971"/>
    <cellStyle name="Normal 5 3 4 2 3 4" xfId="31691"/>
    <cellStyle name="Normal 5 3 4 2 4" xfId="2605"/>
    <cellStyle name="Normal 5 3 4 2 4 2" xfId="12247"/>
    <cellStyle name="Normal 5 3 4 2 4 2 2" xfId="42454"/>
    <cellStyle name="Normal 5 3 4 2 4 3" xfId="21887"/>
    <cellStyle name="Normal 5 3 4 2 4 3 2" xfId="52094"/>
    <cellStyle name="Normal 5 3 4 2 4 4" xfId="32814"/>
    <cellStyle name="Normal 5 3 4 2 5" xfId="3728"/>
    <cellStyle name="Normal 5 3 4 2 5 2" xfId="13370"/>
    <cellStyle name="Normal 5 3 4 2 5 2 2" xfId="43577"/>
    <cellStyle name="Normal 5 3 4 2 5 3" xfId="23010"/>
    <cellStyle name="Normal 5 3 4 2 5 3 2" xfId="53217"/>
    <cellStyle name="Normal 5 3 4 2 5 4" xfId="33937"/>
    <cellStyle name="Normal 5 3 4 2 6" xfId="5017"/>
    <cellStyle name="Normal 5 3 4 2 6 2" xfId="14657"/>
    <cellStyle name="Normal 5 3 4 2 6 2 2" xfId="44864"/>
    <cellStyle name="Normal 5 3 4 2 6 3" xfId="24297"/>
    <cellStyle name="Normal 5 3 4 2 6 3 2" xfId="54504"/>
    <cellStyle name="Normal 5 3 4 2 6 4" xfId="35224"/>
    <cellStyle name="Normal 5 3 4 2 7" xfId="6304"/>
    <cellStyle name="Normal 5 3 4 2 7 2" xfId="15944"/>
    <cellStyle name="Normal 5 3 4 2 7 2 2" xfId="46151"/>
    <cellStyle name="Normal 5 3 4 2 7 3" xfId="25584"/>
    <cellStyle name="Normal 5 3 4 2 7 3 2" xfId="55791"/>
    <cellStyle name="Normal 5 3 4 2 7 4" xfId="36511"/>
    <cellStyle name="Normal 5 3 4 2 8" xfId="7591"/>
    <cellStyle name="Normal 5 3 4 2 8 2" xfId="17231"/>
    <cellStyle name="Normal 5 3 4 2 8 2 2" xfId="47438"/>
    <cellStyle name="Normal 5 3 4 2 8 3" xfId="26871"/>
    <cellStyle name="Normal 5 3 4 2 8 3 2" xfId="57078"/>
    <cellStyle name="Normal 5 3 4 2 8 4" xfId="37798"/>
    <cellStyle name="Normal 5 3 4 2 9" xfId="8878"/>
    <cellStyle name="Normal 5 3 4 2 9 2" xfId="18518"/>
    <cellStyle name="Normal 5 3 4 2 9 2 2" xfId="48725"/>
    <cellStyle name="Normal 5 3 4 2 9 3" xfId="28158"/>
    <cellStyle name="Normal 5 3 4 2 9 3 2" xfId="58365"/>
    <cellStyle name="Normal 5 3 4 2 9 4" xfId="39085"/>
    <cellStyle name="Normal 5 3 4 3" xfId="655"/>
    <cellStyle name="Normal 5 3 4 3 10" xfId="19946"/>
    <cellStyle name="Normal 5 3 4 3 10 2" xfId="50153"/>
    <cellStyle name="Normal 5 3 4 3 11" xfId="29750"/>
    <cellStyle name="Normal 5 3 4 3 11 2" xfId="59957"/>
    <cellStyle name="Normal 5 3 4 3 12" xfId="30873"/>
    <cellStyle name="Normal 5 3 4 3 2" xfId="1784"/>
    <cellStyle name="Normal 5 3 4 3 2 2" xfId="11429"/>
    <cellStyle name="Normal 5 3 4 3 2 2 2" xfId="41636"/>
    <cellStyle name="Normal 5 3 4 3 2 3" xfId="21069"/>
    <cellStyle name="Normal 5 3 4 3 2 3 2" xfId="51276"/>
    <cellStyle name="Normal 5 3 4 3 2 4" xfId="31996"/>
    <cellStyle name="Normal 5 3 4 3 3" xfId="2910"/>
    <cellStyle name="Normal 5 3 4 3 3 2" xfId="12552"/>
    <cellStyle name="Normal 5 3 4 3 3 2 2" xfId="42759"/>
    <cellStyle name="Normal 5 3 4 3 3 3" xfId="22192"/>
    <cellStyle name="Normal 5 3 4 3 3 3 2" xfId="52399"/>
    <cellStyle name="Normal 5 3 4 3 3 4" xfId="33119"/>
    <cellStyle name="Normal 5 3 4 3 4" xfId="4033"/>
    <cellStyle name="Normal 5 3 4 3 4 2" xfId="13675"/>
    <cellStyle name="Normal 5 3 4 3 4 2 2" xfId="43882"/>
    <cellStyle name="Normal 5 3 4 3 4 3" xfId="23315"/>
    <cellStyle name="Normal 5 3 4 3 4 3 2" xfId="53522"/>
    <cellStyle name="Normal 5 3 4 3 4 4" xfId="34242"/>
    <cellStyle name="Normal 5 3 4 3 5" xfId="5322"/>
    <cellStyle name="Normal 5 3 4 3 5 2" xfId="14962"/>
    <cellStyle name="Normal 5 3 4 3 5 2 2" xfId="45169"/>
    <cellStyle name="Normal 5 3 4 3 5 3" xfId="24602"/>
    <cellStyle name="Normal 5 3 4 3 5 3 2" xfId="54809"/>
    <cellStyle name="Normal 5 3 4 3 5 4" xfId="35529"/>
    <cellStyle name="Normal 5 3 4 3 6" xfId="6609"/>
    <cellStyle name="Normal 5 3 4 3 6 2" xfId="16249"/>
    <cellStyle name="Normal 5 3 4 3 6 2 2" xfId="46456"/>
    <cellStyle name="Normal 5 3 4 3 6 3" xfId="25889"/>
    <cellStyle name="Normal 5 3 4 3 6 3 2" xfId="56096"/>
    <cellStyle name="Normal 5 3 4 3 6 4" xfId="36816"/>
    <cellStyle name="Normal 5 3 4 3 7" xfId="7896"/>
    <cellStyle name="Normal 5 3 4 3 7 2" xfId="17536"/>
    <cellStyle name="Normal 5 3 4 3 7 2 2" xfId="47743"/>
    <cellStyle name="Normal 5 3 4 3 7 3" xfId="27176"/>
    <cellStyle name="Normal 5 3 4 3 7 3 2" xfId="57383"/>
    <cellStyle name="Normal 5 3 4 3 7 4" xfId="38103"/>
    <cellStyle name="Normal 5 3 4 3 8" xfId="9183"/>
    <cellStyle name="Normal 5 3 4 3 8 2" xfId="18823"/>
    <cellStyle name="Normal 5 3 4 3 8 2 2" xfId="49030"/>
    <cellStyle name="Normal 5 3 4 3 8 3" xfId="28463"/>
    <cellStyle name="Normal 5 3 4 3 8 3 2" xfId="58670"/>
    <cellStyle name="Normal 5 3 4 3 8 4" xfId="39390"/>
    <cellStyle name="Normal 5 3 4 3 9" xfId="10306"/>
    <cellStyle name="Normal 5 3 4 3 9 2" xfId="40513"/>
    <cellStyle name="Normal 5 3 4 4" xfId="1125"/>
    <cellStyle name="Normal 5 3 4 4 10" xfId="20413"/>
    <cellStyle name="Normal 5 3 4 4 10 2" xfId="50620"/>
    <cellStyle name="Normal 5 3 4 4 11" xfId="30217"/>
    <cellStyle name="Normal 5 3 4 4 11 2" xfId="60424"/>
    <cellStyle name="Normal 5 3 4 4 12" xfId="31340"/>
    <cellStyle name="Normal 5 3 4 4 2" xfId="2253"/>
    <cellStyle name="Normal 5 3 4 4 2 2" xfId="11896"/>
    <cellStyle name="Normal 5 3 4 4 2 2 2" xfId="42103"/>
    <cellStyle name="Normal 5 3 4 4 2 3" xfId="21536"/>
    <cellStyle name="Normal 5 3 4 4 2 3 2" xfId="51743"/>
    <cellStyle name="Normal 5 3 4 4 2 4" xfId="32463"/>
    <cellStyle name="Normal 5 3 4 4 3" xfId="3377"/>
    <cellStyle name="Normal 5 3 4 4 3 2" xfId="13019"/>
    <cellStyle name="Normal 5 3 4 4 3 2 2" xfId="43226"/>
    <cellStyle name="Normal 5 3 4 4 3 3" xfId="22659"/>
    <cellStyle name="Normal 5 3 4 4 3 3 2" xfId="52866"/>
    <cellStyle name="Normal 5 3 4 4 3 4" xfId="33586"/>
    <cellStyle name="Normal 5 3 4 4 4" xfId="4500"/>
    <cellStyle name="Normal 5 3 4 4 4 2" xfId="14142"/>
    <cellStyle name="Normal 5 3 4 4 4 2 2" xfId="44349"/>
    <cellStyle name="Normal 5 3 4 4 4 3" xfId="23782"/>
    <cellStyle name="Normal 5 3 4 4 4 3 2" xfId="53989"/>
    <cellStyle name="Normal 5 3 4 4 4 4" xfId="34709"/>
    <cellStyle name="Normal 5 3 4 4 5" xfId="5789"/>
    <cellStyle name="Normal 5 3 4 4 5 2" xfId="15429"/>
    <cellStyle name="Normal 5 3 4 4 5 2 2" xfId="45636"/>
    <cellStyle name="Normal 5 3 4 4 5 3" xfId="25069"/>
    <cellStyle name="Normal 5 3 4 4 5 3 2" xfId="55276"/>
    <cellStyle name="Normal 5 3 4 4 5 4" xfId="35996"/>
    <cellStyle name="Normal 5 3 4 4 6" xfId="7076"/>
    <cellStyle name="Normal 5 3 4 4 6 2" xfId="16716"/>
    <cellStyle name="Normal 5 3 4 4 6 2 2" xfId="46923"/>
    <cellStyle name="Normal 5 3 4 4 6 3" xfId="26356"/>
    <cellStyle name="Normal 5 3 4 4 6 3 2" xfId="56563"/>
    <cellStyle name="Normal 5 3 4 4 6 4" xfId="37283"/>
    <cellStyle name="Normal 5 3 4 4 7" xfId="8363"/>
    <cellStyle name="Normal 5 3 4 4 7 2" xfId="18003"/>
    <cellStyle name="Normal 5 3 4 4 7 2 2" xfId="48210"/>
    <cellStyle name="Normal 5 3 4 4 7 3" xfId="27643"/>
    <cellStyle name="Normal 5 3 4 4 7 3 2" xfId="57850"/>
    <cellStyle name="Normal 5 3 4 4 7 4" xfId="38570"/>
    <cellStyle name="Normal 5 3 4 4 8" xfId="9650"/>
    <cellStyle name="Normal 5 3 4 4 8 2" xfId="19290"/>
    <cellStyle name="Normal 5 3 4 4 8 2 2" xfId="49497"/>
    <cellStyle name="Normal 5 3 4 4 8 3" xfId="28930"/>
    <cellStyle name="Normal 5 3 4 4 8 3 2" xfId="59137"/>
    <cellStyle name="Normal 5 3 4 4 8 4" xfId="39857"/>
    <cellStyle name="Normal 5 3 4 4 9" xfId="10773"/>
    <cellStyle name="Normal 5 3 4 4 9 2" xfId="40980"/>
    <cellStyle name="Normal 5 3 4 5" xfId="1313"/>
    <cellStyle name="Normal 5 3 4 5 2" xfId="4853"/>
    <cellStyle name="Normal 5 3 4 5 2 2" xfId="14493"/>
    <cellStyle name="Normal 5 3 4 5 2 2 2" xfId="44700"/>
    <cellStyle name="Normal 5 3 4 5 2 3" xfId="24133"/>
    <cellStyle name="Normal 5 3 4 5 2 3 2" xfId="54340"/>
    <cellStyle name="Normal 5 3 4 5 2 4" xfId="35060"/>
    <cellStyle name="Normal 5 3 4 5 3" xfId="6140"/>
    <cellStyle name="Normal 5 3 4 5 3 2" xfId="15780"/>
    <cellStyle name="Normal 5 3 4 5 3 2 2" xfId="45987"/>
    <cellStyle name="Normal 5 3 4 5 3 3" xfId="25420"/>
    <cellStyle name="Normal 5 3 4 5 3 3 2" xfId="55627"/>
    <cellStyle name="Normal 5 3 4 5 3 4" xfId="36347"/>
    <cellStyle name="Normal 5 3 4 5 4" xfId="7427"/>
    <cellStyle name="Normal 5 3 4 5 4 2" xfId="17067"/>
    <cellStyle name="Normal 5 3 4 5 4 2 2" xfId="47274"/>
    <cellStyle name="Normal 5 3 4 5 4 3" xfId="26707"/>
    <cellStyle name="Normal 5 3 4 5 4 3 2" xfId="56914"/>
    <cellStyle name="Normal 5 3 4 5 4 4" xfId="37634"/>
    <cellStyle name="Normal 5 3 4 5 5" xfId="8714"/>
    <cellStyle name="Normal 5 3 4 5 5 2" xfId="18354"/>
    <cellStyle name="Normal 5 3 4 5 5 2 2" xfId="48561"/>
    <cellStyle name="Normal 5 3 4 5 5 3" xfId="27994"/>
    <cellStyle name="Normal 5 3 4 5 5 3 2" xfId="58201"/>
    <cellStyle name="Normal 5 3 4 5 5 4" xfId="38921"/>
    <cellStyle name="Normal 5 3 4 5 6" xfId="10960"/>
    <cellStyle name="Normal 5 3 4 5 6 2" xfId="41167"/>
    <cellStyle name="Normal 5 3 4 5 7" xfId="20600"/>
    <cellStyle name="Normal 5 3 4 5 7 2" xfId="50807"/>
    <cellStyle name="Normal 5 3 4 5 8" xfId="29281"/>
    <cellStyle name="Normal 5 3 4 5 8 2" xfId="59488"/>
    <cellStyle name="Normal 5 3 4 5 9" xfId="31527"/>
    <cellStyle name="Normal 5 3 4 6" xfId="2441"/>
    <cellStyle name="Normal 5 3 4 6 2" xfId="12083"/>
    <cellStyle name="Normal 5 3 4 6 2 2" xfId="42290"/>
    <cellStyle name="Normal 5 3 4 6 3" xfId="21723"/>
    <cellStyle name="Normal 5 3 4 6 3 2" xfId="51930"/>
    <cellStyle name="Normal 5 3 4 6 4" xfId="32650"/>
    <cellStyle name="Normal 5 3 4 7" xfId="3564"/>
    <cellStyle name="Normal 5 3 4 7 2" xfId="13206"/>
    <cellStyle name="Normal 5 3 4 7 2 2" xfId="43413"/>
    <cellStyle name="Normal 5 3 4 7 3" xfId="22846"/>
    <cellStyle name="Normal 5 3 4 7 3 2" xfId="53053"/>
    <cellStyle name="Normal 5 3 4 7 4" xfId="33773"/>
    <cellStyle name="Normal 5 3 4 8" xfId="4687"/>
    <cellStyle name="Normal 5 3 4 8 2" xfId="14329"/>
    <cellStyle name="Normal 5 3 4 8 2 2" xfId="44536"/>
    <cellStyle name="Normal 5 3 4 8 3" xfId="23969"/>
    <cellStyle name="Normal 5 3 4 8 3 2" xfId="54176"/>
    <cellStyle name="Normal 5 3 4 8 4" xfId="34896"/>
    <cellStyle name="Normal 5 3 4 9" xfId="5976"/>
    <cellStyle name="Normal 5 3 4 9 2" xfId="15616"/>
    <cellStyle name="Normal 5 3 4 9 2 2" xfId="45823"/>
    <cellStyle name="Normal 5 3 4 9 3" xfId="25256"/>
    <cellStyle name="Normal 5 3 4 9 3 2" xfId="55463"/>
    <cellStyle name="Normal 5 3 4 9 4" xfId="36183"/>
    <cellStyle name="Normal 5 3 5" xfId="202"/>
    <cellStyle name="Normal 5 3 5 10" xfId="7286"/>
    <cellStyle name="Normal 5 3 5 10 2" xfId="16926"/>
    <cellStyle name="Normal 5 3 5 10 2 2" xfId="47133"/>
    <cellStyle name="Normal 5 3 5 10 3" xfId="26566"/>
    <cellStyle name="Normal 5 3 5 10 3 2" xfId="56773"/>
    <cellStyle name="Normal 5 3 5 10 4" xfId="37493"/>
    <cellStyle name="Normal 5 3 5 11" xfId="8573"/>
    <cellStyle name="Normal 5 3 5 11 2" xfId="18213"/>
    <cellStyle name="Normal 5 3 5 11 2 2" xfId="48420"/>
    <cellStyle name="Normal 5 3 5 11 3" xfId="27853"/>
    <cellStyle name="Normal 5 3 5 11 3 2" xfId="58060"/>
    <cellStyle name="Normal 5 3 5 11 4" xfId="38780"/>
    <cellStyle name="Normal 5 3 5 12" xfId="9860"/>
    <cellStyle name="Normal 5 3 5 12 2" xfId="40067"/>
    <cellStyle name="Normal 5 3 5 13" xfId="19500"/>
    <cellStyle name="Normal 5 3 5 13 2" xfId="49707"/>
    <cellStyle name="Normal 5 3 5 14" xfId="29140"/>
    <cellStyle name="Normal 5 3 5 14 2" xfId="59347"/>
    <cellStyle name="Normal 5 3 5 15" xfId="30427"/>
    <cellStyle name="Normal 5 3 5 2" xfId="366"/>
    <cellStyle name="Normal 5 3 5 2 10" xfId="10024"/>
    <cellStyle name="Normal 5 3 5 2 10 2" xfId="40231"/>
    <cellStyle name="Normal 5 3 5 2 11" xfId="19664"/>
    <cellStyle name="Normal 5 3 5 2 11 2" xfId="49871"/>
    <cellStyle name="Normal 5 3 5 2 12" xfId="29468"/>
    <cellStyle name="Normal 5 3 5 2 12 2" xfId="59675"/>
    <cellStyle name="Normal 5 3 5 2 13" xfId="30591"/>
    <cellStyle name="Normal 5 3 5 2 2" xfId="842"/>
    <cellStyle name="Normal 5 3 5 2 2 10" xfId="20133"/>
    <cellStyle name="Normal 5 3 5 2 2 10 2" xfId="50340"/>
    <cellStyle name="Normal 5 3 5 2 2 11" xfId="29937"/>
    <cellStyle name="Normal 5 3 5 2 2 11 2" xfId="60144"/>
    <cellStyle name="Normal 5 3 5 2 2 12" xfId="31060"/>
    <cellStyle name="Normal 5 3 5 2 2 2" xfId="1971"/>
    <cellStyle name="Normal 5 3 5 2 2 2 2" xfId="11616"/>
    <cellStyle name="Normal 5 3 5 2 2 2 2 2" xfId="41823"/>
    <cellStyle name="Normal 5 3 5 2 2 2 3" xfId="21256"/>
    <cellStyle name="Normal 5 3 5 2 2 2 3 2" xfId="51463"/>
    <cellStyle name="Normal 5 3 5 2 2 2 4" xfId="32183"/>
    <cellStyle name="Normal 5 3 5 2 2 3" xfId="3097"/>
    <cellStyle name="Normal 5 3 5 2 2 3 2" xfId="12739"/>
    <cellStyle name="Normal 5 3 5 2 2 3 2 2" xfId="42946"/>
    <cellStyle name="Normal 5 3 5 2 2 3 3" xfId="22379"/>
    <cellStyle name="Normal 5 3 5 2 2 3 3 2" xfId="52586"/>
    <cellStyle name="Normal 5 3 5 2 2 3 4" xfId="33306"/>
    <cellStyle name="Normal 5 3 5 2 2 4" xfId="4220"/>
    <cellStyle name="Normal 5 3 5 2 2 4 2" xfId="13862"/>
    <cellStyle name="Normal 5 3 5 2 2 4 2 2" xfId="44069"/>
    <cellStyle name="Normal 5 3 5 2 2 4 3" xfId="23502"/>
    <cellStyle name="Normal 5 3 5 2 2 4 3 2" xfId="53709"/>
    <cellStyle name="Normal 5 3 5 2 2 4 4" xfId="34429"/>
    <cellStyle name="Normal 5 3 5 2 2 5" xfId="5509"/>
    <cellStyle name="Normal 5 3 5 2 2 5 2" xfId="15149"/>
    <cellStyle name="Normal 5 3 5 2 2 5 2 2" xfId="45356"/>
    <cellStyle name="Normal 5 3 5 2 2 5 3" xfId="24789"/>
    <cellStyle name="Normal 5 3 5 2 2 5 3 2" xfId="54996"/>
    <cellStyle name="Normal 5 3 5 2 2 5 4" xfId="35716"/>
    <cellStyle name="Normal 5 3 5 2 2 6" xfId="6796"/>
    <cellStyle name="Normal 5 3 5 2 2 6 2" xfId="16436"/>
    <cellStyle name="Normal 5 3 5 2 2 6 2 2" xfId="46643"/>
    <cellStyle name="Normal 5 3 5 2 2 6 3" xfId="26076"/>
    <cellStyle name="Normal 5 3 5 2 2 6 3 2" xfId="56283"/>
    <cellStyle name="Normal 5 3 5 2 2 6 4" xfId="37003"/>
    <cellStyle name="Normal 5 3 5 2 2 7" xfId="8083"/>
    <cellStyle name="Normal 5 3 5 2 2 7 2" xfId="17723"/>
    <cellStyle name="Normal 5 3 5 2 2 7 2 2" xfId="47930"/>
    <cellStyle name="Normal 5 3 5 2 2 7 3" xfId="27363"/>
    <cellStyle name="Normal 5 3 5 2 2 7 3 2" xfId="57570"/>
    <cellStyle name="Normal 5 3 5 2 2 7 4" xfId="38290"/>
    <cellStyle name="Normal 5 3 5 2 2 8" xfId="9370"/>
    <cellStyle name="Normal 5 3 5 2 2 8 2" xfId="19010"/>
    <cellStyle name="Normal 5 3 5 2 2 8 2 2" xfId="49217"/>
    <cellStyle name="Normal 5 3 5 2 2 8 3" xfId="28650"/>
    <cellStyle name="Normal 5 3 5 2 2 8 3 2" xfId="58857"/>
    <cellStyle name="Normal 5 3 5 2 2 8 4" xfId="39577"/>
    <cellStyle name="Normal 5 3 5 2 2 9" xfId="10493"/>
    <cellStyle name="Normal 5 3 5 2 2 9 2" xfId="40700"/>
    <cellStyle name="Normal 5 3 5 2 3" xfId="1500"/>
    <cellStyle name="Normal 5 3 5 2 3 2" xfId="11147"/>
    <cellStyle name="Normal 5 3 5 2 3 2 2" xfId="41354"/>
    <cellStyle name="Normal 5 3 5 2 3 3" xfId="20787"/>
    <cellStyle name="Normal 5 3 5 2 3 3 2" xfId="50994"/>
    <cellStyle name="Normal 5 3 5 2 3 4" xfId="31714"/>
    <cellStyle name="Normal 5 3 5 2 4" xfId="2628"/>
    <cellStyle name="Normal 5 3 5 2 4 2" xfId="12270"/>
    <cellStyle name="Normal 5 3 5 2 4 2 2" xfId="42477"/>
    <cellStyle name="Normal 5 3 5 2 4 3" xfId="21910"/>
    <cellStyle name="Normal 5 3 5 2 4 3 2" xfId="52117"/>
    <cellStyle name="Normal 5 3 5 2 4 4" xfId="32837"/>
    <cellStyle name="Normal 5 3 5 2 5" xfId="3751"/>
    <cellStyle name="Normal 5 3 5 2 5 2" xfId="13393"/>
    <cellStyle name="Normal 5 3 5 2 5 2 2" xfId="43600"/>
    <cellStyle name="Normal 5 3 5 2 5 3" xfId="23033"/>
    <cellStyle name="Normal 5 3 5 2 5 3 2" xfId="53240"/>
    <cellStyle name="Normal 5 3 5 2 5 4" xfId="33960"/>
    <cellStyle name="Normal 5 3 5 2 6" xfId="5040"/>
    <cellStyle name="Normal 5 3 5 2 6 2" xfId="14680"/>
    <cellStyle name="Normal 5 3 5 2 6 2 2" xfId="44887"/>
    <cellStyle name="Normal 5 3 5 2 6 3" xfId="24320"/>
    <cellStyle name="Normal 5 3 5 2 6 3 2" xfId="54527"/>
    <cellStyle name="Normal 5 3 5 2 6 4" xfId="35247"/>
    <cellStyle name="Normal 5 3 5 2 7" xfId="6327"/>
    <cellStyle name="Normal 5 3 5 2 7 2" xfId="15967"/>
    <cellStyle name="Normal 5 3 5 2 7 2 2" xfId="46174"/>
    <cellStyle name="Normal 5 3 5 2 7 3" xfId="25607"/>
    <cellStyle name="Normal 5 3 5 2 7 3 2" xfId="55814"/>
    <cellStyle name="Normal 5 3 5 2 7 4" xfId="36534"/>
    <cellStyle name="Normal 5 3 5 2 8" xfId="7614"/>
    <cellStyle name="Normal 5 3 5 2 8 2" xfId="17254"/>
    <cellStyle name="Normal 5 3 5 2 8 2 2" xfId="47461"/>
    <cellStyle name="Normal 5 3 5 2 8 3" xfId="26894"/>
    <cellStyle name="Normal 5 3 5 2 8 3 2" xfId="57101"/>
    <cellStyle name="Normal 5 3 5 2 8 4" xfId="37821"/>
    <cellStyle name="Normal 5 3 5 2 9" xfId="8901"/>
    <cellStyle name="Normal 5 3 5 2 9 2" xfId="18541"/>
    <cellStyle name="Normal 5 3 5 2 9 2 2" xfId="48748"/>
    <cellStyle name="Normal 5 3 5 2 9 3" xfId="28181"/>
    <cellStyle name="Normal 5 3 5 2 9 3 2" xfId="58388"/>
    <cellStyle name="Normal 5 3 5 2 9 4" xfId="39108"/>
    <cellStyle name="Normal 5 3 5 3" xfId="678"/>
    <cellStyle name="Normal 5 3 5 3 10" xfId="19969"/>
    <cellStyle name="Normal 5 3 5 3 10 2" xfId="50176"/>
    <cellStyle name="Normal 5 3 5 3 11" xfId="29773"/>
    <cellStyle name="Normal 5 3 5 3 11 2" xfId="59980"/>
    <cellStyle name="Normal 5 3 5 3 12" xfId="30896"/>
    <cellStyle name="Normal 5 3 5 3 2" xfId="1807"/>
    <cellStyle name="Normal 5 3 5 3 2 2" xfId="11452"/>
    <cellStyle name="Normal 5 3 5 3 2 2 2" xfId="41659"/>
    <cellStyle name="Normal 5 3 5 3 2 3" xfId="21092"/>
    <cellStyle name="Normal 5 3 5 3 2 3 2" xfId="51299"/>
    <cellStyle name="Normal 5 3 5 3 2 4" xfId="32019"/>
    <cellStyle name="Normal 5 3 5 3 3" xfId="2933"/>
    <cellStyle name="Normal 5 3 5 3 3 2" xfId="12575"/>
    <cellStyle name="Normal 5 3 5 3 3 2 2" xfId="42782"/>
    <cellStyle name="Normal 5 3 5 3 3 3" xfId="22215"/>
    <cellStyle name="Normal 5 3 5 3 3 3 2" xfId="52422"/>
    <cellStyle name="Normal 5 3 5 3 3 4" xfId="33142"/>
    <cellStyle name="Normal 5 3 5 3 4" xfId="4056"/>
    <cellStyle name="Normal 5 3 5 3 4 2" xfId="13698"/>
    <cellStyle name="Normal 5 3 5 3 4 2 2" xfId="43905"/>
    <cellStyle name="Normal 5 3 5 3 4 3" xfId="23338"/>
    <cellStyle name="Normal 5 3 5 3 4 3 2" xfId="53545"/>
    <cellStyle name="Normal 5 3 5 3 4 4" xfId="34265"/>
    <cellStyle name="Normal 5 3 5 3 5" xfId="5345"/>
    <cellStyle name="Normal 5 3 5 3 5 2" xfId="14985"/>
    <cellStyle name="Normal 5 3 5 3 5 2 2" xfId="45192"/>
    <cellStyle name="Normal 5 3 5 3 5 3" xfId="24625"/>
    <cellStyle name="Normal 5 3 5 3 5 3 2" xfId="54832"/>
    <cellStyle name="Normal 5 3 5 3 5 4" xfId="35552"/>
    <cellStyle name="Normal 5 3 5 3 6" xfId="6632"/>
    <cellStyle name="Normal 5 3 5 3 6 2" xfId="16272"/>
    <cellStyle name="Normal 5 3 5 3 6 2 2" xfId="46479"/>
    <cellStyle name="Normal 5 3 5 3 6 3" xfId="25912"/>
    <cellStyle name="Normal 5 3 5 3 6 3 2" xfId="56119"/>
    <cellStyle name="Normal 5 3 5 3 6 4" xfId="36839"/>
    <cellStyle name="Normal 5 3 5 3 7" xfId="7919"/>
    <cellStyle name="Normal 5 3 5 3 7 2" xfId="17559"/>
    <cellStyle name="Normal 5 3 5 3 7 2 2" xfId="47766"/>
    <cellStyle name="Normal 5 3 5 3 7 3" xfId="27199"/>
    <cellStyle name="Normal 5 3 5 3 7 3 2" xfId="57406"/>
    <cellStyle name="Normal 5 3 5 3 7 4" xfId="38126"/>
    <cellStyle name="Normal 5 3 5 3 8" xfId="9206"/>
    <cellStyle name="Normal 5 3 5 3 8 2" xfId="18846"/>
    <cellStyle name="Normal 5 3 5 3 8 2 2" xfId="49053"/>
    <cellStyle name="Normal 5 3 5 3 8 3" xfId="28486"/>
    <cellStyle name="Normal 5 3 5 3 8 3 2" xfId="58693"/>
    <cellStyle name="Normal 5 3 5 3 8 4" xfId="39413"/>
    <cellStyle name="Normal 5 3 5 3 9" xfId="10329"/>
    <cellStyle name="Normal 5 3 5 3 9 2" xfId="40536"/>
    <cellStyle name="Normal 5 3 5 4" xfId="1148"/>
    <cellStyle name="Normal 5 3 5 4 10" xfId="20436"/>
    <cellStyle name="Normal 5 3 5 4 10 2" xfId="50643"/>
    <cellStyle name="Normal 5 3 5 4 11" xfId="30240"/>
    <cellStyle name="Normal 5 3 5 4 11 2" xfId="60447"/>
    <cellStyle name="Normal 5 3 5 4 12" xfId="31363"/>
    <cellStyle name="Normal 5 3 5 4 2" xfId="2276"/>
    <cellStyle name="Normal 5 3 5 4 2 2" xfId="11919"/>
    <cellStyle name="Normal 5 3 5 4 2 2 2" xfId="42126"/>
    <cellStyle name="Normal 5 3 5 4 2 3" xfId="21559"/>
    <cellStyle name="Normal 5 3 5 4 2 3 2" xfId="51766"/>
    <cellStyle name="Normal 5 3 5 4 2 4" xfId="32486"/>
    <cellStyle name="Normal 5 3 5 4 3" xfId="3400"/>
    <cellStyle name="Normal 5 3 5 4 3 2" xfId="13042"/>
    <cellStyle name="Normal 5 3 5 4 3 2 2" xfId="43249"/>
    <cellStyle name="Normal 5 3 5 4 3 3" xfId="22682"/>
    <cellStyle name="Normal 5 3 5 4 3 3 2" xfId="52889"/>
    <cellStyle name="Normal 5 3 5 4 3 4" xfId="33609"/>
    <cellStyle name="Normal 5 3 5 4 4" xfId="4523"/>
    <cellStyle name="Normal 5 3 5 4 4 2" xfId="14165"/>
    <cellStyle name="Normal 5 3 5 4 4 2 2" xfId="44372"/>
    <cellStyle name="Normal 5 3 5 4 4 3" xfId="23805"/>
    <cellStyle name="Normal 5 3 5 4 4 3 2" xfId="54012"/>
    <cellStyle name="Normal 5 3 5 4 4 4" xfId="34732"/>
    <cellStyle name="Normal 5 3 5 4 5" xfId="5812"/>
    <cellStyle name="Normal 5 3 5 4 5 2" xfId="15452"/>
    <cellStyle name="Normal 5 3 5 4 5 2 2" xfId="45659"/>
    <cellStyle name="Normal 5 3 5 4 5 3" xfId="25092"/>
    <cellStyle name="Normal 5 3 5 4 5 3 2" xfId="55299"/>
    <cellStyle name="Normal 5 3 5 4 5 4" xfId="36019"/>
    <cellStyle name="Normal 5 3 5 4 6" xfId="7099"/>
    <cellStyle name="Normal 5 3 5 4 6 2" xfId="16739"/>
    <cellStyle name="Normal 5 3 5 4 6 2 2" xfId="46946"/>
    <cellStyle name="Normal 5 3 5 4 6 3" xfId="26379"/>
    <cellStyle name="Normal 5 3 5 4 6 3 2" xfId="56586"/>
    <cellStyle name="Normal 5 3 5 4 6 4" xfId="37306"/>
    <cellStyle name="Normal 5 3 5 4 7" xfId="8386"/>
    <cellStyle name="Normal 5 3 5 4 7 2" xfId="18026"/>
    <cellStyle name="Normal 5 3 5 4 7 2 2" xfId="48233"/>
    <cellStyle name="Normal 5 3 5 4 7 3" xfId="27666"/>
    <cellStyle name="Normal 5 3 5 4 7 3 2" xfId="57873"/>
    <cellStyle name="Normal 5 3 5 4 7 4" xfId="38593"/>
    <cellStyle name="Normal 5 3 5 4 8" xfId="9673"/>
    <cellStyle name="Normal 5 3 5 4 8 2" xfId="19313"/>
    <cellStyle name="Normal 5 3 5 4 8 2 2" xfId="49520"/>
    <cellStyle name="Normal 5 3 5 4 8 3" xfId="28953"/>
    <cellStyle name="Normal 5 3 5 4 8 3 2" xfId="59160"/>
    <cellStyle name="Normal 5 3 5 4 8 4" xfId="39880"/>
    <cellStyle name="Normal 5 3 5 4 9" xfId="10796"/>
    <cellStyle name="Normal 5 3 5 4 9 2" xfId="41003"/>
    <cellStyle name="Normal 5 3 5 5" xfId="1336"/>
    <cellStyle name="Normal 5 3 5 5 2" xfId="4876"/>
    <cellStyle name="Normal 5 3 5 5 2 2" xfId="14516"/>
    <cellStyle name="Normal 5 3 5 5 2 2 2" xfId="44723"/>
    <cellStyle name="Normal 5 3 5 5 2 3" xfId="24156"/>
    <cellStyle name="Normal 5 3 5 5 2 3 2" xfId="54363"/>
    <cellStyle name="Normal 5 3 5 5 2 4" xfId="35083"/>
    <cellStyle name="Normal 5 3 5 5 3" xfId="6163"/>
    <cellStyle name="Normal 5 3 5 5 3 2" xfId="15803"/>
    <cellStyle name="Normal 5 3 5 5 3 2 2" xfId="46010"/>
    <cellStyle name="Normal 5 3 5 5 3 3" xfId="25443"/>
    <cellStyle name="Normal 5 3 5 5 3 3 2" xfId="55650"/>
    <cellStyle name="Normal 5 3 5 5 3 4" xfId="36370"/>
    <cellStyle name="Normal 5 3 5 5 4" xfId="7450"/>
    <cellStyle name="Normal 5 3 5 5 4 2" xfId="17090"/>
    <cellStyle name="Normal 5 3 5 5 4 2 2" xfId="47297"/>
    <cellStyle name="Normal 5 3 5 5 4 3" xfId="26730"/>
    <cellStyle name="Normal 5 3 5 5 4 3 2" xfId="56937"/>
    <cellStyle name="Normal 5 3 5 5 4 4" xfId="37657"/>
    <cellStyle name="Normal 5 3 5 5 5" xfId="8737"/>
    <cellStyle name="Normal 5 3 5 5 5 2" xfId="18377"/>
    <cellStyle name="Normal 5 3 5 5 5 2 2" xfId="48584"/>
    <cellStyle name="Normal 5 3 5 5 5 3" xfId="28017"/>
    <cellStyle name="Normal 5 3 5 5 5 3 2" xfId="58224"/>
    <cellStyle name="Normal 5 3 5 5 5 4" xfId="38944"/>
    <cellStyle name="Normal 5 3 5 5 6" xfId="10983"/>
    <cellStyle name="Normal 5 3 5 5 6 2" xfId="41190"/>
    <cellStyle name="Normal 5 3 5 5 7" xfId="20623"/>
    <cellStyle name="Normal 5 3 5 5 7 2" xfId="50830"/>
    <cellStyle name="Normal 5 3 5 5 8" xfId="29304"/>
    <cellStyle name="Normal 5 3 5 5 8 2" xfId="59511"/>
    <cellStyle name="Normal 5 3 5 5 9" xfId="31550"/>
    <cellStyle name="Normal 5 3 5 6" xfId="2464"/>
    <cellStyle name="Normal 5 3 5 6 2" xfId="12106"/>
    <cellStyle name="Normal 5 3 5 6 2 2" xfId="42313"/>
    <cellStyle name="Normal 5 3 5 6 3" xfId="21746"/>
    <cellStyle name="Normal 5 3 5 6 3 2" xfId="51953"/>
    <cellStyle name="Normal 5 3 5 6 4" xfId="32673"/>
    <cellStyle name="Normal 5 3 5 7" xfId="3587"/>
    <cellStyle name="Normal 5 3 5 7 2" xfId="13229"/>
    <cellStyle name="Normal 5 3 5 7 2 2" xfId="43436"/>
    <cellStyle name="Normal 5 3 5 7 3" xfId="22869"/>
    <cellStyle name="Normal 5 3 5 7 3 2" xfId="53076"/>
    <cellStyle name="Normal 5 3 5 7 4" xfId="33796"/>
    <cellStyle name="Normal 5 3 5 8" xfId="4710"/>
    <cellStyle name="Normal 5 3 5 8 2" xfId="14352"/>
    <cellStyle name="Normal 5 3 5 8 2 2" xfId="44559"/>
    <cellStyle name="Normal 5 3 5 8 3" xfId="23992"/>
    <cellStyle name="Normal 5 3 5 8 3 2" xfId="54199"/>
    <cellStyle name="Normal 5 3 5 8 4" xfId="34919"/>
    <cellStyle name="Normal 5 3 5 9" xfId="5999"/>
    <cellStyle name="Normal 5 3 5 9 2" xfId="15639"/>
    <cellStyle name="Normal 5 3 5 9 2 2" xfId="45846"/>
    <cellStyle name="Normal 5 3 5 9 3" xfId="25279"/>
    <cellStyle name="Normal 5 3 5 9 3 2" xfId="55486"/>
    <cellStyle name="Normal 5 3 5 9 4" xfId="36206"/>
    <cellStyle name="Normal 5 3 6" xfId="225"/>
    <cellStyle name="Normal 5 3 6 10" xfId="7309"/>
    <cellStyle name="Normal 5 3 6 10 2" xfId="16949"/>
    <cellStyle name="Normal 5 3 6 10 2 2" xfId="47156"/>
    <cellStyle name="Normal 5 3 6 10 3" xfId="26589"/>
    <cellStyle name="Normal 5 3 6 10 3 2" xfId="56796"/>
    <cellStyle name="Normal 5 3 6 10 4" xfId="37516"/>
    <cellStyle name="Normal 5 3 6 11" xfId="8596"/>
    <cellStyle name="Normal 5 3 6 11 2" xfId="18236"/>
    <cellStyle name="Normal 5 3 6 11 2 2" xfId="48443"/>
    <cellStyle name="Normal 5 3 6 11 3" xfId="27876"/>
    <cellStyle name="Normal 5 3 6 11 3 2" xfId="58083"/>
    <cellStyle name="Normal 5 3 6 11 4" xfId="38803"/>
    <cellStyle name="Normal 5 3 6 12" xfId="9883"/>
    <cellStyle name="Normal 5 3 6 12 2" xfId="40090"/>
    <cellStyle name="Normal 5 3 6 13" xfId="19523"/>
    <cellStyle name="Normal 5 3 6 13 2" xfId="49730"/>
    <cellStyle name="Normal 5 3 6 14" xfId="29163"/>
    <cellStyle name="Normal 5 3 6 14 2" xfId="59370"/>
    <cellStyle name="Normal 5 3 6 15" xfId="30450"/>
    <cellStyle name="Normal 5 3 6 2" xfId="389"/>
    <cellStyle name="Normal 5 3 6 2 10" xfId="10047"/>
    <cellStyle name="Normal 5 3 6 2 10 2" xfId="40254"/>
    <cellStyle name="Normal 5 3 6 2 11" xfId="19687"/>
    <cellStyle name="Normal 5 3 6 2 11 2" xfId="49894"/>
    <cellStyle name="Normal 5 3 6 2 12" xfId="29491"/>
    <cellStyle name="Normal 5 3 6 2 12 2" xfId="59698"/>
    <cellStyle name="Normal 5 3 6 2 13" xfId="30614"/>
    <cellStyle name="Normal 5 3 6 2 2" xfId="865"/>
    <cellStyle name="Normal 5 3 6 2 2 10" xfId="20156"/>
    <cellStyle name="Normal 5 3 6 2 2 10 2" xfId="50363"/>
    <cellStyle name="Normal 5 3 6 2 2 11" xfId="29960"/>
    <cellStyle name="Normal 5 3 6 2 2 11 2" xfId="60167"/>
    <cellStyle name="Normal 5 3 6 2 2 12" xfId="31083"/>
    <cellStyle name="Normal 5 3 6 2 2 2" xfId="1994"/>
    <cellStyle name="Normal 5 3 6 2 2 2 2" xfId="11639"/>
    <cellStyle name="Normal 5 3 6 2 2 2 2 2" xfId="41846"/>
    <cellStyle name="Normal 5 3 6 2 2 2 3" xfId="21279"/>
    <cellStyle name="Normal 5 3 6 2 2 2 3 2" xfId="51486"/>
    <cellStyle name="Normal 5 3 6 2 2 2 4" xfId="32206"/>
    <cellStyle name="Normal 5 3 6 2 2 3" xfId="3120"/>
    <cellStyle name="Normal 5 3 6 2 2 3 2" xfId="12762"/>
    <cellStyle name="Normal 5 3 6 2 2 3 2 2" xfId="42969"/>
    <cellStyle name="Normal 5 3 6 2 2 3 3" xfId="22402"/>
    <cellStyle name="Normal 5 3 6 2 2 3 3 2" xfId="52609"/>
    <cellStyle name="Normal 5 3 6 2 2 3 4" xfId="33329"/>
    <cellStyle name="Normal 5 3 6 2 2 4" xfId="4243"/>
    <cellStyle name="Normal 5 3 6 2 2 4 2" xfId="13885"/>
    <cellStyle name="Normal 5 3 6 2 2 4 2 2" xfId="44092"/>
    <cellStyle name="Normal 5 3 6 2 2 4 3" xfId="23525"/>
    <cellStyle name="Normal 5 3 6 2 2 4 3 2" xfId="53732"/>
    <cellStyle name="Normal 5 3 6 2 2 4 4" xfId="34452"/>
    <cellStyle name="Normal 5 3 6 2 2 5" xfId="5532"/>
    <cellStyle name="Normal 5 3 6 2 2 5 2" xfId="15172"/>
    <cellStyle name="Normal 5 3 6 2 2 5 2 2" xfId="45379"/>
    <cellStyle name="Normal 5 3 6 2 2 5 3" xfId="24812"/>
    <cellStyle name="Normal 5 3 6 2 2 5 3 2" xfId="55019"/>
    <cellStyle name="Normal 5 3 6 2 2 5 4" xfId="35739"/>
    <cellStyle name="Normal 5 3 6 2 2 6" xfId="6819"/>
    <cellStyle name="Normal 5 3 6 2 2 6 2" xfId="16459"/>
    <cellStyle name="Normal 5 3 6 2 2 6 2 2" xfId="46666"/>
    <cellStyle name="Normal 5 3 6 2 2 6 3" xfId="26099"/>
    <cellStyle name="Normal 5 3 6 2 2 6 3 2" xfId="56306"/>
    <cellStyle name="Normal 5 3 6 2 2 6 4" xfId="37026"/>
    <cellStyle name="Normal 5 3 6 2 2 7" xfId="8106"/>
    <cellStyle name="Normal 5 3 6 2 2 7 2" xfId="17746"/>
    <cellStyle name="Normal 5 3 6 2 2 7 2 2" xfId="47953"/>
    <cellStyle name="Normal 5 3 6 2 2 7 3" xfId="27386"/>
    <cellStyle name="Normal 5 3 6 2 2 7 3 2" xfId="57593"/>
    <cellStyle name="Normal 5 3 6 2 2 7 4" xfId="38313"/>
    <cellStyle name="Normal 5 3 6 2 2 8" xfId="9393"/>
    <cellStyle name="Normal 5 3 6 2 2 8 2" xfId="19033"/>
    <cellStyle name="Normal 5 3 6 2 2 8 2 2" xfId="49240"/>
    <cellStyle name="Normal 5 3 6 2 2 8 3" xfId="28673"/>
    <cellStyle name="Normal 5 3 6 2 2 8 3 2" xfId="58880"/>
    <cellStyle name="Normal 5 3 6 2 2 8 4" xfId="39600"/>
    <cellStyle name="Normal 5 3 6 2 2 9" xfId="10516"/>
    <cellStyle name="Normal 5 3 6 2 2 9 2" xfId="40723"/>
    <cellStyle name="Normal 5 3 6 2 3" xfId="1523"/>
    <cellStyle name="Normal 5 3 6 2 3 2" xfId="11170"/>
    <cellStyle name="Normal 5 3 6 2 3 2 2" xfId="41377"/>
    <cellStyle name="Normal 5 3 6 2 3 3" xfId="20810"/>
    <cellStyle name="Normal 5 3 6 2 3 3 2" xfId="51017"/>
    <cellStyle name="Normal 5 3 6 2 3 4" xfId="31737"/>
    <cellStyle name="Normal 5 3 6 2 4" xfId="2651"/>
    <cellStyle name="Normal 5 3 6 2 4 2" xfId="12293"/>
    <cellStyle name="Normal 5 3 6 2 4 2 2" xfId="42500"/>
    <cellStyle name="Normal 5 3 6 2 4 3" xfId="21933"/>
    <cellStyle name="Normal 5 3 6 2 4 3 2" xfId="52140"/>
    <cellStyle name="Normal 5 3 6 2 4 4" xfId="32860"/>
    <cellStyle name="Normal 5 3 6 2 5" xfId="3774"/>
    <cellStyle name="Normal 5 3 6 2 5 2" xfId="13416"/>
    <cellStyle name="Normal 5 3 6 2 5 2 2" xfId="43623"/>
    <cellStyle name="Normal 5 3 6 2 5 3" xfId="23056"/>
    <cellStyle name="Normal 5 3 6 2 5 3 2" xfId="53263"/>
    <cellStyle name="Normal 5 3 6 2 5 4" xfId="33983"/>
    <cellStyle name="Normal 5 3 6 2 6" xfId="5063"/>
    <cellStyle name="Normal 5 3 6 2 6 2" xfId="14703"/>
    <cellStyle name="Normal 5 3 6 2 6 2 2" xfId="44910"/>
    <cellStyle name="Normal 5 3 6 2 6 3" xfId="24343"/>
    <cellStyle name="Normal 5 3 6 2 6 3 2" xfId="54550"/>
    <cellStyle name="Normal 5 3 6 2 6 4" xfId="35270"/>
    <cellStyle name="Normal 5 3 6 2 7" xfId="6350"/>
    <cellStyle name="Normal 5 3 6 2 7 2" xfId="15990"/>
    <cellStyle name="Normal 5 3 6 2 7 2 2" xfId="46197"/>
    <cellStyle name="Normal 5 3 6 2 7 3" xfId="25630"/>
    <cellStyle name="Normal 5 3 6 2 7 3 2" xfId="55837"/>
    <cellStyle name="Normal 5 3 6 2 7 4" xfId="36557"/>
    <cellStyle name="Normal 5 3 6 2 8" xfId="7637"/>
    <cellStyle name="Normal 5 3 6 2 8 2" xfId="17277"/>
    <cellStyle name="Normal 5 3 6 2 8 2 2" xfId="47484"/>
    <cellStyle name="Normal 5 3 6 2 8 3" xfId="26917"/>
    <cellStyle name="Normal 5 3 6 2 8 3 2" xfId="57124"/>
    <cellStyle name="Normal 5 3 6 2 8 4" xfId="37844"/>
    <cellStyle name="Normal 5 3 6 2 9" xfId="8924"/>
    <cellStyle name="Normal 5 3 6 2 9 2" xfId="18564"/>
    <cellStyle name="Normal 5 3 6 2 9 2 2" xfId="48771"/>
    <cellStyle name="Normal 5 3 6 2 9 3" xfId="28204"/>
    <cellStyle name="Normal 5 3 6 2 9 3 2" xfId="58411"/>
    <cellStyle name="Normal 5 3 6 2 9 4" xfId="39131"/>
    <cellStyle name="Normal 5 3 6 3" xfId="701"/>
    <cellStyle name="Normal 5 3 6 3 10" xfId="19992"/>
    <cellStyle name="Normal 5 3 6 3 10 2" xfId="50199"/>
    <cellStyle name="Normal 5 3 6 3 11" xfId="29796"/>
    <cellStyle name="Normal 5 3 6 3 11 2" xfId="60003"/>
    <cellStyle name="Normal 5 3 6 3 12" xfId="30919"/>
    <cellStyle name="Normal 5 3 6 3 2" xfId="1830"/>
    <cellStyle name="Normal 5 3 6 3 2 2" xfId="11475"/>
    <cellStyle name="Normal 5 3 6 3 2 2 2" xfId="41682"/>
    <cellStyle name="Normal 5 3 6 3 2 3" xfId="21115"/>
    <cellStyle name="Normal 5 3 6 3 2 3 2" xfId="51322"/>
    <cellStyle name="Normal 5 3 6 3 2 4" xfId="32042"/>
    <cellStyle name="Normal 5 3 6 3 3" xfId="2956"/>
    <cellStyle name="Normal 5 3 6 3 3 2" xfId="12598"/>
    <cellStyle name="Normal 5 3 6 3 3 2 2" xfId="42805"/>
    <cellStyle name="Normal 5 3 6 3 3 3" xfId="22238"/>
    <cellStyle name="Normal 5 3 6 3 3 3 2" xfId="52445"/>
    <cellStyle name="Normal 5 3 6 3 3 4" xfId="33165"/>
    <cellStyle name="Normal 5 3 6 3 4" xfId="4079"/>
    <cellStyle name="Normal 5 3 6 3 4 2" xfId="13721"/>
    <cellStyle name="Normal 5 3 6 3 4 2 2" xfId="43928"/>
    <cellStyle name="Normal 5 3 6 3 4 3" xfId="23361"/>
    <cellStyle name="Normal 5 3 6 3 4 3 2" xfId="53568"/>
    <cellStyle name="Normal 5 3 6 3 4 4" xfId="34288"/>
    <cellStyle name="Normal 5 3 6 3 5" xfId="5368"/>
    <cellStyle name="Normal 5 3 6 3 5 2" xfId="15008"/>
    <cellStyle name="Normal 5 3 6 3 5 2 2" xfId="45215"/>
    <cellStyle name="Normal 5 3 6 3 5 3" xfId="24648"/>
    <cellStyle name="Normal 5 3 6 3 5 3 2" xfId="54855"/>
    <cellStyle name="Normal 5 3 6 3 5 4" xfId="35575"/>
    <cellStyle name="Normal 5 3 6 3 6" xfId="6655"/>
    <cellStyle name="Normal 5 3 6 3 6 2" xfId="16295"/>
    <cellStyle name="Normal 5 3 6 3 6 2 2" xfId="46502"/>
    <cellStyle name="Normal 5 3 6 3 6 3" xfId="25935"/>
    <cellStyle name="Normal 5 3 6 3 6 3 2" xfId="56142"/>
    <cellStyle name="Normal 5 3 6 3 6 4" xfId="36862"/>
    <cellStyle name="Normal 5 3 6 3 7" xfId="7942"/>
    <cellStyle name="Normal 5 3 6 3 7 2" xfId="17582"/>
    <cellStyle name="Normal 5 3 6 3 7 2 2" xfId="47789"/>
    <cellStyle name="Normal 5 3 6 3 7 3" xfId="27222"/>
    <cellStyle name="Normal 5 3 6 3 7 3 2" xfId="57429"/>
    <cellStyle name="Normal 5 3 6 3 7 4" xfId="38149"/>
    <cellStyle name="Normal 5 3 6 3 8" xfId="9229"/>
    <cellStyle name="Normal 5 3 6 3 8 2" xfId="18869"/>
    <cellStyle name="Normal 5 3 6 3 8 2 2" xfId="49076"/>
    <cellStyle name="Normal 5 3 6 3 8 3" xfId="28509"/>
    <cellStyle name="Normal 5 3 6 3 8 3 2" xfId="58716"/>
    <cellStyle name="Normal 5 3 6 3 8 4" xfId="39436"/>
    <cellStyle name="Normal 5 3 6 3 9" xfId="10352"/>
    <cellStyle name="Normal 5 3 6 3 9 2" xfId="40559"/>
    <cellStyle name="Normal 5 3 6 4" xfId="1171"/>
    <cellStyle name="Normal 5 3 6 4 10" xfId="20459"/>
    <cellStyle name="Normal 5 3 6 4 10 2" xfId="50666"/>
    <cellStyle name="Normal 5 3 6 4 11" xfId="30263"/>
    <cellStyle name="Normal 5 3 6 4 11 2" xfId="60470"/>
    <cellStyle name="Normal 5 3 6 4 12" xfId="31386"/>
    <cellStyle name="Normal 5 3 6 4 2" xfId="2299"/>
    <cellStyle name="Normal 5 3 6 4 2 2" xfId="11942"/>
    <cellStyle name="Normal 5 3 6 4 2 2 2" xfId="42149"/>
    <cellStyle name="Normal 5 3 6 4 2 3" xfId="21582"/>
    <cellStyle name="Normal 5 3 6 4 2 3 2" xfId="51789"/>
    <cellStyle name="Normal 5 3 6 4 2 4" xfId="32509"/>
    <cellStyle name="Normal 5 3 6 4 3" xfId="3423"/>
    <cellStyle name="Normal 5 3 6 4 3 2" xfId="13065"/>
    <cellStyle name="Normal 5 3 6 4 3 2 2" xfId="43272"/>
    <cellStyle name="Normal 5 3 6 4 3 3" xfId="22705"/>
    <cellStyle name="Normal 5 3 6 4 3 3 2" xfId="52912"/>
    <cellStyle name="Normal 5 3 6 4 3 4" xfId="33632"/>
    <cellStyle name="Normal 5 3 6 4 4" xfId="4546"/>
    <cellStyle name="Normal 5 3 6 4 4 2" xfId="14188"/>
    <cellStyle name="Normal 5 3 6 4 4 2 2" xfId="44395"/>
    <cellStyle name="Normal 5 3 6 4 4 3" xfId="23828"/>
    <cellStyle name="Normal 5 3 6 4 4 3 2" xfId="54035"/>
    <cellStyle name="Normal 5 3 6 4 4 4" xfId="34755"/>
    <cellStyle name="Normal 5 3 6 4 5" xfId="5835"/>
    <cellStyle name="Normal 5 3 6 4 5 2" xfId="15475"/>
    <cellStyle name="Normal 5 3 6 4 5 2 2" xfId="45682"/>
    <cellStyle name="Normal 5 3 6 4 5 3" xfId="25115"/>
    <cellStyle name="Normal 5 3 6 4 5 3 2" xfId="55322"/>
    <cellStyle name="Normal 5 3 6 4 5 4" xfId="36042"/>
    <cellStyle name="Normal 5 3 6 4 6" xfId="7122"/>
    <cellStyle name="Normal 5 3 6 4 6 2" xfId="16762"/>
    <cellStyle name="Normal 5 3 6 4 6 2 2" xfId="46969"/>
    <cellStyle name="Normal 5 3 6 4 6 3" xfId="26402"/>
    <cellStyle name="Normal 5 3 6 4 6 3 2" xfId="56609"/>
    <cellStyle name="Normal 5 3 6 4 6 4" xfId="37329"/>
    <cellStyle name="Normal 5 3 6 4 7" xfId="8409"/>
    <cellStyle name="Normal 5 3 6 4 7 2" xfId="18049"/>
    <cellStyle name="Normal 5 3 6 4 7 2 2" xfId="48256"/>
    <cellStyle name="Normal 5 3 6 4 7 3" xfId="27689"/>
    <cellStyle name="Normal 5 3 6 4 7 3 2" xfId="57896"/>
    <cellStyle name="Normal 5 3 6 4 7 4" xfId="38616"/>
    <cellStyle name="Normal 5 3 6 4 8" xfId="9696"/>
    <cellStyle name="Normal 5 3 6 4 8 2" xfId="19336"/>
    <cellStyle name="Normal 5 3 6 4 8 2 2" xfId="49543"/>
    <cellStyle name="Normal 5 3 6 4 8 3" xfId="28976"/>
    <cellStyle name="Normal 5 3 6 4 8 3 2" xfId="59183"/>
    <cellStyle name="Normal 5 3 6 4 8 4" xfId="39903"/>
    <cellStyle name="Normal 5 3 6 4 9" xfId="10819"/>
    <cellStyle name="Normal 5 3 6 4 9 2" xfId="41026"/>
    <cellStyle name="Normal 5 3 6 5" xfId="1359"/>
    <cellStyle name="Normal 5 3 6 5 2" xfId="4899"/>
    <cellStyle name="Normal 5 3 6 5 2 2" xfId="14539"/>
    <cellStyle name="Normal 5 3 6 5 2 2 2" xfId="44746"/>
    <cellStyle name="Normal 5 3 6 5 2 3" xfId="24179"/>
    <cellStyle name="Normal 5 3 6 5 2 3 2" xfId="54386"/>
    <cellStyle name="Normal 5 3 6 5 2 4" xfId="35106"/>
    <cellStyle name="Normal 5 3 6 5 3" xfId="6186"/>
    <cellStyle name="Normal 5 3 6 5 3 2" xfId="15826"/>
    <cellStyle name="Normal 5 3 6 5 3 2 2" xfId="46033"/>
    <cellStyle name="Normal 5 3 6 5 3 3" xfId="25466"/>
    <cellStyle name="Normal 5 3 6 5 3 3 2" xfId="55673"/>
    <cellStyle name="Normal 5 3 6 5 3 4" xfId="36393"/>
    <cellStyle name="Normal 5 3 6 5 4" xfId="7473"/>
    <cellStyle name="Normal 5 3 6 5 4 2" xfId="17113"/>
    <cellStyle name="Normal 5 3 6 5 4 2 2" xfId="47320"/>
    <cellStyle name="Normal 5 3 6 5 4 3" xfId="26753"/>
    <cellStyle name="Normal 5 3 6 5 4 3 2" xfId="56960"/>
    <cellStyle name="Normal 5 3 6 5 4 4" xfId="37680"/>
    <cellStyle name="Normal 5 3 6 5 5" xfId="8760"/>
    <cellStyle name="Normal 5 3 6 5 5 2" xfId="18400"/>
    <cellStyle name="Normal 5 3 6 5 5 2 2" xfId="48607"/>
    <cellStyle name="Normal 5 3 6 5 5 3" xfId="28040"/>
    <cellStyle name="Normal 5 3 6 5 5 3 2" xfId="58247"/>
    <cellStyle name="Normal 5 3 6 5 5 4" xfId="38967"/>
    <cellStyle name="Normal 5 3 6 5 6" xfId="11006"/>
    <cellStyle name="Normal 5 3 6 5 6 2" xfId="41213"/>
    <cellStyle name="Normal 5 3 6 5 7" xfId="20646"/>
    <cellStyle name="Normal 5 3 6 5 7 2" xfId="50853"/>
    <cellStyle name="Normal 5 3 6 5 8" xfId="29327"/>
    <cellStyle name="Normal 5 3 6 5 8 2" xfId="59534"/>
    <cellStyle name="Normal 5 3 6 5 9" xfId="31573"/>
    <cellStyle name="Normal 5 3 6 6" xfId="2487"/>
    <cellStyle name="Normal 5 3 6 6 2" xfId="12129"/>
    <cellStyle name="Normal 5 3 6 6 2 2" xfId="42336"/>
    <cellStyle name="Normal 5 3 6 6 3" xfId="21769"/>
    <cellStyle name="Normal 5 3 6 6 3 2" xfId="51976"/>
    <cellStyle name="Normal 5 3 6 6 4" xfId="32696"/>
    <cellStyle name="Normal 5 3 6 7" xfId="3610"/>
    <cellStyle name="Normal 5 3 6 7 2" xfId="13252"/>
    <cellStyle name="Normal 5 3 6 7 2 2" xfId="43459"/>
    <cellStyle name="Normal 5 3 6 7 3" xfId="22892"/>
    <cellStyle name="Normal 5 3 6 7 3 2" xfId="53099"/>
    <cellStyle name="Normal 5 3 6 7 4" xfId="33819"/>
    <cellStyle name="Normal 5 3 6 8" xfId="4733"/>
    <cellStyle name="Normal 5 3 6 8 2" xfId="14375"/>
    <cellStyle name="Normal 5 3 6 8 2 2" xfId="44582"/>
    <cellStyle name="Normal 5 3 6 8 3" xfId="24015"/>
    <cellStyle name="Normal 5 3 6 8 3 2" xfId="54222"/>
    <cellStyle name="Normal 5 3 6 8 4" xfId="34942"/>
    <cellStyle name="Normal 5 3 6 9" xfId="6022"/>
    <cellStyle name="Normal 5 3 6 9 2" xfId="15662"/>
    <cellStyle name="Normal 5 3 6 9 2 2" xfId="45869"/>
    <cellStyle name="Normal 5 3 6 9 3" xfId="25302"/>
    <cellStyle name="Normal 5 3 6 9 3 2" xfId="55509"/>
    <cellStyle name="Normal 5 3 6 9 4" xfId="36229"/>
    <cellStyle name="Normal 5 3 7" xfId="249"/>
    <cellStyle name="Normal 5 3 7 10" xfId="7333"/>
    <cellStyle name="Normal 5 3 7 10 2" xfId="16973"/>
    <cellStyle name="Normal 5 3 7 10 2 2" xfId="47180"/>
    <cellStyle name="Normal 5 3 7 10 3" xfId="26613"/>
    <cellStyle name="Normal 5 3 7 10 3 2" xfId="56820"/>
    <cellStyle name="Normal 5 3 7 10 4" xfId="37540"/>
    <cellStyle name="Normal 5 3 7 11" xfId="8620"/>
    <cellStyle name="Normal 5 3 7 11 2" xfId="18260"/>
    <cellStyle name="Normal 5 3 7 11 2 2" xfId="48467"/>
    <cellStyle name="Normal 5 3 7 11 3" xfId="27900"/>
    <cellStyle name="Normal 5 3 7 11 3 2" xfId="58107"/>
    <cellStyle name="Normal 5 3 7 11 4" xfId="38827"/>
    <cellStyle name="Normal 5 3 7 12" xfId="9907"/>
    <cellStyle name="Normal 5 3 7 12 2" xfId="40114"/>
    <cellStyle name="Normal 5 3 7 13" xfId="19547"/>
    <cellStyle name="Normal 5 3 7 13 2" xfId="49754"/>
    <cellStyle name="Normal 5 3 7 14" xfId="29187"/>
    <cellStyle name="Normal 5 3 7 14 2" xfId="59394"/>
    <cellStyle name="Normal 5 3 7 15" xfId="30474"/>
    <cellStyle name="Normal 5 3 7 2" xfId="413"/>
    <cellStyle name="Normal 5 3 7 2 10" xfId="10071"/>
    <cellStyle name="Normal 5 3 7 2 10 2" xfId="40278"/>
    <cellStyle name="Normal 5 3 7 2 11" xfId="19711"/>
    <cellStyle name="Normal 5 3 7 2 11 2" xfId="49918"/>
    <cellStyle name="Normal 5 3 7 2 12" xfId="29515"/>
    <cellStyle name="Normal 5 3 7 2 12 2" xfId="59722"/>
    <cellStyle name="Normal 5 3 7 2 13" xfId="30638"/>
    <cellStyle name="Normal 5 3 7 2 2" xfId="889"/>
    <cellStyle name="Normal 5 3 7 2 2 10" xfId="20180"/>
    <cellStyle name="Normal 5 3 7 2 2 10 2" xfId="50387"/>
    <cellStyle name="Normal 5 3 7 2 2 11" xfId="29984"/>
    <cellStyle name="Normal 5 3 7 2 2 11 2" xfId="60191"/>
    <cellStyle name="Normal 5 3 7 2 2 12" xfId="31107"/>
    <cellStyle name="Normal 5 3 7 2 2 2" xfId="2018"/>
    <cellStyle name="Normal 5 3 7 2 2 2 2" xfId="11663"/>
    <cellStyle name="Normal 5 3 7 2 2 2 2 2" xfId="41870"/>
    <cellStyle name="Normal 5 3 7 2 2 2 3" xfId="21303"/>
    <cellStyle name="Normal 5 3 7 2 2 2 3 2" xfId="51510"/>
    <cellStyle name="Normal 5 3 7 2 2 2 4" xfId="32230"/>
    <cellStyle name="Normal 5 3 7 2 2 3" xfId="3144"/>
    <cellStyle name="Normal 5 3 7 2 2 3 2" xfId="12786"/>
    <cellStyle name="Normal 5 3 7 2 2 3 2 2" xfId="42993"/>
    <cellStyle name="Normal 5 3 7 2 2 3 3" xfId="22426"/>
    <cellStyle name="Normal 5 3 7 2 2 3 3 2" xfId="52633"/>
    <cellStyle name="Normal 5 3 7 2 2 3 4" xfId="33353"/>
    <cellStyle name="Normal 5 3 7 2 2 4" xfId="4267"/>
    <cellStyle name="Normal 5 3 7 2 2 4 2" xfId="13909"/>
    <cellStyle name="Normal 5 3 7 2 2 4 2 2" xfId="44116"/>
    <cellStyle name="Normal 5 3 7 2 2 4 3" xfId="23549"/>
    <cellStyle name="Normal 5 3 7 2 2 4 3 2" xfId="53756"/>
    <cellStyle name="Normal 5 3 7 2 2 4 4" xfId="34476"/>
    <cellStyle name="Normal 5 3 7 2 2 5" xfId="5556"/>
    <cellStyle name="Normal 5 3 7 2 2 5 2" xfId="15196"/>
    <cellStyle name="Normal 5 3 7 2 2 5 2 2" xfId="45403"/>
    <cellStyle name="Normal 5 3 7 2 2 5 3" xfId="24836"/>
    <cellStyle name="Normal 5 3 7 2 2 5 3 2" xfId="55043"/>
    <cellStyle name="Normal 5 3 7 2 2 5 4" xfId="35763"/>
    <cellStyle name="Normal 5 3 7 2 2 6" xfId="6843"/>
    <cellStyle name="Normal 5 3 7 2 2 6 2" xfId="16483"/>
    <cellStyle name="Normal 5 3 7 2 2 6 2 2" xfId="46690"/>
    <cellStyle name="Normal 5 3 7 2 2 6 3" xfId="26123"/>
    <cellStyle name="Normal 5 3 7 2 2 6 3 2" xfId="56330"/>
    <cellStyle name="Normal 5 3 7 2 2 6 4" xfId="37050"/>
    <cellStyle name="Normal 5 3 7 2 2 7" xfId="8130"/>
    <cellStyle name="Normal 5 3 7 2 2 7 2" xfId="17770"/>
    <cellStyle name="Normal 5 3 7 2 2 7 2 2" xfId="47977"/>
    <cellStyle name="Normal 5 3 7 2 2 7 3" xfId="27410"/>
    <cellStyle name="Normal 5 3 7 2 2 7 3 2" xfId="57617"/>
    <cellStyle name="Normal 5 3 7 2 2 7 4" xfId="38337"/>
    <cellStyle name="Normal 5 3 7 2 2 8" xfId="9417"/>
    <cellStyle name="Normal 5 3 7 2 2 8 2" xfId="19057"/>
    <cellStyle name="Normal 5 3 7 2 2 8 2 2" xfId="49264"/>
    <cellStyle name="Normal 5 3 7 2 2 8 3" xfId="28697"/>
    <cellStyle name="Normal 5 3 7 2 2 8 3 2" xfId="58904"/>
    <cellStyle name="Normal 5 3 7 2 2 8 4" xfId="39624"/>
    <cellStyle name="Normal 5 3 7 2 2 9" xfId="10540"/>
    <cellStyle name="Normal 5 3 7 2 2 9 2" xfId="40747"/>
    <cellStyle name="Normal 5 3 7 2 3" xfId="1547"/>
    <cellStyle name="Normal 5 3 7 2 3 2" xfId="11194"/>
    <cellStyle name="Normal 5 3 7 2 3 2 2" xfId="41401"/>
    <cellStyle name="Normal 5 3 7 2 3 3" xfId="20834"/>
    <cellStyle name="Normal 5 3 7 2 3 3 2" xfId="51041"/>
    <cellStyle name="Normal 5 3 7 2 3 4" xfId="31761"/>
    <cellStyle name="Normal 5 3 7 2 4" xfId="2675"/>
    <cellStyle name="Normal 5 3 7 2 4 2" xfId="12317"/>
    <cellStyle name="Normal 5 3 7 2 4 2 2" xfId="42524"/>
    <cellStyle name="Normal 5 3 7 2 4 3" xfId="21957"/>
    <cellStyle name="Normal 5 3 7 2 4 3 2" xfId="52164"/>
    <cellStyle name="Normal 5 3 7 2 4 4" xfId="32884"/>
    <cellStyle name="Normal 5 3 7 2 5" xfId="3798"/>
    <cellStyle name="Normal 5 3 7 2 5 2" xfId="13440"/>
    <cellStyle name="Normal 5 3 7 2 5 2 2" xfId="43647"/>
    <cellStyle name="Normal 5 3 7 2 5 3" xfId="23080"/>
    <cellStyle name="Normal 5 3 7 2 5 3 2" xfId="53287"/>
    <cellStyle name="Normal 5 3 7 2 5 4" xfId="34007"/>
    <cellStyle name="Normal 5 3 7 2 6" xfId="5087"/>
    <cellStyle name="Normal 5 3 7 2 6 2" xfId="14727"/>
    <cellStyle name="Normal 5 3 7 2 6 2 2" xfId="44934"/>
    <cellStyle name="Normal 5 3 7 2 6 3" xfId="24367"/>
    <cellStyle name="Normal 5 3 7 2 6 3 2" xfId="54574"/>
    <cellStyle name="Normal 5 3 7 2 6 4" xfId="35294"/>
    <cellStyle name="Normal 5 3 7 2 7" xfId="6374"/>
    <cellStyle name="Normal 5 3 7 2 7 2" xfId="16014"/>
    <cellStyle name="Normal 5 3 7 2 7 2 2" xfId="46221"/>
    <cellStyle name="Normal 5 3 7 2 7 3" xfId="25654"/>
    <cellStyle name="Normal 5 3 7 2 7 3 2" xfId="55861"/>
    <cellStyle name="Normal 5 3 7 2 7 4" xfId="36581"/>
    <cellStyle name="Normal 5 3 7 2 8" xfId="7661"/>
    <cellStyle name="Normal 5 3 7 2 8 2" xfId="17301"/>
    <cellStyle name="Normal 5 3 7 2 8 2 2" xfId="47508"/>
    <cellStyle name="Normal 5 3 7 2 8 3" xfId="26941"/>
    <cellStyle name="Normal 5 3 7 2 8 3 2" xfId="57148"/>
    <cellStyle name="Normal 5 3 7 2 8 4" xfId="37868"/>
    <cellStyle name="Normal 5 3 7 2 9" xfId="8948"/>
    <cellStyle name="Normal 5 3 7 2 9 2" xfId="18588"/>
    <cellStyle name="Normal 5 3 7 2 9 2 2" xfId="48795"/>
    <cellStyle name="Normal 5 3 7 2 9 3" xfId="28228"/>
    <cellStyle name="Normal 5 3 7 2 9 3 2" xfId="58435"/>
    <cellStyle name="Normal 5 3 7 2 9 4" xfId="39155"/>
    <cellStyle name="Normal 5 3 7 3" xfId="725"/>
    <cellStyle name="Normal 5 3 7 3 10" xfId="20016"/>
    <cellStyle name="Normal 5 3 7 3 10 2" xfId="50223"/>
    <cellStyle name="Normal 5 3 7 3 11" xfId="29820"/>
    <cellStyle name="Normal 5 3 7 3 11 2" xfId="60027"/>
    <cellStyle name="Normal 5 3 7 3 12" xfId="30943"/>
    <cellStyle name="Normal 5 3 7 3 2" xfId="1854"/>
    <cellStyle name="Normal 5 3 7 3 2 2" xfId="11499"/>
    <cellStyle name="Normal 5 3 7 3 2 2 2" xfId="41706"/>
    <cellStyle name="Normal 5 3 7 3 2 3" xfId="21139"/>
    <cellStyle name="Normal 5 3 7 3 2 3 2" xfId="51346"/>
    <cellStyle name="Normal 5 3 7 3 2 4" xfId="32066"/>
    <cellStyle name="Normal 5 3 7 3 3" xfId="2980"/>
    <cellStyle name="Normal 5 3 7 3 3 2" xfId="12622"/>
    <cellStyle name="Normal 5 3 7 3 3 2 2" xfId="42829"/>
    <cellStyle name="Normal 5 3 7 3 3 3" xfId="22262"/>
    <cellStyle name="Normal 5 3 7 3 3 3 2" xfId="52469"/>
    <cellStyle name="Normal 5 3 7 3 3 4" xfId="33189"/>
    <cellStyle name="Normal 5 3 7 3 4" xfId="4103"/>
    <cellStyle name="Normal 5 3 7 3 4 2" xfId="13745"/>
    <cellStyle name="Normal 5 3 7 3 4 2 2" xfId="43952"/>
    <cellStyle name="Normal 5 3 7 3 4 3" xfId="23385"/>
    <cellStyle name="Normal 5 3 7 3 4 3 2" xfId="53592"/>
    <cellStyle name="Normal 5 3 7 3 4 4" xfId="34312"/>
    <cellStyle name="Normal 5 3 7 3 5" xfId="5392"/>
    <cellStyle name="Normal 5 3 7 3 5 2" xfId="15032"/>
    <cellStyle name="Normal 5 3 7 3 5 2 2" xfId="45239"/>
    <cellStyle name="Normal 5 3 7 3 5 3" xfId="24672"/>
    <cellStyle name="Normal 5 3 7 3 5 3 2" xfId="54879"/>
    <cellStyle name="Normal 5 3 7 3 5 4" xfId="35599"/>
    <cellStyle name="Normal 5 3 7 3 6" xfId="6679"/>
    <cellStyle name="Normal 5 3 7 3 6 2" xfId="16319"/>
    <cellStyle name="Normal 5 3 7 3 6 2 2" xfId="46526"/>
    <cellStyle name="Normal 5 3 7 3 6 3" xfId="25959"/>
    <cellStyle name="Normal 5 3 7 3 6 3 2" xfId="56166"/>
    <cellStyle name="Normal 5 3 7 3 6 4" xfId="36886"/>
    <cellStyle name="Normal 5 3 7 3 7" xfId="7966"/>
    <cellStyle name="Normal 5 3 7 3 7 2" xfId="17606"/>
    <cellStyle name="Normal 5 3 7 3 7 2 2" xfId="47813"/>
    <cellStyle name="Normal 5 3 7 3 7 3" xfId="27246"/>
    <cellStyle name="Normal 5 3 7 3 7 3 2" xfId="57453"/>
    <cellStyle name="Normal 5 3 7 3 7 4" xfId="38173"/>
    <cellStyle name="Normal 5 3 7 3 8" xfId="9253"/>
    <cellStyle name="Normal 5 3 7 3 8 2" xfId="18893"/>
    <cellStyle name="Normal 5 3 7 3 8 2 2" xfId="49100"/>
    <cellStyle name="Normal 5 3 7 3 8 3" xfId="28533"/>
    <cellStyle name="Normal 5 3 7 3 8 3 2" xfId="58740"/>
    <cellStyle name="Normal 5 3 7 3 8 4" xfId="39460"/>
    <cellStyle name="Normal 5 3 7 3 9" xfId="10376"/>
    <cellStyle name="Normal 5 3 7 3 9 2" xfId="40583"/>
    <cellStyle name="Normal 5 3 7 4" xfId="1195"/>
    <cellStyle name="Normal 5 3 7 4 10" xfId="20483"/>
    <cellStyle name="Normal 5 3 7 4 10 2" xfId="50690"/>
    <cellStyle name="Normal 5 3 7 4 11" xfId="30287"/>
    <cellStyle name="Normal 5 3 7 4 11 2" xfId="60494"/>
    <cellStyle name="Normal 5 3 7 4 12" xfId="31410"/>
    <cellStyle name="Normal 5 3 7 4 2" xfId="2323"/>
    <cellStyle name="Normal 5 3 7 4 2 2" xfId="11966"/>
    <cellStyle name="Normal 5 3 7 4 2 2 2" xfId="42173"/>
    <cellStyle name="Normal 5 3 7 4 2 3" xfId="21606"/>
    <cellStyle name="Normal 5 3 7 4 2 3 2" xfId="51813"/>
    <cellStyle name="Normal 5 3 7 4 2 4" xfId="32533"/>
    <cellStyle name="Normal 5 3 7 4 3" xfId="3447"/>
    <cellStyle name="Normal 5 3 7 4 3 2" xfId="13089"/>
    <cellStyle name="Normal 5 3 7 4 3 2 2" xfId="43296"/>
    <cellStyle name="Normal 5 3 7 4 3 3" xfId="22729"/>
    <cellStyle name="Normal 5 3 7 4 3 3 2" xfId="52936"/>
    <cellStyle name="Normal 5 3 7 4 3 4" xfId="33656"/>
    <cellStyle name="Normal 5 3 7 4 4" xfId="4570"/>
    <cellStyle name="Normal 5 3 7 4 4 2" xfId="14212"/>
    <cellStyle name="Normal 5 3 7 4 4 2 2" xfId="44419"/>
    <cellStyle name="Normal 5 3 7 4 4 3" xfId="23852"/>
    <cellStyle name="Normal 5 3 7 4 4 3 2" xfId="54059"/>
    <cellStyle name="Normal 5 3 7 4 4 4" xfId="34779"/>
    <cellStyle name="Normal 5 3 7 4 5" xfId="5859"/>
    <cellStyle name="Normal 5 3 7 4 5 2" xfId="15499"/>
    <cellStyle name="Normal 5 3 7 4 5 2 2" xfId="45706"/>
    <cellStyle name="Normal 5 3 7 4 5 3" xfId="25139"/>
    <cellStyle name="Normal 5 3 7 4 5 3 2" xfId="55346"/>
    <cellStyle name="Normal 5 3 7 4 5 4" xfId="36066"/>
    <cellStyle name="Normal 5 3 7 4 6" xfId="7146"/>
    <cellStyle name="Normal 5 3 7 4 6 2" xfId="16786"/>
    <cellStyle name="Normal 5 3 7 4 6 2 2" xfId="46993"/>
    <cellStyle name="Normal 5 3 7 4 6 3" xfId="26426"/>
    <cellStyle name="Normal 5 3 7 4 6 3 2" xfId="56633"/>
    <cellStyle name="Normal 5 3 7 4 6 4" xfId="37353"/>
    <cellStyle name="Normal 5 3 7 4 7" xfId="8433"/>
    <cellStyle name="Normal 5 3 7 4 7 2" xfId="18073"/>
    <cellStyle name="Normal 5 3 7 4 7 2 2" xfId="48280"/>
    <cellStyle name="Normal 5 3 7 4 7 3" xfId="27713"/>
    <cellStyle name="Normal 5 3 7 4 7 3 2" xfId="57920"/>
    <cellStyle name="Normal 5 3 7 4 7 4" xfId="38640"/>
    <cellStyle name="Normal 5 3 7 4 8" xfId="9720"/>
    <cellStyle name="Normal 5 3 7 4 8 2" xfId="19360"/>
    <cellStyle name="Normal 5 3 7 4 8 2 2" xfId="49567"/>
    <cellStyle name="Normal 5 3 7 4 8 3" xfId="29000"/>
    <cellStyle name="Normal 5 3 7 4 8 3 2" xfId="59207"/>
    <cellStyle name="Normal 5 3 7 4 8 4" xfId="39927"/>
    <cellStyle name="Normal 5 3 7 4 9" xfId="10843"/>
    <cellStyle name="Normal 5 3 7 4 9 2" xfId="41050"/>
    <cellStyle name="Normal 5 3 7 5" xfId="1383"/>
    <cellStyle name="Normal 5 3 7 5 2" xfId="4923"/>
    <cellStyle name="Normal 5 3 7 5 2 2" xfId="14563"/>
    <cellStyle name="Normal 5 3 7 5 2 2 2" xfId="44770"/>
    <cellStyle name="Normal 5 3 7 5 2 3" xfId="24203"/>
    <cellStyle name="Normal 5 3 7 5 2 3 2" xfId="54410"/>
    <cellStyle name="Normal 5 3 7 5 2 4" xfId="35130"/>
    <cellStyle name="Normal 5 3 7 5 3" xfId="6210"/>
    <cellStyle name="Normal 5 3 7 5 3 2" xfId="15850"/>
    <cellStyle name="Normal 5 3 7 5 3 2 2" xfId="46057"/>
    <cellStyle name="Normal 5 3 7 5 3 3" xfId="25490"/>
    <cellStyle name="Normal 5 3 7 5 3 3 2" xfId="55697"/>
    <cellStyle name="Normal 5 3 7 5 3 4" xfId="36417"/>
    <cellStyle name="Normal 5 3 7 5 4" xfId="7497"/>
    <cellStyle name="Normal 5 3 7 5 4 2" xfId="17137"/>
    <cellStyle name="Normal 5 3 7 5 4 2 2" xfId="47344"/>
    <cellStyle name="Normal 5 3 7 5 4 3" xfId="26777"/>
    <cellStyle name="Normal 5 3 7 5 4 3 2" xfId="56984"/>
    <cellStyle name="Normal 5 3 7 5 4 4" xfId="37704"/>
    <cellStyle name="Normal 5 3 7 5 5" xfId="8784"/>
    <cellStyle name="Normal 5 3 7 5 5 2" xfId="18424"/>
    <cellStyle name="Normal 5 3 7 5 5 2 2" xfId="48631"/>
    <cellStyle name="Normal 5 3 7 5 5 3" xfId="28064"/>
    <cellStyle name="Normal 5 3 7 5 5 3 2" xfId="58271"/>
    <cellStyle name="Normal 5 3 7 5 5 4" xfId="38991"/>
    <cellStyle name="Normal 5 3 7 5 6" xfId="11030"/>
    <cellStyle name="Normal 5 3 7 5 6 2" xfId="41237"/>
    <cellStyle name="Normal 5 3 7 5 7" xfId="20670"/>
    <cellStyle name="Normal 5 3 7 5 7 2" xfId="50877"/>
    <cellStyle name="Normal 5 3 7 5 8" xfId="29351"/>
    <cellStyle name="Normal 5 3 7 5 8 2" xfId="59558"/>
    <cellStyle name="Normal 5 3 7 5 9" xfId="31597"/>
    <cellStyle name="Normal 5 3 7 6" xfId="2511"/>
    <cellStyle name="Normal 5 3 7 6 2" xfId="12153"/>
    <cellStyle name="Normal 5 3 7 6 2 2" xfId="42360"/>
    <cellStyle name="Normal 5 3 7 6 3" xfId="21793"/>
    <cellStyle name="Normal 5 3 7 6 3 2" xfId="52000"/>
    <cellStyle name="Normal 5 3 7 6 4" xfId="32720"/>
    <cellStyle name="Normal 5 3 7 7" xfId="3634"/>
    <cellStyle name="Normal 5 3 7 7 2" xfId="13276"/>
    <cellStyle name="Normal 5 3 7 7 2 2" xfId="43483"/>
    <cellStyle name="Normal 5 3 7 7 3" xfId="22916"/>
    <cellStyle name="Normal 5 3 7 7 3 2" xfId="53123"/>
    <cellStyle name="Normal 5 3 7 7 4" xfId="33843"/>
    <cellStyle name="Normal 5 3 7 8" xfId="4757"/>
    <cellStyle name="Normal 5 3 7 8 2" xfId="14399"/>
    <cellStyle name="Normal 5 3 7 8 2 2" xfId="44606"/>
    <cellStyle name="Normal 5 3 7 8 3" xfId="24039"/>
    <cellStyle name="Normal 5 3 7 8 3 2" xfId="54246"/>
    <cellStyle name="Normal 5 3 7 8 4" xfId="34966"/>
    <cellStyle name="Normal 5 3 7 9" xfId="6046"/>
    <cellStyle name="Normal 5 3 7 9 2" xfId="15686"/>
    <cellStyle name="Normal 5 3 7 9 2 2" xfId="45893"/>
    <cellStyle name="Normal 5 3 7 9 3" xfId="25326"/>
    <cellStyle name="Normal 5 3 7 9 3 2" xfId="55533"/>
    <cellStyle name="Normal 5 3 7 9 4" xfId="36253"/>
    <cellStyle name="Normal 5 3 8" xfId="272"/>
    <cellStyle name="Normal 5 3 8 10" xfId="7356"/>
    <cellStyle name="Normal 5 3 8 10 2" xfId="16996"/>
    <cellStyle name="Normal 5 3 8 10 2 2" xfId="47203"/>
    <cellStyle name="Normal 5 3 8 10 3" xfId="26636"/>
    <cellStyle name="Normal 5 3 8 10 3 2" xfId="56843"/>
    <cellStyle name="Normal 5 3 8 10 4" xfId="37563"/>
    <cellStyle name="Normal 5 3 8 11" xfId="8643"/>
    <cellStyle name="Normal 5 3 8 11 2" xfId="18283"/>
    <cellStyle name="Normal 5 3 8 11 2 2" xfId="48490"/>
    <cellStyle name="Normal 5 3 8 11 3" xfId="27923"/>
    <cellStyle name="Normal 5 3 8 11 3 2" xfId="58130"/>
    <cellStyle name="Normal 5 3 8 11 4" xfId="38850"/>
    <cellStyle name="Normal 5 3 8 12" xfId="9930"/>
    <cellStyle name="Normal 5 3 8 12 2" xfId="40137"/>
    <cellStyle name="Normal 5 3 8 13" xfId="19570"/>
    <cellStyle name="Normal 5 3 8 13 2" xfId="49777"/>
    <cellStyle name="Normal 5 3 8 14" xfId="29210"/>
    <cellStyle name="Normal 5 3 8 14 2" xfId="59417"/>
    <cellStyle name="Normal 5 3 8 15" xfId="30497"/>
    <cellStyle name="Normal 5 3 8 2" xfId="436"/>
    <cellStyle name="Normal 5 3 8 2 10" xfId="10094"/>
    <cellStyle name="Normal 5 3 8 2 10 2" xfId="40301"/>
    <cellStyle name="Normal 5 3 8 2 11" xfId="19734"/>
    <cellStyle name="Normal 5 3 8 2 11 2" xfId="49941"/>
    <cellStyle name="Normal 5 3 8 2 12" xfId="29538"/>
    <cellStyle name="Normal 5 3 8 2 12 2" xfId="59745"/>
    <cellStyle name="Normal 5 3 8 2 13" xfId="30661"/>
    <cellStyle name="Normal 5 3 8 2 2" xfId="912"/>
    <cellStyle name="Normal 5 3 8 2 2 10" xfId="20203"/>
    <cellStyle name="Normal 5 3 8 2 2 10 2" xfId="50410"/>
    <cellStyle name="Normal 5 3 8 2 2 11" xfId="30007"/>
    <cellStyle name="Normal 5 3 8 2 2 11 2" xfId="60214"/>
    <cellStyle name="Normal 5 3 8 2 2 12" xfId="31130"/>
    <cellStyle name="Normal 5 3 8 2 2 2" xfId="2041"/>
    <cellStyle name="Normal 5 3 8 2 2 2 2" xfId="11686"/>
    <cellStyle name="Normal 5 3 8 2 2 2 2 2" xfId="41893"/>
    <cellStyle name="Normal 5 3 8 2 2 2 3" xfId="21326"/>
    <cellStyle name="Normal 5 3 8 2 2 2 3 2" xfId="51533"/>
    <cellStyle name="Normal 5 3 8 2 2 2 4" xfId="32253"/>
    <cellStyle name="Normal 5 3 8 2 2 3" xfId="3167"/>
    <cellStyle name="Normal 5 3 8 2 2 3 2" xfId="12809"/>
    <cellStyle name="Normal 5 3 8 2 2 3 2 2" xfId="43016"/>
    <cellStyle name="Normal 5 3 8 2 2 3 3" xfId="22449"/>
    <cellStyle name="Normal 5 3 8 2 2 3 3 2" xfId="52656"/>
    <cellStyle name="Normal 5 3 8 2 2 3 4" xfId="33376"/>
    <cellStyle name="Normal 5 3 8 2 2 4" xfId="4290"/>
    <cellStyle name="Normal 5 3 8 2 2 4 2" xfId="13932"/>
    <cellStyle name="Normal 5 3 8 2 2 4 2 2" xfId="44139"/>
    <cellStyle name="Normal 5 3 8 2 2 4 3" xfId="23572"/>
    <cellStyle name="Normal 5 3 8 2 2 4 3 2" xfId="53779"/>
    <cellStyle name="Normal 5 3 8 2 2 4 4" xfId="34499"/>
    <cellStyle name="Normal 5 3 8 2 2 5" xfId="5579"/>
    <cellStyle name="Normal 5 3 8 2 2 5 2" xfId="15219"/>
    <cellStyle name="Normal 5 3 8 2 2 5 2 2" xfId="45426"/>
    <cellStyle name="Normal 5 3 8 2 2 5 3" xfId="24859"/>
    <cellStyle name="Normal 5 3 8 2 2 5 3 2" xfId="55066"/>
    <cellStyle name="Normal 5 3 8 2 2 5 4" xfId="35786"/>
    <cellStyle name="Normal 5 3 8 2 2 6" xfId="6866"/>
    <cellStyle name="Normal 5 3 8 2 2 6 2" xfId="16506"/>
    <cellStyle name="Normal 5 3 8 2 2 6 2 2" xfId="46713"/>
    <cellStyle name="Normal 5 3 8 2 2 6 3" xfId="26146"/>
    <cellStyle name="Normal 5 3 8 2 2 6 3 2" xfId="56353"/>
    <cellStyle name="Normal 5 3 8 2 2 6 4" xfId="37073"/>
    <cellStyle name="Normal 5 3 8 2 2 7" xfId="8153"/>
    <cellStyle name="Normal 5 3 8 2 2 7 2" xfId="17793"/>
    <cellStyle name="Normal 5 3 8 2 2 7 2 2" xfId="48000"/>
    <cellStyle name="Normal 5 3 8 2 2 7 3" xfId="27433"/>
    <cellStyle name="Normal 5 3 8 2 2 7 3 2" xfId="57640"/>
    <cellStyle name="Normal 5 3 8 2 2 7 4" xfId="38360"/>
    <cellStyle name="Normal 5 3 8 2 2 8" xfId="9440"/>
    <cellStyle name="Normal 5 3 8 2 2 8 2" xfId="19080"/>
    <cellStyle name="Normal 5 3 8 2 2 8 2 2" xfId="49287"/>
    <cellStyle name="Normal 5 3 8 2 2 8 3" xfId="28720"/>
    <cellStyle name="Normal 5 3 8 2 2 8 3 2" xfId="58927"/>
    <cellStyle name="Normal 5 3 8 2 2 8 4" xfId="39647"/>
    <cellStyle name="Normal 5 3 8 2 2 9" xfId="10563"/>
    <cellStyle name="Normal 5 3 8 2 2 9 2" xfId="40770"/>
    <cellStyle name="Normal 5 3 8 2 3" xfId="1570"/>
    <cellStyle name="Normal 5 3 8 2 3 2" xfId="11217"/>
    <cellStyle name="Normal 5 3 8 2 3 2 2" xfId="41424"/>
    <cellStyle name="Normal 5 3 8 2 3 3" xfId="20857"/>
    <cellStyle name="Normal 5 3 8 2 3 3 2" xfId="51064"/>
    <cellStyle name="Normal 5 3 8 2 3 4" xfId="31784"/>
    <cellStyle name="Normal 5 3 8 2 4" xfId="2698"/>
    <cellStyle name="Normal 5 3 8 2 4 2" xfId="12340"/>
    <cellStyle name="Normal 5 3 8 2 4 2 2" xfId="42547"/>
    <cellStyle name="Normal 5 3 8 2 4 3" xfId="21980"/>
    <cellStyle name="Normal 5 3 8 2 4 3 2" xfId="52187"/>
    <cellStyle name="Normal 5 3 8 2 4 4" xfId="32907"/>
    <cellStyle name="Normal 5 3 8 2 5" xfId="3821"/>
    <cellStyle name="Normal 5 3 8 2 5 2" xfId="13463"/>
    <cellStyle name="Normal 5 3 8 2 5 2 2" xfId="43670"/>
    <cellStyle name="Normal 5 3 8 2 5 3" xfId="23103"/>
    <cellStyle name="Normal 5 3 8 2 5 3 2" xfId="53310"/>
    <cellStyle name="Normal 5 3 8 2 5 4" xfId="34030"/>
    <cellStyle name="Normal 5 3 8 2 6" xfId="5110"/>
    <cellStyle name="Normal 5 3 8 2 6 2" xfId="14750"/>
    <cellStyle name="Normal 5 3 8 2 6 2 2" xfId="44957"/>
    <cellStyle name="Normal 5 3 8 2 6 3" xfId="24390"/>
    <cellStyle name="Normal 5 3 8 2 6 3 2" xfId="54597"/>
    <cellStyle name="Normal 5 3 8 2 6 4" xfId="35317"/>
    <cellStyle name="Normal 5 3 8 2 7" xfId="6397"/>
    <cellStyle name="Normal 5 3 8 2 7 2" xfId="16037"/>
    <cellStyle name="Normal 5 3 8 2 7 2 2" xfId="46244"/>
    <cellStyle name="Normal 5 3 8 2 7 3" xfId="25677"/>
    <cellStyle name="Normal 5 3 8 2 7 3 2" xfId="55884"/>
    <cellStyle name="Normal 5 3 8 2 7 4" xfId="36604"/>
    <cellStyle name="Normal 5 3 8 2 8" xfId="7684"/>
    <cellStyle name="Normal 5 3 8 2 8 2" xfId="17324"/>
    <cellStyle name="Normal 5 3 8 2 8 2 2" xfId="47531"/>
    <cellStyle name="Normal 5 3 8 2 8 3" xfId="26964"/>
    <cellStyle name="Normal 5 3 8 2 8 3 2" xfId="57171"/>
    <cellStyle name="Normal 5 3 8 2 8 4" xfId="37891"/>
    <cellStyle name="Normal 5 3 8 2 9" xfId="8971"/>
    <cellStyle name="Normal 5 3 8 2 9 2" xfId="18611"/>
    <cellStyle name="Normal 5 3 8 2 9 2 2" xfId="48818"/>
    <cellStyle name="Normal 5 3 8 2 9 3" xfId="28251"/>
    <cellStyle name="Normal 5 3 8 2 9 3 2" xfId="58458"/>
    <cellStyle name="Normal 5 3 8 2 9 4" xfId="39178"/>
    <cellStyle name="Normal 5 3 8 3" xfId="748"/>
    <cellStyle name="Normal 5 3 8 3 10" xfId="20039"/>
    <cellStyle name="Normal 5 3 8 3 10 2" xfId="50246"/>
    <cellStyle name="Normal 5 3 8 3 11" xfId="29843"/>
    <cellStyle name="Normal 5 3 8 3 11 2" xfId="60050"/>
    <cellStyle name="Normal 5 3 8 3 12" xfId="30966"/>
    <cellStyle name="Normal 5 3 8 3 2" xfId="1877"/>
    <cellStyle name="Normal 5 3 8 3 2 2" xfId="11522"/>
    <cellStyle name="Normal 5 3 8 3 2 2 2" xfId="41729"/>
    <cellStyle name="Normal 5 3 8 3 2 3" xfId="21162"/>
    <cellStyle name="Normal 5 3 8 3 2 3 2" xfId="51369"/>
    <cellStyle name="Normal 5 3 8 3 2 4" xfId="32089"/>
    <cellStyle name="Normal 5 3 8 3 3" xfId="3003"/>
    <cellStyle name="Normal 5 3 8 3 3 2" xfId="12645"/>
    <cellStyle name="Normal 5 3 8 3 3 2 2" xfId="42852"/>
    <cellStyle name="Normal 5 3 8 3 3 3" xfId="22285"/>
    <cellStyle name="Normal 5 3 8 3 3 3 2" xfId="52492"/>
    <cellStyle name="Normal 5 3 8 3 3 4" xfId="33212"/>
    <cellStyle name="Normal 5 3 8 3 4" xfId="4126"/>
    <cellStyle name="Normal 5 3 8 3 4 2" xfId="13768"/>
    <cellStyle name="Normal 5 3 8 3 4 2 2" xfId="43975"/>
    <cellStyle name="Normal 5 3 8 3 4 3" xfId="23408"/>
    <cellStyle name="Normal 5 3 8 3 4 3 2" xfId="53615"/>
    <cellStyle name="Normal 5 3 8 3 4 4" xfId="34335"/>
    <cellStyle name="Normal 5 3 8 3 5" xfId="5415"/>
    <cellStyle name="Normal 5 3 8 3 5 2" xfId="15055"/>
    <cellStyle name="Normal 5 3 8 3 5 2 2" xfId="45262"/>
    <cellStyle name="Normal 5 3 8 3 5 3" xfId="24695"/>
    <cellStyle name="Normal 5 3 8 3 5 3 2" xfId="54902"/>
    <cellStyle name="Normal 5 3 8 3 5 4" xfId="35622"/>
    <cellStyle name="Normal 5 3 8 3 6" xfId="6702"/>
    <cellStyle name="Normal 5 3 8 3 6 2" xfId="16342"/>
    <cellStyle name="Normal 5 3 8 3 6 2 2" xfId="46549"/>
    <cellStyle name="Normal 5 3 8 3 6 3" xfId="25982"/>
    <cellStyle name="Normal 5 3 8 3 6 3 2" xfId="56189"/>
    <cellStyle name="Normal 5 3 8 3 6 4" xfId="36909"/>
    <cellStyle name="Normal 5 3 8 3 7" xfId="7989"/>
    <cellStyle name="Normal 5 3 8 3 7 2" xfId="17629"/>
    <cellStyle name="Normal 5 3 8 3 7 2 2" xfId="47836"/>
    <cellStyle name="Normal 5 3 8 3 7 3" xfId="27269"/>
    <cellStyle name="Normal 5 3 8 3 7 3 2" xfId="57476"/>
    <cellStyle name="Normal 5 3 8 3 7 4" xfId="38196"/>
    <cellStyle name="Normal 5 3 8 3 8" xfId="9276"/>
    <cellStyle name="Normal 5 3 8 3 8 2" xfId="18916"/>
    <cellStyle name="Normal 5 3 8 3 8 2 2" xfId="49123"/>
    <cellStyle name="Normal 5 3 8 3 8 3" xfId="28556"/>
    <cellStyle name="Normal 5 3 8 3 8 3 2" xfId="58763"/>
    <cellStyle name="Normal 5 3 8 3 8 4" xfId="39483"/>
    <cellStyle name="Normal 5 3 8 3 9" xfId="10399"/>
    <cellStyle name="Normal 5 3 8 3 9 2" xfId="40606"/>
    <cellStyle name="Normal 5 3 8 4" xfId="1218"/>
    <cellStyle name="Normal 5 3 8 4 10" xfId="20506"/>
    <cellStyle name="Normal 5 3 8 4 10 2" xfId="50713"/>
    <cellStyle name="Normal 5 3 8 4 11" xfId="30310"/>
    <cellStyle name="Normal 5 3 8 4 11 2" xfId="60517"/>
    <cellStyle name="Normal 5 3 8 4 12" xfId="31433"/>
    <cellStyle name="Normal 5 3 8 4 2" xfId="2346"/>
    <cellStyle name="Normal 5 3 8 4 2 2" xfId="11989"/>
    <cellStyle name="Normal 5 3 8 4 2 2 2" xfId="42196"/>
    <cellStyle name="Normal 5 3 8 4 2 3" xfId="21629"/>
    <cellStyle name="Normal 5 3 8 4 2 3 2" xfId="51836"/>
    <cellStyle name="Normal 5 3 8 4 2 4" xfId="32556"/>
    <cellStyle name="Normal 5 3 8 4 3" xfId="3470"/>
    <cellStyle name="Normal 5 3 8 4 3 2" xfId="13112"/>
    <cellStyle name="Normal 5 3 8 4 3 2 2" xfId="43319"/>
    <cellStyle name="Normal 5 3 8 4 3 3" xfId="22752"/>
    <cellStyle name="Normal 5 3 8 4 3 3 2" xfId="52959"/>
    <cellStyle name="Normal 5 3 8 4 3 4" xfId="33679"/>
    <cellStyle name="Normal 5 3 8 4 4" xfId="4593"/>
    <cellStyle name="Normal 5 3 8 4 4 2" xfId="14235"/>
    <cellStyle name="Normal 5 3 8 4 4 2 2" xfId="44442"/>
    <cellStyle name="Normal 5 3 8 4 4 3" xfId="23875"/>
    <cellStyle name="Normal 5 3 8 4 4 3 2" xfId="54082"/>
    <cellStyle name="Normal 5 3 8 4 4 4" xfId="34802"/>
    <cellStyle name="Normal 5 3 8 4 5" xfId="5882"/>
    <cellStyle name="Normal 5 3 8 4 5 2" xfId="15522"/>
    <cellStyle name="Normal 5 3 8 4 5 2 2" xfId="45729"/>
    <cellStyle name="Normal 5 3 8 4 5 3" xfId="25162"/>
    <cellStyle name="Normal 5 3 8 4 5 3 2" xfId="55369"/>
    <cellStyle name="Normal 5 3 8 4 5 4" xfId="36089"/>
    <cellStyle name="Normal 5 3 8 4 6" xfId="7169"/>
    <cellStyle name="Normal 5 3 8 4 6 2" xfId="16809"/>
    <cellStyle name="Normal 5 3 8 4 6 2 2" xfId="47016"/>
    <cellStyle name="Normal 5 3 8 4 6 3" xfId="26449"/>
    <cellStyle name="Normal 5 3 8 4 6 3 2" xfId="56656"/>
    <cellStyle name="Normal 5 3 8 4 6 4" xfId="37376"/>
    <cellStyle name="Normal 5 3 8 4 7" xfId="8456"/>
    <cellStyle name="Normal 5 3 8 4 7 2" xfId="18096"/>
    <cellStyle name="Normal 5 3 8 4 7 2 2" xfId="48303"/>
    <cellStyle name="Normal 5 3 8 4 7 3" xfId="27736"/>
    <cellStyle name="Normal 5 3 8 4 7 3 2" xfId="57943"/>
    <cellStyle name="Normal 5 3 8 4 7 4" xfId="38663"/>
    <cellStyle name="Normal 5 3 8 4 8" xfId="9743"/>
    <cellStyle name="Normal 5 3 8 4 8 2" xfId="19383"/>
    <cellStyle name="Normal 5 3 8 4 8 2 2" xfId="49590"/>
    <cellStyle name="Normal 5 3 8 4 8 3" xfId="29023"/>
    <cellStyle name="Normal 5 3 8 4 8 3 2" xfId="59230"/>
    <cellStyle name="Normal 5 3 8 4 8 4" xfId="39950"/>
    <cellStyle name="Normal 5 3 8 4 9" xfId="10866"/>
    <cellStyle name="Normal 5 3 8 4 9 2" xfId="41073"/>
    <cellStyle name="Normal 5 3 8 5" xfId="1406"/>
    <cellStyle name="Normal 5 3 8 5 2" xfId="4946"/>
    <cellStyle name="Normal 5 3 8 5 2 2" xfId="14586"/>
    <cellStyle name="Normal 5 3 8 5 2 2 2" xfId="44793"/>
    <cellStyle name="Normal 5 3 8 5 2 3" xfId="24226"/>
    <cellStyle name="Normal 5 3 8 5 2 3 2" xfId="54433"/>
    <cellStyle name="Normal 5 3 8 5 2 4" xfId="35153"/>
    <cellStyle name="Normal 5 3 8 5 3" xfId="6233"/>
    <cellStyle name="Normal 5 3 8 5 3 2" xfId="15873"/>
    <cellStyle name="Normal 5 3 8 5 3 2 2" xfId="46080"/>
    <cellStyle name="Normal 5 3 8 5 3 3" xfId="25513"/>
    <cellStyle name="Normal 5 3 8 5 3 3 2" xfId="55720"/>
    <cellStyle name="Normal 5 3 8 5 3 4" xfId="36440"/>
    <cellStyle name="Normal 5 3 8 5 4" xfId="7520"/>
    <cellStyle name="Normal 5 3 8 5 4 2" xfId="17160"/>
    <cellStyle name="Normal 5 3 8 5 4 2 2" xfId="47367"/>
    <cellStyle name="Normal 5 3 8 5 4 3" xfId="26800"/>
    <cellStyle name="Normal 5 3 8 5 4 3 2" xfId="57007"/>
    <cellStyle name="Normal 5 3 8 5 4 4" xfId="37727"/>
    <cellStyle name="Normal 5 3 8 5 5" xfId="8807"/>
    <cellStyle name="Normal 5 3 8 5 5 2" xfId="18447"/>
    <cellStyle name="Normal 5 3 8 5 5 2 2" xfId="48654"/>
    <cellStyle name="Normal 5 3 8 5 5 3" xfId="28087"/>
    <cellStyle name="Normal 5 3 8 5 5 3 2" xfId="58294"/>
    <cellStyle name="Normal 5 3 8 5 5 4" xfId="39014"/>
    <cellStyle name="Normal 5 3 8 5 6" xfId="11053"/>
    <cellStyle name="Normal 5 3 8 5 6 2" xfId="41260"/>
    <cellStyle name="Normal 5 3 8 5 7" xfId="20693"/>
    <cellStyle name="Normal 5 3 8 5 7 2" xfId="50900"/>
    <cellStyle name="Normal 5 3 8 5 8" xfId="29374"/>
    <cellStyle name="Normal 5 3 8 5 8 2" xfId="59581"/>
    <cellStyle name="Normal 5 3 8 5 9" xfId="31620"/>
    <cellStyle name="Normal 5 3 8 6" xfId="2534"/>
    <cellStyle name="Normal 5 3 8 6 2" xfId="12176"/>
    <cellStyle name="Normal 5 3 8 6 2 2" xfId="42383"/>
    <cellStyle name="Normal 5 3 8 6 3" xfId="21816"/>
    <cellStyle name="Normal 5 3 8 6 3 2" xfId="52023"/>
    <cellStyle name="Normal 5 3 8 6 4" xfId="32743"/>
    <cellStyle name="Normal 5 3 8 7" xfId="3657"/>
    <cellStyle name="Normal 5 3 8 7 2" xfId="13299"/>
    <cellStyle name="Normal 5 3 8 7 2 2" xfId="43506"/>
    <cellStyle name="Normal 5 3 8 7 3" xfId="22939"/>
    <cellStyle name="Normal 5 3 8 7 3 2" xfId="53146"/>
    <cellStyle name="Normal 5 3 8 7 4" xfId="33866"/>
    <cellStyle name="Normal 5 3 8 8" xfId="4780"/>
    <cellStyle name="Normal 5 3 8 8 2" xfId="14422"/>
    <cellStyle name="Normal 5 3 8 8 2 2" xfId="44629"/>
    <cellStyle name="Normal 5 3 8 8 3" xfId="24062"/>
    <cellStyle name="Normal 5 3 8 8 3 2" xfId="54269"/>
    <cellStyle name="Normal 5 3 8 8 4" xfId="34989"/>
    <cellStyle name="Normal 5 3 8 9" xfId="6069"/>
    <cellStyle name="Normal 5 3 8 9 2" xfId="15709"/>
    <cellStyle name="Normal 5 3 8 9 2 2" xfId="45916"/>
    <cellStyle name="Normal 5 3 8 9 3" xfId="25349"/>
    <cellStyle name="Normal 5 3 8 9 3 2" xfId="55556"/>
    <cellStyle name="Normal 5 3 8 9 4" xfId="36276"/>
    <cellStyle name="Normal 5 3 9" xfId="297"/>
    <cellStyle name="Normal 5 3 9 10" xfId="9955"/>
    <cellStyle name="Normal 5 3 9 10 2" xfId="40162"/>
    <cellStyle name="Normal 5 3 9 11" xfId="19595"/>
    <cellStyle name="Normal 5 3 9 11 2" xfId="49802"/>
    <cellStyle name="Normal 5 3 9 12" xfId="29399"/>
    <cellStyle name="Normal 5 3 9 12 2" xfId="59606"/>
    <cellStyle name="Normal 5 3 9 13" xfId="30522"/>
    <cellStyle name="Normal 5 3 9 2" xfId="773"/>
    <cellStyle name="Normal 5 3 9 2 10" xfId="20064"/>
    <cellStyle name="Normal 5 3 9 2 10 2" xfId="50271"/>
    <cellStyle name="Normal 5 3 9 2 11" xfId="29868"/>
    <cellStyle name="Normal 5 3 9 2 11 2" xfId="60075"/>
    <cellStyle name="Normal 5 3 9 2 12" xfId="30991"/>
    <cellStyle name="Normal 5 3 9 2 2" xfId="1902"/>
    <cellStyle name="Normal 5 3 9 2 2 2" xfId="11547"/>
    <cellStyle name="Normal 5 3 9 2 2 2 2" xfId="41754"/>
    <cellStyle name="Normal 5 3 9 2 2 3" xfId="21187"/>
    <cellStyle name="Normal 5 3 9 2 2 3 2" xfId="51394"/>
    <cellStyle name="Normal 5 3 9 2 2 4" xfId="32114"/>
    <cellStyle name="Normal 5 3 9 2 3" xfId="3028"/>
    <cellStyle name="Normal 5 3 9 2 3 2" xfId="12670"/>
    <cellStyle name="Normal 5 3 9 2 3 2 2" xfId="42877"/>
    <cellStyle name="Normal 5 3 9 2 3 3" xfId="22310"/>
    <cellStyle name="Normal 5 3 9 2 3 3 2" xfId="52517"/>
    <cellStyle name="Normal 5 3 9 2 3 4" xfId="33237"/>
    <cellStyle name="Normal 5 3 9 2 4" xfId="4151"/>
    <cellStyle name="Normal 5 3 9 2 4 2" xfId="13793"/>
    <cellStyle name="Normal 5 3 9 2 4 2 2" xfId="44000"/>
    <cellStyle name="Normal 5 3 9 2 4 3" xfId="23433"/>
    <cellStyle name="Normal 5 3 9 2 4 3 2" xfId="53640"/>
    <cellStyle name="Normal 5 3 9 2 4 4" xfId="34360"/>
    <cellStyle name="Normal 5 3 9 2 5" xfId="5440"/>
    <cellStyle name="Normal 5 3 9 2 5 2" xfId="15080"/>
    <cellStyle name="Normal 5 3 9 2 5 2 2" xfId="45287"/>
    <cellStyle name="Normal 5 3 9 2 5 3" xfId="24720"/>
    <cellStyle name="Normal 5 3 9 2 5 3 2" xfId="54927"/>
    <cellStyle name="Normal 5 3 9 2 5 4" xfId="35647"/>
    <cellStyle name="Normal 5 3 9 2 6" xfId="6727"/>
    <cellStyle name="Normal 5 3 9 2 6 2" xfId="16367"/>
    <cellStyle name="Normal 5 3 9 2 6 2 2" xfId="46574"/>
    <cellStyle name="Normal 5 3 9 2 6 3" xfId="26007"/>
    <cellStyle name="Normal 5 3 9 2 6 3 2" xfId="56214"/>
    <cellStyle name="Normal 5 3 9 2 6 4" xfId="36934"/>
    <cellStyle name="Normal 5 3 9 2 7" xfId="8014"/>
    <cellStyle name="Normal 5 3 9 2 7 2" xfId="17654"/>
    <cellStyle name="Normal 5 3 9 2 7 2 2" xfId="47861"/>
    <cellStyle name="Normal 5 3 9 2 7 3" xfId="27294"/>
    <cellStyle name="Normal 5 3 9 2 7 3 2" xfId="57501"/>
    <cellStyle name="Normal 5 3 9 2 7 4" xfId="38221"/>
    <cellStyle name="Normal 5 3 9 2 8" xfId="9301"/>
    <cellStyle name="Normal 5 3 9 2 8 2" xfId="18941"/>
    <cellStyle name="Normal 5 3 9 2 8 2 2" xfId="49148"/>
    <cellStyle name="Normal 5 3 9 2 8 3" xfId="28581"/>
    <cellStyle name="Normal 5 3 9 2 8 3 2" xfId="58788"/>
    <cellStyle name="Normal 5 3 9 2 8 4" xfId="39508"/>
    <cellStyle name="Normal 5 3 9 2 9" xfId="10424"/>
    <cellStyle name="Normal 5 3 9 2 9 2" xfId="40631"/>
    <cellStyle name="Normal 5 3 9 3" xfId="1431"/>
    <cellStyle name="Normal 5 3 9 3 2" xfId="11078"/>
    <cellStyle name="Normal 5 3 9 3 2 2" xfId="41285"/>
    <cellStyle name="Normal 5 3 9 3 3" xfId="20718"/>
    <cellStyle name="Normal 5 3 9 3 3 2" xfId="50925"/>
    <cellStyle name="Normal 5 3 9 3 4" xfId="31645"/>
    <cellStyle name="Normal 5 3 9 4" xfId="2559"/>
    <cellStyle name="Normal 5 3 9 4 2" xfId="12201"/>
    <cellStyle name="Normal 5 3 9 4 2 2" xfId="42408"/>
    <cellStyle name="Normal 5 3 9 4 3" xfId="21841"/>
    <cellStyle name="Normal 5 3 9 4 3 2" xfId="52048"/>
    <cellStyle name="Normal 5 3 9 4 4" xfId="32768"/>
    <cellStyle name="Normal 5 3 9 5" xfId="3682"/>
    <cellStyle name="Normal 5 3 9 5 2" xfId="13324"/>
    <cellStyle name="Normal 5 3 9 5 2 2" xfId="43531"/>
    <cellStyle name="Normal 5 3 9 5 3" xfId="22964"/>
    <cellStyle name="Normal 5 3 9 5 3 2" xfId="53171"/>
    <cellStyle name="Normal 5 3 9 5 4" xfId="33891"/>
    <cellStyle name="Normal 5 3 9 6" xfId="4971"/>
    <cellStyle name="Normal 5 3 9 6 2" xfId="14611"/>
    <cellStyle name="Normal 5 3 9 6 2 2" xfId="44818"/>
    <cellStyle name="Normal 5 3 9 6 3" xfId="24251"/>
    <cellStyle name="Normal 5 3 9 6 3 2" xfId="54458"/>
    <cellStyle name="Normal 5 3 9 6 4" xfId="35178"/>
    <cellStyle name="Normal 5 3 9 7" xfId="6258"/>
    <cellStyle name="Normal 5 3 9 7 2" xfId="15898"/>
    <cellStyle name="Normal 5 3 9 7 2 2" xfId="46105"/>
    <cellStyle name="Normal 5 3 9 7 3" xfId="25538"/>
    <cellStyle name="Normal 5 3 9 7 3 2" xfId="55745"/>
    <cellStyle name="Normal 5 3 9 7 4" xfId="36465"/>
    <cellStyle name="Normal 5 3 9 8" xfId="7545"/>
    <cellStyle name="Normal 5 3 9 8 2" xfId="17185"/>
    <cellStyle name="Normal 5 3 9 8 2 2" xfId="47392"/>
    <cellStyle name="Normal 5 3 9 8 3" xfId="26825"/>
    <cellStyle name="Normal 5 3 9 8 3 2" xfId="57032"/>
    <cellStyle name="Normal 5 3 9 8 4" xfId="37752"/>
    <cellStyle name="Normal 5 3 9 9" xfId="8832"/>
    <cellStyle name="Normal 5 3 9 9 2" xfId="18472"/>
    <cellStyle name="Normal 5 3 9 9 2 2" xfId="48679"/>
    <cellStyle name="Normal 5 3 9 9 3" xfId="28112"/>
    <cellStyle name="Normal 5 3 9 9 3 2" xfId="58319"/>
    <cellStyle name="Normal 5 3 9 9 4" xfId="39039"/>
    <cellStyle name="Normal 5 4" xfId="117"/>
    <cellStyle name="Normal 5 4 10" xfId="461"/>
    <cellStyle name="Normal 5 4 10 10" xfId="10119"/>
    <cellStyle name="Normal 5 4 10 10 2" xfId="40326"/>
    <cellStyle name="Normal 5 4 10 11" xfId="19759"/>
    <cellStyle name="Normal 5 4 10 11 2" xfId="49966"/>
    <cellStyle name="Normal 5 4 10 12" xfId="29563"/>
    <cellStyle name="Normal 5 4 10 12 2" xfId="59770"/>
    <cellStyle name="Normal 5 4 10 13" xfId="30686"/>
    <cellStyle name="Normal 5 4 10 2" xfId="937"/>
    <cellStyle name="Normal 5 4 10 2 10" xfId="20228"/>
    <cellStyle name="Normal 5 4 10 2 10 2" xfId="50435"/>
    <cellStyle name="Normal 5 4 10 2 11" xfId="30032"/>
    <cellStyle name="Normal 5 4 10 2 11 2" xfId="60239"/>
    <cellStyle name="Normal 5 4 10 2 12" xfId="31155"/>
    <cellStyle name="Normal 5 4 10 2 2" xfId="2066"/>
    <cellStyle name="Normal 5 4 10 2 2 2" xfId="11711"/>
    <cellStyle name="Normal 5 4 10 2 2 2 2" xfId="41918"/>
    <cellStyle name="Normal 5 4 10 2 2 3" xfId="21351"/>
    <cellStyle name="Normal 5 4 10 2 2 3 2" xfId="51558"/>
    <cellStyle name="Normal 5 4 10 2 2 4" xfId="32278"/>
    <cellStyle name="Normal 5 4 10 2 3" xfId="3192"/>
    <cellStyle name="Normal 5 4 10 2 3 2" xfId="12834"/>
    <cellStyle name="Normal 5 4 10 2 3 2 2" xfId="43041"/>
    <cellStyle name="Normal 5 4 10 2 3 3" xfId="22474"/>
    <cellStyle name="Normal 5 4 10 2 3 3 2" xfId="52681"/>
    <cellStyle name="Normal 5 4 10 2 3 4" xfId="33401"/>
    <cellStyle name="Normal 5 4 10 2 4" xfId="4315"/>
    <cellStyle name="Normal 5 4 10 2 4 2" xfId="13957"/>
    <cellStyle name="Normal 5 4 10 2 4 2 2" xfId="44164"/>
    <cellStyle name="Normal 5 4 10 2 4 3" xfId="23597"/>
    <cellStyle name="Normal 5 4 10 2 4 3 2" xfId="53804"/>
    <cellStyle name="Normal 5 4 10 2 4 4" xfId="34524"/>
    <cellStyle name="Normal 5 4 10 2 5" xfId="5604"/>
    <cellStyle name="Normal 5 4 10 2 5 2" xfId="15244"/>
    <cellStyle name="Normal 5 4 10 2 5 2 2" xfId="45451"/>
    <cellStyle name="Normal 5 4 10 2 5 3" xfId="24884"/>
    <cellStyle name="Normal 5 4 10 2 5 3 2" xfId="55091"/>
    <cellStyle name="Normal 5 4 10 2 5 4" xfId="35811"/>
    <cellStyle name="Normal 5 4 10 2 6" xfId="6891"/>
    <cellStyle name="Normal 5 4 10 2 6 2" xfId="16531"/>
    <cellStyle name="Normal 5 4 10 2 6 2 2" xfId="46738"/>
    <cellStyle name="Normal 5 4 10 2 6 3" xfId="26171"/>
    <cellStyle name="Normal 5 4 10 2 6 3 2" xfId="56378"/>
    <cellStyle name="Normal 5 4 10 2 6 4" xfId="37098"/>
    <cellStyle name="Normal 5 4 10 2 7" xfId="8178"/>
    <cellStyle name="Normal 5 4 10 2 7 2" xfId="17818"/>
    <cellStyle name="Normal 5 4 10 2 7 2 2" xfId="48025"/>
    <cellStyle name="Normal 5 4 10 2 7 3" xfId="27458"/>
    <cellStyle name="Normal 5 4 10 2 7 3 2" xfId="57665"/>
    <cellStyle name="Normal 5 4 10 2 7 4" xfId="38385"/>
    <cellStyle name="Normal 5 4 10 2 8" xfId="9465"/>
    <cellStyle name="Normal 5 4 10 2 8 2" xfId="19105"/>
    <cellStyle name="Normal 5 4 10 2 8 2 2" xfId="49312"/>
    <cellStyle name="Normal 5 4 10 2 8 3" xfId="28745"/>
    <cellStyle name="Normal 5 4 10 2 8 3 2" xfId="58952"/>
    <cellStyle name="Normal 5 4 10 2 8 4" xfId="39672"/>
    <cellStyle name="Normal 5 4 10 2 9" xfId="10588"/>
    <cellStyle name="Normal 5 4 10 2 9 2" xfId="40795"/>
    <cellStyle name="Normal 5 4 10 3" xfId="1595"/>
    <cellStyle name="Normal 5 4 10 3 2" xfId="11242"/>
    <cellStyle name="Normal 5 4 10 3 2 2" xfId="41449"/>
    <cellStyle name="Normal 5 4 10 3 3" xfId="20882"/>
    <cellStyle name="Normal 5 4 10 3 3 2" xfId="51089"/>
    <cellStyle name="Normal 5 4 10 3 4" xfId="31809"/>
    <cellStyle name="Normal 5 4 10 4" xfId="2723"/>
    <cellStyle name="Normal 5 4 10 4 2" xfId="12365"/>
    <cellStyle name="Normal 5 4 10 4 2 2" xfId="42572"/>
    <cellStyle name="Normal 5 4 10 4 3" xfId="22005"/>
    <cellStyle name="Normal 5 4 10 4 3 2" xfId="52212"/>
    <cellStyle name="Normal 5 4 10 4 4" xfId="32932"/>
    <cellStyle name="Normal 5 4 10 5" xfId="3846"/>
    <cellStyle name="Normal 5 4 10 5 2" xfId="13488"/>
    <cellStyle name="Normal 5 4 10 5 2 2" xfId="43695"/>
    <cellStyle name="Normal 5 4 10 5 3" xfId="23128"/>
    <cellStyle name="Normal 5 4 10 5 3 2" xfId="53335"/>
    <cellStyle name="Normal 5 4 10 5 4" xfId="34055"/>
    <cellStyle name="Normal 5 4 10 6" xfId="5135"/>
    <cellStyle name="Normal 5 4 10 6 2" xfId="14775"/>
    <cellStyle name="Normal 5 4 10 6 2 2" xfId="44982"/>
    <cellStyle name="Normal 5 4 10 6 3" xfId="24415"/>
    <cellStyle name="Normal 5 4 10 6 3 2" xfId="54622"/>
    <cellStyle name="Normal 5 4 10 6 4" xfId="35342"/>
    <cellStyle name="Normal 5 4 10 7" xfId="6422"/>
    <cellStyle name="Normal 5 4 10 7 2" xfId="16062"/>
    <cellStyle name="Normal 5 4 10 7 2 2" xfId="46269"/>
    <cellStyle name="Normal 5 4 10 7 3" xfId="25702"/>
    <cellStyle name="Normal 5 4 10 7 3 2" xfId="55909"/>
    <cellStyle name="Normal 5 4 10 7 4" xfId="36629"/>
    <cellStyle name="Normal 5 4 10 8" xfId="7709"/>
    <cellStyle name="Normal 5 4 10 8 2" xfId="17349"/>
    <cellStyle name="Normal 5 4 10 8 2 2" xfId="47556"/>
    <cellStyle name="Normal 5 4 10 8 3" xfId="26989"/>
    <cellStyle name="Normal 5 4 10 8 3 2" xfId="57196"/>
    <cellStyle name="Normal 5 4 10 8 4" xfId="37916"/>
    <cellStyle name="Normal 5 4 10 9" xfId="8996"/>
    <cellStyle name="Normal 5 4 10 9 2" xfId="18636"/>
    <cellStyle name="Normal 5 4 10 9 2 2" xfId="48843"/>
    <cellStyle name="Normal 5 4 10 9 3" xfId="28276"/>
    <cellStyle name="Normal 5 4 10 9 3 2" xfId="58483"/>
    <cellStyle name="Normal 5 4 10 9 4" xfId="39203"/>
    <cellStyle name="Normal 5 4 11" xfId="484"/>
    <cellStyle name="Normal 5 4 11 10" xfId="10142"/>
    <cellStyle name="Normal 5 4 11 10 2" xfId="40349"/>
    <cellStyle name="Normal 5 4 11 11" xfId="19782"/>
    <cellStyle name="Normal 5 4 11 11 2" xfId="49989"/>
    <cellStyle name="Normal 5 4 11 12" xfId="29586"/>
    <cellStyle name="Normal 5 4 11 12 2" xfId="59793"/>
    <cellStyle name="Normal 5 4 11 13" xfId="30709"/>
    <cellStyle name="Normal 5 4 11 2" xfId="960"/>
    <cellStyle name="Normal 5 4 11 2 10" xfId="20251"/>
    <cellStyle name="Normal 5 4 11 2 10 2" xfId="50458"/>
    <cellStyle name="Normal 5 4 11 2 11" xfId="30055"/>
    <cellStyle name="Normal 5 4 11 2 11 2" xfId="60262"/>
    <cellStyle name="Normal 5 4 11 2 12" xfId="31178"/>
    <cellStyle name="Normal 5 4 11 2 2" xfId="2089"/>
    <cellStyle name="Normal 5 4 11 2 2 2" xfId="11734"/>
    <cellStyle name="Normal 5 4 11 2 2 2 2" xfId="41941"/>
    <cellStyle name="Normal 5 4 11 2 2 3" xfId="21374"/>
    <cellStyle name="Normal 5 4 11 2 2 3 2" xfId="51581"/>
    <cellStyle name="Normal 5 4 11 2 2 4" xfId="32301"/>
    <cellStyle name="Normal 5 4 11 2 3" xfId="3215"/>
    <cellStyle name="Normal 5 4 11 2 3 2" xfId="12857"/>
    <cellStyle name="Normal 5 4 11 2 3 2 2" xfId="43064"/>
    <cellStyle name="Normal 5 4 11 2 3 3" xfId="22497"/>
    <cellStyle name="Normal 5 4 11 2 3 3 2" xfId="52704"/>
    <cellStyle name="Normal 5 4 11 2 3 4" xfId="33424"/>
    <cellStyle name="Normal 5 4 11 2 4" xfId="4338"/>
    <cellStyle name="Normal 5 4 11 2 4 2" xfId="13980"/>
    <cellStyle name="Normal 5 4 11 2 4 2 2" xfId="44187"/>
    <cellStyle name="Normal 5 4 11 2 4 3" xfId="23620"/>
    <cellStyle name="Normal 5 4 11 2 4 3 2" xfId="53827"/>
    <cellStyle name="Normal 5 4 11 2 4 4" xfId="34547"/>
    <cellStyle name="Normal 5 4 11 2 5" xfId="5627"/>
    <cellStyle name="Normal 5 4 11 2 5 2" xfId="15267"/>
    <cellStyle name="Normal 5 4 11 2 5 2 2" xfId="45474"/>
    <cellStyle name="Normal 5 4 11 2 5 3" xfId="24907"/>
    <cellStyle name="Normal 5 4 11 2 5 3 2" xfId="55114"/>
    <cellStyle name="Normal 5 4 11 2 5 4" xfId="35834"/>
    <cellStyle name="Normal 5 4 11 2 6" xfId="6914"/>
    <cellStyle name="Normal 5 4 11 2 6 2" xfId="16554"/>
    <cellStyle name="Normal 5 4 11 2 6 2 2" xfId="46761"/>
    <cellStyle name="Normal 5 4 11 2 6 3" xfId="26194"/>
    <cellStyle name="Normal 5 4 11 2 6 3 2" xfId="56401"/>
    <cellStyle name="Normal 5 4 11 2 6 4" xfId="37121"/>
    <cellStyle name="Normal 5 4 11 2 7" xfId="8201"/>
    <cellStyle name="Normal 5 4 11 2 7 2" xfId="17841"/>
    <cellStyle name="Normal 5 4 11 2 7 2 2" xfId="48048"/>
    <cellStyle name="Normal 5 4 11 2 7 3" xfId="27481"/>
    <cellStyle name="Normal 5 4 11 2 7 3 2" xfId="57688"/>
    <cellStyle name="Normal 5 4 11 2 7 4" xfId="38408"/>
    <cellStyle name="Normal 5 4 11 2 8" xfId="9488"/>
    <cellStyle name="Normal 5 4 11 2 8 2" xfId="19128"/>
    <cellStyle name="Normal 5 4 11 2 8 2 2" xfId="49335"/>
    <cellStyle name="Normal 5 4 11 2 8 3" xfId="28768"/>
    <cellStyle name="Normal 5 4 11 2 8 3 2" xfId="58975"/>
    <cellStyle name="Normal 5 4 11 2 8 4" xfId="39695"/>
    <cellStyle name="Normal 5 4 11 2 9" xfId="10611"/>
    <cellStyle name="Normal 5 4 11 2 9 2" xfId="40818"/>
    <cellStyle name="Normal 5 4 11 3" xfId="1618"/>
    <cellStyle name="Normal 5 4 11 3 2" xfId="11265"/>
    <cellStyle name="Normal 5 4 11 3 2 2" xfId="41472"/>
    <cellStyle name="Normal 5 4 11 3 3" xfId="20905"/>
    <cellStyle name="Normal 5 4 11 3 3 2" xfId="51112"/>
    <cellStyle name="Normal 5 4 11 3 4" xfId="31832"/>
    <cellStyle name="Normal 5 4 11 4" xfId="2746"/>
    <cellStyle name="Normal 5 4 11 4 2" xfId="12388"/>
    <cellStyle name="Normal 5 4 11 4 2 2" xfId="42595"/>
    <cellStyle name="Normal 5 4 11 4 3" xfId="22028"/>
    <cellStyle name="Normal 5 4 11 4 3 2" xfId="52235"/>
    <cellStyle name="Normal 5 4 11 4 4" xfId="32955"/>
    <cellStyle name="Normal 5 4 11 5" xfId="3869"/>
    <cellStyle name="Normal 5 4 11 5 2" xfId="13511"/>
    <cellStyle name="Normal 5 4 11 5 2 2" xfId="43718"/>
    <cellStyle name="Normal 5 4 11 5 3" xfId="23151"/>
    <cellStyle name="Normal 5 4 11 5 3 2" xfId="53358"/>
    <cellStyle name="Normal 5 4 11 5 4" xfId="34078"/>
    <cellStyle name="Normal 5 4 11 6" xfId="5158"/>
    <cellStyle name="Normal 5 4 11 6 2" xfId="14798"/>
    <cellStyle name="Normal 5 4 11 6 2 2" xfId="45005"/>
    <cellStyle name="Normal 5 4 11 6 3" xfId="24438"/>
    <cellStyle name="Normal 5 4 11 6 3 2" xfId="54645"/>
    <cellStyle name="Normal 5 4 11 6 4" xfId="35365"/>
    <cellStyle name="Normal 5 4 11 7" xfId="6445"/>
    <cellStyle name="Normal 5 4 11 7 2" xfId="16085"/>
    <cellStyle name="Normal 5 4 11 7 2 2" xfId="46292"/>
    <cellStyle name="Normal 5 4 11 7 3" xfId="25725"/>
    <cellStyle name="Normal 5 4 11 7 3 2" xfId="55932"/>
    <cellStyle name="Normal 5 4 11 7 4" xfId="36652"/>
    <cellStyle name="Normal 5 4 11 8" xfId="7732"/>
    <cellStyle name="Normal 5 4 11 8 2" xfId="17372"/>
    <cellStyle name="Normal 5 4 11 8 2 2" xfId="47579"/>
    <cellStyle name="Normal 5 4 11 8 3" xfId="27012"/>
    <cellStyle name="Normal 5 4 11 8 3 2" xfId="57219"/>
    <cellStyle name="Normal 5 4 11 8 4" xfId="37939"/>
    <cellStyle name="Normal 5 4 11 9" xfId="9019"/>
    <cellStyle name="Normal 5 4 11 9 2" xfId="18659"/>
    <cellStyle name="Normal 5 4 11 9 2 2" xfId="48866"/>
    <cellStyle name="Normal 5 4 11 9 3" xfId="28299"/>
    <cellStyle name="Normal 5 4 11 9 3 2" xfId="58506"/>
    <cellStyle name="Normal 5 4 11 9 4" xfId="39226"/>
    <cellStyle name="Normal 5 4 12" xfId="507"/>
    <cellStyle name="Normal 5 4 12 10" xfId="10165"/>
    <cellStyle name="Normal 5 4 12 10 2" xfId="40372"/>
    <cellStyle name="Normal 5 4 12 11" xfId="19805"/>
    <cellStyle name="Normal 5 4 12 11 2" xfId="50012"/>
    <cellStyle name="Normal 5 4 12 12" xfId="29609"/>
    <cellStyle name="Normal 5 4 12 12 2" xfId="59816"/>
    <cellStyle name="Normal 5 4 12 13" xfId="30732"/>
    <cellStyle name="Normal 5 4 12 2" xfId="983"/>
    <cellStyle name="Normal 5 4 12 2 10" xfId="20274"/>
    <cellStyle name="Normal 5 4 12 2 10 2" xfId="50481"/>
    <cellStyle name="Normal 5 4 12 2 11" xfId="30078"/>
    <cellStyle name="Normal 5 4 12 2 11 2" xfId="60285"/>
    <cellStyle name="Normal 5 4 12 2 12" xfId="31201"/>
    <cellStyle name="Normal 5 4 12 2 2" xfId="2112"/>
    <cellStyle name="Normal 5 4 12 2 2 2" xfId="11757"/>
    <cellStyle name="Normal 5 4 12 2 2 2 2" xfId="41964"/>
    <cellStyle name="Normal 5 4 12 2 2 3" xfId="21397"/>
    <cellStyle name="Normal 5 4 12 2 2 3 2" xfId="51604"/>
    <cellStyle name="Normal 5 4 12 2 2 4" xfId="32324"/>
    <cellStyle name="Normal 5 4 12 2 3" xfId="3238"/>
    <cellStyle name="Normal 5 4 12 2 3 2" xfId="12880"/>
    <cellStyle name="Normal 5 4 12 2 3 2 2" xfId="43087"/>
    <cellStyle name="Normal 5 4 12 2 3 3" xfId="22520"/>
    <cellStyle name="Normal 5 4 12 2 3 3 2" xfId="52727"/>
    <cellStyle name="Normal 5 4 12 2 3 4" xfId="33447"/>
    <cellStyle name="Normal 5 4 12 2 4" xfId="4361"/>
    <cellStyle name="Normal 5 4 12 2 4 2" xfId="14003"/>
    <cellStyle name="Normal 5 4 12 2 4 2 2" xfId="44210"/>
    <cellStyle name="Normal 5 4 12 2 4 3" xfId="23643"/>
    <cellStyle name="Normal 5 4 12 2 4 3 2" xfId="53850"/>
    <cellStyle name="Normal 5 4 12 2 4 4" xfId="34570"/>
    <cellStyle name="Normal 5 4 12 2 5" xfId="5650"/>
    <cellStyle name="Normal 5 4 12 2 5 2" xfId="15290"/>
    <cellStyle name="Normal 5 4 12 2 5 2 2" xfId="45497"/>
    <cellStyle name="Normal 5 4 12 2 5 3" xfId="24930"/>
    <cellStyle name="Normal 5 4 12 2 5 3 2" xfId="55137"/>
    <cellStyle name="Normal 5 4 12 2 5 4" xfId="35857"/>
    <cellStyle name="Normal 5 4 12 2 6" xfId="6937"/>
    <cellStyle name="Normal 5 4 12 2 6 2" xfId="16577"/>
    <cellStyle name="Normal 5 4 12 2 6 2 2" xfId="46784"/>
    <cellStyle name="Normal 5 4 12 2 6 3" xfId="26217"/>
    <cellStyle name="Normal 5 4 12 2 6 3 2" xfId="56424"/>
    <cellStyle name="Normal 5 4 12 2 6 4" xfId="37144"/>
    <cellStyle name="Normal 5 4 12 2 7" xfId="8224"/>
    <cellStyle name="Normal 5 4 12 2 7 2" xfId="17864"/>
    <cellStyle name="Normal 5 4 12 2 7 2 2" xfId="48071"/>
    <cellStyle name="Normal 5 4 12 2 7 3" xfId="27504"/>
    <cellStyle name="Normal 5 4 12 2 7 3 2" xfId="57711"/>
    <cellStyle name="Normal 5 4 12 2 7 4" xfId="38431"/>
    <cellStyle name="Normal 5 4 12 2 8" xfId="9511"/>
    <cellStyle name="Normal 5 4 12 2 8 2" xfId="19151"/>
    <cellStyle name="Normal 5 4 12 2 8 2 2" xfId="49358"/>
    <cellStyle name="Normal 5 4 12 2 8 3" xfId="28791"/>
    <cellStyle name="Normal 5 4 12 2 8 3 2" xfId="58998"/>
    <cellStyle name="Normal 5 4 12 2 8 4" xfId="39718"/>
    <cellStyle name="Normal 5 4 12 2 9" xfId="10634"/>
    <cellStyle name="Normal 5 4 12 2 9 2" xfId="40841"/>
    <cellStyle name="Normal 5 4 12 3" xfId="1641"/>
    <cellStyle name="Normal 5 4 12 3 2" xfId="11288"/>
    <cellStyle name="Normal 5 4 12 3 2 2" xfId="41495"/>
    <cellStyle name="Normal 5 4 12 3 3" xfId="20928"/>
    <cellStyle name="Normal 5 4 12 3 3 2" xfId="51135"/>
    <cellStyle name="Normal 5 4 12 3 4" xfId="31855"/>
    <cellStyle name="Normal 5 4 12 4" xfId="2769"/>
    <cellStyle name="Normal 5 4 12 4 2" xfId="12411"/>
    <cellStyle name="Normal 5 4 12 4 2 2" xfId="42618"/>
    <cellStyle name="Normal 5 4 12 4 3" xfId="22051"/>
    <cellStyle name="Normal 5 4 12 4 3 2" xfId="52258"/>
    <cellStyle name="Normal 5 4 12 4 4" xfId="32978"/>
    <cellStyle name="Normal 5 4 12 5" xfId="3892"/>
    <cellStyle name="Normal 5 4 12 5 2" xfId="13534"/>
    <cellStyle name="Normal 5 4 12 5 2 2" xfId="43741"/>
    <cellStyle name="Normal 5 4 12 5 3" xfId="23174"/>
    <cellStyle name="Normal 5 4 12 5 3 2" xfId="53381"/>
    <cellStyle name="Normal 5 4 12 5 4" xfId="34101"/>
    <cellStyle name="Normal 5 4 12 6" xfId="5181"/>
    <cellStyle name="Normal 5 4 12 6 2" xfId="14821"/>
    <cellStyle name="Normal 5 4 12 6 2 2" xfId="45028"/>
    <cellStyle name="Normal 5 4 12 6 3" xfId="24461"/>
    <cellStyle name="Normal 5 4 12 6 3 2" xfId="54668"/>
    <cellStyle name="Normal 5 4 12 6 4" xfId="35388"/>
    <cellStyle name="Normal 5 4 12 7" xfId="6468"/>
    <cellStyle name="Normal 5 4 12 7 2" xfId="16108"/>
    <cellStyle name="Normal 5 4 12 7 2 2" xfId="46315"/>
    <cellStyle name="Normal 5 4 12 7 3" xfId="25748"/>
    <cellStyle name="Normal 5 4 12 7 3 2" xfId="55955"/>
    <cellStyle name="Normal 5 4 12 7 4" xfId="36675"/>
    <cellStyle name="Normal 5 4 12 8" xfId="7755"/>
    <cellStyle name="Normal 5 4 12 8 2" xfId="17395"/>
    <cellStyle name="Normal 5 4 12 8 2 2" xfId="47602"/>
    <cellStyle name="Normal 5 4 12 8 3" xfId="27035"/>
    <cellStyle name="Normal 5 4 12 8 3 2" xfId="57242"/>
    <cellStyle name="Normal 5 4 12 8 4" xfId="37962"/>
    <cellStyle name="Normal 5 4 12 9" xfId="9042"/>
    <cellStyle name="Normal 5 4 12 9 2" xfId="18682"/>
    <cellStyle name="Normal 5 4 12 9 2 2" xfId="48889"/>
    <cellStyle name="Normal 5 4 12 9 3" xfId="28322"/>
    <cellStyle name="Normal 5 4 12 9 3 2" xfId="58529"/>
    <cellStyle name="Normal 5 4 12 9 4" xfId="39249"/>
    <cellStyle name="Normal 5 4 13" xfId="530"/>
    <cellStyle name="Normal 5 4 13 10" xfId="10188"/>
    <cellStyle name="Normal 5 4 13 10 2" xfId="40395"/>
    <cellStyle name="Normal 5 4 13 11" xfId="19828"/>
    <cellStyle name="Normal 5 4 13 11 2" xfId="50035"/>
    <cellStyle name="Normal 5 4 13 12" xfId="29632"/>
    <cellStyle name="Normal 5 4 13 12 2" xfId="59839"/>
    <cellStyle name="Normal 5 4 13 13" xfId="30755"/>
    <cellStyle name="Normal 5 4 13 2" xfId="1006"/>
    <cellStyle name="Normal 5 4 13 2 10" xfId="20297"/>
    <cellStyle name="Normal 5 4 13 2 10 2" xfId="50504"/>
    <cellStyle name="Normal 5 4 13 2 11" xfId="30101"/>
    <cellStyle name="Normal 5 4 13 2 11 2" xfId="60308"/>
    <cellStyle name="Normal 5 4 13 2 12" xfId="31224"/>
    <cellStyle name="Normal 5 4 13 2 2" xfId="2135"/>
    <cellStyle name="Normal 5 4 13 2 2 2" xfId="11780"/>
    <cellStyle name="Normal 5 4 13 2 2 2 2" xfId="41987"/>
    <cellStyle name="Normal 5 4 13 2 2 3" xfId="21420"/>
    <cellStyle name="Normal 5 4 13 2 2 3 2" xfId="51627"/>
    <cellStyle name="Normal 5 4 13 2 2 4" xfId="32347"/>
    <cellStyle name="Normal 5 4 13 2 3" xfId="3261"/>
    <cellStyle name="Normal 5 4 13 2 3 2" xfId="12903"/>
    <cellStyle name="Normal 5 4 13 2 3 2 2" xfId="43110"/>
    <cellStyle name="Normal 5 4 13 2 3 3" xfId="22543"/>
    <cellStyle name="Normal 5 4 13 2 3 3 2" xfId="52750"/>
    <cellStyle name="Normal 5 4 13 2 3 4" xfId="33470"/>
    <cellStyle name="Normal 5 4 13 2 4" xfId="4384"/>
    <cellStyle name="Normal 5 4 13 2 4 2" xfId="14026"/>
    <cellStyle name="Normal 5 4 13 2 4 2 2" xfId="44233"/>
    <cellStyle name="Normal 5 4 13 2 4 3" xfId="23666"/>
    <cellStyle name="Normal 5 4 13 2 4 3 2" xfId="53873"/>
    <cellStyle name="Normal 5 4 13 2 4 4" xfId="34593"/>
    <cellStyle name="Normal 5 4 13 2 5" xfId="5673"/>
    <cellStyle name="Normal 5 4 13 2 5 2" xfId="15313"/>
    <cellStyle name="Normal 5 4 13 2 5 2 2" xfId="45520"/>
    <cellStyle name="Normal 5 4 13 2 5 3" xfId="24953"/>
    <cellStyle name="Normal 5 4 13 2 5 3 2" xfId="55160"/>
    <cellStyle name="Normal 5 4 13 2 5 4" xfId="35880"/>
    <cellStyle name="Normal 5 4 13 2 6" xfId="6960"/>
    <cellStyle name="Normal 5 4 13 2 6 2" xfId="16600"/>
    <cellStyle name="Normal 5 4 13 2 6 2 2" xfId="46807"/>
    <cellStyle name="Normal 5 4 13 2 6 3" xfId="26240"/>
    <cellStyle name="Normal 5 4 13 2 6 3 2" xfId="56447"/>
    <cellStyle name="Normal 5 4 13 2 6 4" xfId="37167"/>
    <cellStyle name="Normal 5 4 13 2 7" xfId="8247"/>
    <cellStyle name="Normal 5 4 13 2 7 2" xfId="17887"/>
    <cellStyle name="Normal 5 4 13 2 7 2 2" xfId="48094"/>
    <cellStyle name="Normal 5 4 13 2 7 3" xfId="27527"/>
    <cellStyle name="Normal 5 4 13 2 7 3 2" xfId="57734"/>
    <cellStyle name="Normal 5 4 13 2 7 4" xfId="38454"/>
    <cellStyle name="Normal 5 4 13 2 8" xfId="9534"/>
    <cellStyle name="Normal 5 4 13 2 8 2" xfId="19174"/>
    <cellStyle name="Normal 5 4 13 2 8 2 2" xfId="49381"/>
    <cellStyle name="Normal 5 4 13 2 8 3" xfId="28814"/>
    <cellStyle name="Normal 5 4 13 2 8 3 2" xfId="59021"/>
    <cellStyle name="Normal 5 4 13 2 8 4" xfId="39741"/>
    <cellStyle name="Normal 5 4 13 2 9" xfId="10657"/>
    <cellStyle name="Normal 5 4 13 2 9 2" xfId="40864"/>
    <cellStyle name="Normal 5 4 13 3" xfId="1664"/>
    <cellStyle name="Normal 5 4 13 3 2" xfId="11311"/>
    <cellStyle name="Normal 5 4 13 3 2 2" xfId="41518"/>
    <cellStyle name="Normal 5 4 13 3 3" xfId="20951"/>
    <cellStyle name="Normal 5 4 13 3 3 2" xfId="51158"/>
    <cellStyle name="Normal 5 4 13 3 4" xfId="31878"/>
    <cellStyle name="Normal 5 4 13 4" xfId="2792"/>
    <cellStyle name="Normal 5 4 13 4 2" xfId="12434"/>
    <cellStyle name="Normal 5 4 13 4 2 2" xfId="42641"/>
    <cellStyle name="Normal 5 4 13 4 3" xfId="22074"/>
    <cellStyle name="Normal 5 4 13 4 3 2" xfId="52281"/>
    <cellStyle name="Normal 5 4 13 4 4" xfId="33001"/>
    <cellStyle name="Normal 5 4 13 5" xfId="3915"/>
    <cellStyle name="Normal 5 4 13 5 2" xfId="13557"/>
    <cellStyle name="Normal 5 4 13 5 2 2" xfId="43764"/>
    <cellStyle name="Normal 5 4 13 5 3" xfId="23197"/>
    <cellStyle name="Normal 5 4 13 5 3 2" xfId="53404"/>
    <cellStyle name="Normal 5 4 13 5 4" xfId="34124"/>
    <cellStyle name="Normal 5 4 13 6" xfId="5204"/>
    <cellStyle name="Normal 5 4 13 6 2" xfId="14844"/>
    <cellStyle name="Normal 5 4 13 6 2 2" xfId="45051"/>
    <cellStyle name="Normal 5 4 13 6 3" xfId="24484"/>
    <cellStyle name="Normal 5 4 13 6 3 2" xfId="54691"/>
    <cellStyle name="Normal 5 4 13 6 4" xfId="35411"/>
    <cellStyle name="Normal 5 4 13 7" xfId="6491"/>
    <cellStyle name="Normal 5 4 13 7 2" xfId="16131"/>
    <cellStyle name="Normal 5 4 13 7 2 2" xfId="46338"/>
    <cellStyle name="Normal 5 4 13 7 3" xfId="25771"/>
    <cellStyle name="Normal 5 4 13 7 3 2" xfId="55978"/>
    <cellStyle name="Normal 5 4 13 7 4" xfId="36698"/>
    <cellStyle name="Normal 5 4 13 8" xfId="7778"/>
    <cellStyle name="Normal 5 4 13 8 2" xfId="17418"/>
    <cellStyle name="Normal 5 4 13 8 2 2" xfId="47625"/>
    <cellStyle name="Normal 5 4 13 8 3" xfId="27058"/>
    <cellStyle name="Normal 5 4 13 8 3 2" xfId="57265"/>
    <cellStyle name="Normal 5 4 13 8 4" xfId="37985"/>
    <cellStyle name="Normal 5 4 13 9" xfId="9065"/>
    <cellStyle name="Normal 5 4 13 9 2" xfId="18705"/>
    <cellStyle name="Normal 5 4 13 9 2 2" xfId="48912"/>
    <cellStyle name="Normal 5 4 13 9 3" xfId="28345"/>
    <cellStyle name="Normal 5 4 13 9 3 2" xfId="58552"/>
    <cellStyle name="Normal 5 4 13 9 4" xfId="39272"/>
    <cellStyle name="Normal 5 4 14" xfId="555"/>
    <cellStyle name="Normal 5 4 14 10" xfId="10212"/>
    <cellStyle name="Normal 5 4 14 10 2" xfId="40419"/>
    <cellStyle name="Normal 5 4 14 11" xfId="19852"/>
    <cellStyle name="Normal 5 4 14 11 2" xfId="50059"/>
    <cellStyle name="Normal 5 4 14 12" xfId="29656"/>
    <cellStyle name="Normal 5 4 14 12 2" xfId="59863"/>
    <cellStyle name="Normal 5 4 14 13" xfId="30779"/>
    <cellStyle name="Normal 5 4 14 2" xfId="1031"/>
    <cellStyle name="Normal 5 4 14 2 10" xfId="20321"/>
    <cellStyle name="Normal 5 4 14 2 10 2" xfId="50528"/>
    <cellStyle name="Normal 5 4 14 2 11" xfId="30125"/>
    <cellStyle name="Normal 5 4 14 2 11 2" xfId="60332"/>
    <cellStyle name="Normal 5 4 14 2 12" xfId="31248"/>
    <cellStyle name="Normal 5 4 14 2 2" xfId="2159"/>
    <cellStyle name="Normal 5 4 14 2 2 2" xfId="11804"/>
    <cellStyle name="Normal 5 4 14 2 2 2 2" xfId="42011"/>
    <cellStyle name="Normal 5 4 14 2 2 3" xfId="21444"/>
    <cellStyle name="Normal 5 4 14 2 2 3 2" xfId="51651"/>
    <cellStyle name="Normal 5 4 14 2 2 4" xfId="32371"/>
    <cellStyle name="Normal 5 4 14 2 3" xfId="3285"/>
    <cellStyle name="Normal 5 4 14 2 3 2" xfId="12927"/>
    <cellStyle name="Normal 5 4 14 2 3 2 2" xfId="43134"/>
    <cellStyle name="Normal 5 4 14 2 3 3" xfId="22567"/>
    <cellStyle name="Normal 5 4 14 2 3 3 2" xfId="52774"/>
    <cellStyle name="Normal 5 4 14 2 3 4" xfId="33494"/>
    <cellStyle name="Normal 5 4 14 2 4" xfId="4408"/>
    <cellStyle name="Normal 5 4 14 2 4 2" xfId="14050"/>
    <cellStyle name="Normal 5 4 14 2 4 2 2" xfId="44257"/>
    <cellStyle name="Normal 5 4 14 2 4 3" xfId="23690"/>
    <cellStyle name="Normal 5 4 14 2 4 3 2" xfId="53897"/>
    <cellStyle name="Normal 5 4 14 2 4 4" xfId="34617"/>
    <cellStyle name="Normal 5 4 14 2 5" xfId="5697"/>
    <cellStyle name="Normal 5 4 14 2 5 2" xfId="15337"/>
    <cellStyle name="Normal 5 4 14 2 5 2 2" xfId="45544"/>
    <cellStyle name="Normal 5 4 14 2 5 3" xfId="24977"/>
    <cellStyle name="Normal 5 4 14 2 5 3 2" xfId="55184"/>
    <cellStyle name="Normal 5 4 14 2 5 4" xfId="35904"/>
    <cellStyle name="Normal 5 4 14 2 6" xfId="6984"/>
    <cellStyle name="Normal 5 4 14 2 6 2" xfId="16624"/>
    <cellStyle name="Normal 5 4 14 2 6 2 2" xfId="46831"/>
    <cellStyle name="Normal 5 4 14 2 6 3" xfId="26264"/>
    <cellStyle name="Normal 5 4 14 2 6 3 2" xfId="56471"/>
    <cellStyle name="Normal 5 4 14 2 6 4" xfId="37191"/>
    <cellStyle name="Normal 5 4 14 2 7" xfId="8271"/>
    <cellStyle name="Normal 5 4 14 2 7 2" xfId="17911"/>
    <cellStyle name="Normal 5 4 14 2 7 2 2" xfId="48118"/>
    <cellStyle name="Normal 5 4 14 2 7 3" xfId="27551"/>
    <cellStyle name="Normal 5 4 14 2 7 3 2" xfId="57758"/>
    <cellStyle name="Normal 5 4 14 2 7 4" xfId="38478"/>
    <cellStyle name="Normal 5 4 14 2 8" xfId="9558"/>
    <cellStyle name="Normal 5 4 14 2 8 2" xfId="19198"/>
    <cellStyle name="Normal 5 4 14 2 8 2 2" xfId="49405"/>
    <cellStyle name="Normal 5 4 14 2 8 3" xfId="28838"/>
    <cellStyle name="Normal 5 4 14 2 8 3 2" xfId="59045"/>
    <cellStyle name="Normal 5 4 14 2 8 4" xfId="39765"/>
    <cellStyle name="Normal 5 4 14 2 9" xfId="10681"/>
    <cellStyle name="Normal 5 4 14 2 9 2" xfId="40888"/>
    <cellStyle name="Normal 5 4 14 3" xfId="1688"/>
    <cellStyle name="Normal 5 4 14 3 2" xfId="11335"/>
    <cellStyle name="Normal 5 4 14 3 2 2" xfId="41542"/>
    <cellStyle name="Normal 5 4 14 3 3" xfId="20975"/>
    <cellStyle name="Normal 5 4 14 3 3 2" xfId="51182"/>
    <cellStyle name="Normal 5 4 14 3 4" xfId="31902"/>
    <cellStyle name="Normal 5 4 14 4" xfId="2816"/>
    <cellStyle name="Normal 5 4 14 4 2" xfId="12458"/>
    <cellStyle name="Normal 5 4 14 4 2 2" xfId="42665"/>
    <cellStyle name="Normal 5 4 14 4 3" xfId="22098"/>
    <cellStyle name="Normal 5 4 14 4 3 2" xfId="52305"/>
    <cellStyle name="Normal 5 4 14 4 4" xfId="33025"/>
    <cellStyle name="Normal 5 4 14 5" xfId="3939"/>
    <cellStyle name="Normal 5 4 14 5 2" xfId="13581"/>
    <cellStyle name="Normal 5 4 14 5 2 2" xfId="43788"/>
    <cellStyle name="Normal 5 4 14 5 3" xfId="23221"/>
    <cellStyle name="Normal 5 4 14 5 3 2" xfId="53428"/>
    <cellStyle name="Normal 5 4 14 5 4" xfId="34148"/>
    <cellStyle name="Normal 5 4 14 6" xfId="5228"/>
    <cellStyle name="Normal 5 4 14 6 2" xfId="14868"/>
    <cellStyle name="Normal 5 4 14 6 2 2" xfId="45075"/>
    <cellStyle name="Normal 5 4 14 6 3" xfId="24508"/>
    <cellStyle name="Normal 5 4 14 6 3 2" xfId="54715"/>
    <cellStyle name="Normal 5 4 14 6 4" xfId="35435"/>
    <cellStyle name="Normal 5 4 14 7" xfId="6515"/>
    <cellStyle name="Normal 5 4 14 7 2" xfId="16155"/>
    <cellStyle name="Normal 5 4 14 7 2 2" xfId="46362"/>
    <cellStyle name="Normal 5 4 14 7 3" xfId="25795"/>
    <cellStyle name="Normal 5 4 14 7 3 2" xfId="56002"/>
    <cellStyle name="Normal 5 4 14 7 4" xfId="36722"/>
    <cellStyle name="Normal 5 4 14 8" xfId="7802"/>
    <cellStyle name="Normal 5 4 14 8 2" xfId="17442"/>
    <cellStyle name="Normal 5 4 14 8 2 2" xfId="47649"/>
    <cellStyle name="Normal 5 4 14 8 3" xfId="27082"/>
    <cellStyle name="Normal 5 4 14 8 3 2" xfId="57289"/>
    <cellStyle name="Normal 5 4 14 8 4" xfId="38009"/>
    <cellStyle name="Normal 5 4 14 9" xfId="9089"/>
    <cellStyle name="Normal 5 4 14 9 2" xfId="18729"/>
    <cellStyle name="Normal 5 4 14 9 2 2" xfId="48936"/>
    <cellStyle name="Normal 5 4 14 9 3" xfId="28369"/>
    <cellStyle name="Normal 5 4 14 9 3 2" xfId="58576"/>
    <cellStyle name="Normal 5 4 14 9 4" xfId="39296"/>
    <cellStyle name="Normal 5 4 15" xfId="579"/>
    <cellStyle name="Normal 5 4 15 10" xfId="10235"/>
    <cellStyle name="Normal 5 4 15 10 2" xfId="40442"/>
    <cellStyle name="Normal 5 4 15 11" xfId="19875"/>
    <cellStyle name="Normal 5 4 15 11 2" xfId="50082"/>
    <cellStyle name="Normal 5 4 15 12" xfId="29679"/>
    <cellStyle name="Normal 5 4 15 12 2" xfId="59886"/>
    <cellStyle name="Normal 5 4 15 13" xfId="30802"/>
    <cellStyle name="Normal 5 4 15 2" xfId="1054"/>
    <cellStyle name="Normal 5 4 15 2 10" xfId="20344"/>
    <cellStyle name="Normal 5 4 15 2 10 2" xfId="50551"/>
    <cellStyle name="Normal 5 4 15 2 11" xfId="30148"/>
    <cellStyle name="Normal 5 4 15 2 11 2" xfId="60355"/>
    <cellStyle name="Normal 5 4 15 2 12" xfId="31271"/>
    <cellStyle name="Normal 5 4 15 2 2" xfId="2182"/>
    <cellStyle name="Normal 5 4 15 2 2 2" xfId="11827"/>
    <cellStyle name="Normal 5 4 15 2 2 2 2" xfId="42034"/>
    <cellStyle name="Normal 5 4 15 2 2 3" xfId="21467"/>
    <cellStyle name="Normal 5 4 15 2 2 3 2" xfId="51674"/>
    <cellStyle name="Normal 5 4 15 2 2 4" xfId="32394"/>
    <cellStyle name="Normal 5 4 15 2 3" xfId="3308"/>
    <cellStyle name="Normal 5 4 15 2 3 2" xfId="12950"/>
    <cellStyle name="Normal 5 4 15 2 3 2 2" xfId="43157"/>
    <cellStyle name="Normal 5 4 15 2 3 3" xfId="22590"/>
    <cellStyle name="Normal 5 4 15 2 3 3 2" xfId="52797"/>
    <cellStyle name="Normal 5 4 15 2 3 4" xfId="33517"/>
    <cellStyle name="Normal 5 4 15 2 4" xfId="4431"/>
    <cellStyle name="Normal 5 4 15 2 4 2" xfId="14073"/>
    <cellStyle name="Normal 5 4 15 2 4 2 2" xfId="44280"/>
    <cellStyle name="Normal 5 4 15 2 4 3" xfId="23713"/>
    <cellStyle name="Normal 5 4 15 2 4 3 2" xfId="53920"/>
    <cellStyle name="Normal 5 4 15 2 4 4" xfId="34640"/>
    <cellStyle name="Normal 5 4 15 2 5" xfId="5720"/>
    <cellStyle name="Normal 5 4 15 2 5 2" xfId="15360"/>
    <cellStyle name="Normal 5 4 15 2 5 2 2" xfId="45567"/>
    <cellStyle name="Normal 5 4 15 2 5 3" xfId="25000"/>
    <cellStyle name="Normal 5 4 15 2 5 3 2" xfId="55207"/>
    <cellStyle name="Normal 5 4 15 2 5 4" xfId="35927"/>
    <cellStyle name="Normal 5 4 15 2 6" xfId="7007"/>
    <cellStyle name="Normal 5 4 15 2 6 2" xfId="16647"/>
    <cellStyle name="Normal 5 4 15 2 6 2 2" xfId="46854"/>
    <cellStyle name="Normal 5 4 15 2 6 3" xfId="26287"/>
    <cellStyle name="Normal 5 4 15 2 6 3 2" xfId="56494"/>
    <cellStyle name="Normal 5 4 15 2 6 4" xfId="37214"/>
    <cellStyle name="Normal 5 4 15 2 7" xfId="8294"/>
    <cellStyle name="Normal 5 4 15 2 7 2" xfId="17934"/>
    <cellStyle name="Normal 5 4 15 2 7 2 2" xfId="48141"/>
    <cellStyle name="Normal 5 4 15 2 7 3" xfId="27574"/>
    <cellStyle name="Normal 5 4 15 2 7 3 2" xfId="57781"/>
    <cellStyle name="Normal 5 4 15 2 7 4" xfId="38501"/>
    <cellStyle name="Normal 5 4 15 2 8" xfId="9581"/>
    <cellStyle name="Normal 5 4 15 2 8 2" xfId="19221"/>
    <cellStyle name="Normal 5 4 15 2 8 2 2" xfId="49428"/>
    <cellStyle name="Normal 5 4 15 2 8 3" xfId="28861"/>
    <cellStyle name="Normal 5 4 15 2 8 3 2" xfId="59068"/>
    <cellStyle name="Normal 5 4 15 2 8 4" xfId="39788"/>
    <cellStyle name="Normal 5 4 15 2 9" xfId="10704"/>
    <cellStyle name="Normal 5 4 15 2 9 2" xfId="40911"/>
    <cellStyle name="Normal 5 4 15 3" xfId="1712"/>
    <cellStyle name="Normal 5 4 15 3 2" xfId="11358"/>
    <cellStyle name="Normal 5 4 15 3 2 2" xfId="41565"/>
    <cellStyle name="Normal 5 4 15 3 3" xfId="20998"/>
    <cellStyle name="Normal 5 4 15 3 3 2" xfId="51205"/>
    <cellStyle name="Normal 5 4 15 3 4" xfId="31925"/>
    <cellStyle name="Normal 5 4 15 4" xfId="2839"/>
    <cellStyle name="Normal 5 4 15 4 2" xfId="12481"/>
    <cellStyle name="Normal 5 4 15 4 2 2" xfId="42688"/>
    <cellStyle name="Normal 5 4 15 4 3" xfId="22121"/>
    <cellStyle name="Normal 5 4 15 4 3 2" xfId="52328"/>
    <cellStyle name="Normal 5 4 15 4 4" xfId="33048"/>
    <cellStyle name="Normal 5 4 15 5" xfId="3962"/>
    <cellStyle name="Normal 5 4 15 5 2" xfId="13604"/>
    <cellStyle name="Normal 5 4 15 5 2 2" xfId="43811"/>
    <cellStyle name="Normal 5 4 15 5 3" xfId="23244"/>
    <cellStyle name="Normal 5 4 15 5 3 2" xfId="53451"/>
    <cellStyle name="Normal 5 4 15 5 4" xfId="34171"/>
    <cellStyle name="Normal 5 4 15 6" xfId="5251"/>
    <cellStyle name="Normal 5 4 15 6 2" xfId="14891"/>
    <cellStyle name="Normal 5 4 15 6 2 2" xfId="45098"/>
    <cellStyle name="Normal 5 4 15 6 3" xfId="24531"/>
    <cellStyle name="Normal 5 4 15 6 3 2" xfId="54738"/>
    <cellStyle name="Normal 5 4 15 6 4" xfId="35458"/>
    <cellStyle name="Normal 5 4 15 7" xfId="6538"/>
    <cellStyle name="Normal 5 4 15 7 2" xfId="16178"/>
    <cellStyle name="Normal 5 4 15 7 2 2" xfId="46385"/>
    <cellStyle name="Normal 5 4 15 7 3" xfId="25818"/>
    <cellStyle name="Normal 5 4 15 7 3 2" xfId="56025"/>
    <cellStyle name="Normal 5 4 15 7 4" xfId="36745"/>
    <cellStyle name="Normal 5 4 15 8" xfId="7825"/>
    <cellStyle name="Normal 5 4 15 8 2" xfId="17465"/>
    <cellStyle name="Normal 5 4 15 8 2 2" xfId="47672"/>
    <cellStyle name="Normal 5 4 15 8 3" xfId="27105"/>
    <cellStyle name="Normal 5 4 15 8 3 2" xfId="57312"/>
    <cellStyle name="Normal 5 4 15 8 4" xfId="38032"/>
    <cellStyle name="Normal 5 4 15 9" xfId="9112"/>
    <cellStyle name="Normal 5 4 15 9 2" xfId="18752"/>
    <cellStyle name="Normal 5 4 15 9 2 2" xfId="48959"/>
    <cellStyle name="Normal 5 4 15 9 3" xfId="28392"/>
    <cellStyle name="Normal 5 4 15 9 3 2" xfId="58599"/>
    <cellStyle name="Normal 5 4 15 9 4" xfId="39319"/>
    <cellStyle name="Normal 5 4 16" xfId="609"/>
    <cellStyle name="Normal 5 4 16 10" xfId="19902"/>
    <cellStyle name="Normal 5 4 16 10 2" xfId="50109"/>
    <cellStyle name="Normal 5 4 16 11" xfId="29706"/>
    <cellStyle name="Normal 5 4 16 11 2" xfId="59913"/>
    <cellStyle name="Normal 5 4 16 12" xfId="30829"/>
    <cellStyle name="Normal 5 4 16 2" xfId="1740"/>
    <cellStyle name="Normal 5 4 16 2 2" xfId="11385"/>
    <cellStyle name="Normal 5 4 16 2 2 2" xfId="41592"/>
    <cellStyle name="Normal 5 4 16 2 3" xfId="21025"/>
    <cellStyle name="Normal 5 4 16 2 3 2" xfId="51232"/>
    <cellStyle name="Normal 5 4 16 2 4" xfId="31952"/>
    <cellStyle name="Normal 5 4 16 3" xfId="2866"/>
    <cellStyle name="Normal 5 4 16 3 2" xfId="12508"/>
    <cellStyle name="Normal 5 4 16 3 2 2" xfId="42715"/>
    <cellStyle name="Normal 5 4 16 3 3" xfId="22148"/>
    <cellStyle name="Normal 5 4 16 3 3 2" xfId="52355"/>
    <cellStyle name="Normal 5 4 16 3 4" xfId="33075"/>
    <cellStyle name="Normal 5 4 16 4" xfId="3989"/>
    <cellStyle name="Normal 5 4 16 4 2" xfId="13631"/>
    <cellStyle name="Normal 5 4 16 4 2 2" xfId="43838"/>
    <cellStyle name="Normal 5 4 16 4 3" xfId="23271"/>
    <cellStyle name="Normal 5 4 16 4 3 2" xfId="53478"/>
    <cellStyle name="Normal 5 4 16 4 4" xfId="34198"/>
    <cellStyle name="Normal 5 4 16 5" xfId="5278"/>
    <cellStyle name="Normal 5 4 16 5 2" xfId="14918"/>
    <cellStyle name="Normal 5 4 16 5 2 2" xfId="45125"/>
    <cellStyle name="Normal 5 4 16 5 3" xfId="24558"/>
    <cellStyle name="Normal 5 4 16 5 3 2" xfId="54765"/>
    <cellStyle name="Normal 5 4 16 5 4" xfId="35485"/>
    <cellStyle name="Normal 5 4 16 6" xfId="6565"/>
    <cellStyle name="Normal 5 4 16 6 2" xfId="16205"/>
    <cellStyle name="Normal 5 4 16 6 2 2" xfId="46412"/>
    <cellStyle name="Normal 5 4 16 6 3" xfId="25845"/>
    <cellStyle name="Normal 5 4 16 6 3 2" xfId="56052"/>
    <cellStyle name="Normal 5 4 16 6 4" xfId="36772"/>
    <cellStyle name="Normal 5 4 16 7" xfId="7852"/>
    <cellStyle name="Normal 5 4 16 7 2" xfId="17492"/>
    <cellStyle name="Normal 5 4 16 7 2 2" xfId="47699"/>
    <cellStyle name="Normal 5 4 16 7 3" xfId="27132"/>
    <cellStyle name="Normal 5 4 16 7 3 2" xfId="57339"/>
    <cellStyle name="Normal 5 4 16 7 4" xfId="38059"/>
    <cellStyle name="Normal 5 4 16 8" xfId="9139"/>
    <cellStyle name="Normal 5 4 16 8 2" xfId="18779"/>
    <cellStyle name="Normal 5 4 16 8 2 2" xfId="48986"/>
    <cellStyle name="Normal 5 4 16 8 3" xfId="28419"/>
    <cellStyle name="Normal 5 4 16 8 3 2" xfId="58626"/>
    <cellStyle name="Normal 5 4 16 8 4" xfId="39346"/>
    <cellStyle name="Normal 5 4 16 9" xfId="10262"/>
    <cellStyle name="Normal 5 4 16 9 2" xfId="40469"/>
    <cellStyle name="Normal 5 4 17" xfId="1079"/>
    <cellStyle name="Normal 5 4 17 10" xfId="20369"/>
    <cellStyle name="Normal 5 4 17 10 2" xfId="50576"/>
    <cellStyle name="Normal 5 4 17 11" xfId="30173"/>
    <cellStyle name="Normal 5 4 17 11 2" xfId="60380"/>
    <cellStyle name="Normal 5 4 17 12" xfId="31296"/>
    <cellStyle name="Normal 5 4 17 2" xfId="2207"/>
    <cellStyle name="Normal 5 4 17 2 2" xfId="11852"/>
    <cellStyle name="Normal 5 4 17 2 2 2" xfId="42059"/>
    <cellStyle name="Normal 5 4 17 2 3" xfId="21492"/>
    <cellStyle name="Normal 5 4 17 2 3 2" xfId="51699"/>
    <cellStyle name="Normal 5 4 17 2 4" xfId="32419"/>
    <cellStyle name="Normal 5 4 17 3" xfId="3333"/>
    <cellStyle name="Normal 5 4 17 3 2" xfId="12975"/>
    <cellStyle name="Normal 5 4 17 3 2 2" xfId="43182"/>
    <cellStyle name="Normal 5 4 17 3 3" xfId="22615"/>
    <cellStyle name="Normal 5 4 17 3 3 2" xfId="52822"/>
    <cellStyle name="Normal 5 4 17 3 4" xfId="33542"/>
    <cellStyle name="Normal 5 4 17 4" xfId="4456"/>
    <cellStyle name="Normal 5 4 17 4 2" xfId="14098"/>
    <cellStyle name="Normal 5 4 17 4 2 2" xfId="44305"/>
    <cellStyle name="Normal 5 4 17 4 3" xfId="23738"/>
    <cellStyle name="Normal 5 4 17 4 3 2" xfId="53945"/>
    <cellStyle name="Normal 5 4 17 4 4" xfId="34665"/>
    <cellStyle name="Normal 5 4 17 5" xfId="5745"/>
    <cellStyle name="Normal 5 4 17 5 2" xfId="15385"/>
    <cellStyle name="Normal 5 4 17 5 2 2" xfId="45592"/>
    <cellStyle name="Normal 5 4 17 5 3" xfId="25025"/>
    <cellStyle name="Normal 5 4 17 5 3 2" xfId="55232"/>
    <cellStyle name="Normal 5 4 17 5 4" xfId="35952"/>
    <cellStyle name="Normal 5 4 17 6" xfId="7032"/>
    <cellStyle name="Normal 5 4 17 6 2" xfId="16672"/>
    <cellStyle name="Normal 5 4 17 6 2 2" xfId="46879"/>
    <cellStyle name="Normal 5 4 17 6 3" xfId="26312"/>
    <cellStyle name="Normal 5 4 17 6 3 2" xfId="56519"/>
    <cellStyle name="Normal 5 4 17 6 4" xfId="37239"/>
    <cellStyle name="Normal 5 4 17 7" xfId="8319"/>
    <cellStyle name="Normal 5 4 17 7 2" xfId="17959"/>
    <cellStyle name="Normal 5 4 17 7 2 2" xfId="48166"/>
    <cellStyle name="Normal 5 4 17 7 3" xfId="27599"/>
    <cellStyle name="Normal 5 4 17 7 3 2" xfId="57806"/>
    <cellStyle name="Normal 5 4 17 7 4" xfId="38526"/>
    <cellStyle name="Normal 5 4 17 8" xfId="9606"/>
    <cellStyle name="Normal 5 4 17 8 2" xfId="19246"/>
    <cellStyle name="Normal 5 4 17 8 2 2" xfId="49453"/>
    <cellStyle name="Normal 5 4 17 8 3" xfId="28886"/>
    <cellStyle name="Normal 5 4 17 8 3 2" xfId="59093"/>
    <cellStyle name="Normal 5 4 17 8 4" xfId="39813"/>
    <cellStyle name="Normal 5 4 17 9" xfId="10729"/>
    <cellStyle name="Normal 5 4 17 9 2" xfId="40936"/>
    <cellStyle name="Normal 5 4 18" xfId="1243"/>
    <cellStyle name="Normal 5 4 18 10" xfId="20531"/>
    <cellStyle name="Normal 5 4 18 10 2" xfId="50738"/>
    <cellStyle name="Normal 5 4 18 11" xfId="30335"/>
    <cellStyle name="Normal 5 4 18 11 2" xfId="60542"/>
    <cellStyle name="Normal 5 4 18 12" xfId="31458"/>
    <cellStyle name="Normal 5 4 18 2" xfId="2371"/>
    <cellStyle name="Normal 5 4 18 2 2" xfId="12014"/>
    <cellStyle name="Normal 5 4 18 2 2 2" xfId="42221"/>
    <cellStyle name="Normal 5 4 18 2 3" xfId="21654"/>
    <cellStyle name="Normal 5 4 18 2 3 2" xfId="51861"/>
    <cellStyle name="Normal 5 4 18 2 4" xfId="32581"/>
    <cellStyle name="Normal 5 4 18 3" xfId="3495"/>
    <cellStyle name="Normal 5 4 18 3 2" xfId="13137"/>
    <cellStyle name="Normal 5 4 18 3 2 2" xfId="43344"/>
    <cellStyle name="Normal 5 4 18 3 3" xfId="22777"/>
    <cellStyle name="Normal 5 4 18 3 3 2" xfId="52984"/>
    <cellStyle name="Normal 5 4 18 3 4" xfId="33704"/>
    <cellStyle name="Normal 5 4 18 4" xfId="4618"/>
    <cellStyle name="Normal 5 4 18 4 2" xfId="14260"/>
    <cellStyle name="Normal 5 4 18 4 2 2" xfId="44467"/>
    <cellStyle name="Normal 5 4 18 4 3" xfId="23900"/>
    <cellStyle name="Normal 5 4 18 4 3 2" xfId="54107"/>
    <cellStyle name="Normal 5 4 18 4 4" xfId="34827"/>
    <cellStyle name="Normal 5 4 18 5" xfId="5907"/>
    <cellStyle name="Normal 5 4 18 5 2" xfId="15547"/>
    <cellStyle name="Normal 5 4 18 5 2 2" xfId="45754"/>
    <cellStyle name="Normal 5 4 18 5 3" xfId="25187"/>
    <cellStyle name="Normal 5 4 18 5 3 2" xfId="55394"/>
    <cellStyle name="Normal 5 4 18 5 4" xfId="36114"/>
    <cellStyle name="Normal 5 4 18 6" xfId="7194"/>
    <cellStyle name="Normal 5 4 18 6 2" xfId="16834"/>
    <cellStyle name="Normal 5 4 18 6 2 2" xfId="47041"/>
    <cellStyle name="Normal 5 4 18 6 3" xfId="26474"/>
    <cellStyle name="Normal 5 4 18 6 3 2" xfId="56681"/>
    <cellStyle name="Normal 5 4 18 6 4" xfId="37401"/>
    <cellStyle name="Normal 5 4 18 7" xfId="8481"/>
    <cellStyle name="Normal 5 4 18 7 2" xfId="18121"/>
    <cellStyle name="Normal 5 4 18 7 2 2" xfId="48328"/>
    <cellStyle name="Normal 5 4 18 7 3" xfId="27761"/>
    <cellStyle name="Normal 5 4 18 7 3 2" xfId="57968"/>
    <cellStyle name="Normal 5 4 18 7 4" xfId="38688"/>
    <cellStyle name="Normal 5 4 18 8" xfId="9768"/>
    <cellStyle name="Normal 5 4 18 8 2" xfId="19408"/>
    <cellStyle name="Normal 5 4 18 8 2 2" xfId="49615"/>
    <cellStyle name="Normal 5 4 18 8 3" xfId="29048"/>
    <cellStyle name="Normal 5 4 18 8 3 2" xfId="59255"/>
    <cellStyle name="Normal 5 4 18 8 4" xfId="39975"/>
    <cellStyle name="Normal 5 4 18 9" xfId="10891"/>
    <cellStyle name="Normal 5 4 18 9 2" xfId="41098"/>
    <cellStyle name="Normal 5 4 19" xfId="1269"/>
    <cellStyle name="Normal 5 4 19 2" xfId="4807"/>
    <cellStyle name="Normal 5 4 19 2 2" xfId="14449"/>
    <cellStyle name="Normal 5 4 19 2 2 2" xfId="44656"/>
    <cellStyle name="Normal 5 4 19 2 3" xfId="24089"/>
    <cellStyle name="Normal 5 4 19 2 3 2" xfId="54296"/>
    <cellStyle name="Normal 5 4 19 2 4" xfId="35016"/>
    <cellStyle name="Normal 5 4 19 3" xfId="6096"/>
    <cellStyle name="Normal 5 4 19 3 2" xfId="15736"/>
    <cellStyle name="Normal 5 4 19 3 2 2" xfId="45943"/>
    <cellStyle name="Normal 5 4 19 3 3" xfId="25376"/>
    <cellStyle name="Normal 5 4 19 3 3 2" xfId="55583"/>
    <cellStyle name="Normal 5 4 19 3 4" xfId="36303"/>
    <cellStyle name="Normal 5 4 19 4" xfId="7383"/>
    <cellStyle name="Normal 5 4 19 4 2" xfId="17023"/>
    <cellStyle name="Normal 5 4 19 4 2 2" xfId="47230"/>
    <cellStyle name="Normal 5 4 19 4 3" xfId="26663"/>
    <cellStyle name="Normal 5 4 19 4 3 2" xfId="56870"/>
    <cellStyle name="Normal 5 4 19 4 4" xfId="37590"/>
    <cellStyle name="Normal 5 4 19 5" xfId="8670"/>
    <cellStyle name="Normal 5 4 19 5 2" xfId="18310"/>
    <cellStyle name="Normal 5 4 19 5 2 2" xfId="48517"/>
    <cellStyle name="Normal 5 4 19 5 3" xfId="27950"/>
    <cellStyle name="Normal 5 4 19 5 3 2" xfId="58157"/>
    <cellStyle name="Normal 5 4 19 5 4" xfId="38877"/>
    <cellStyle name="Normal 5 4 19 6" xfId="10916"/>
    <cellStyle name="Normal 5 4 19 6 2" xfId="41123"/>
    <cellStyle name="Normal 5 4 19 7" xfId="20556"/>
    <cellStyle name="Normal 5 4 19 7 2" xfId="50763"/>
    <cellStyle name="Normal 5 4 19 8" xfId="29237"/>
    <cellStyle name="Normal 5 4 19 8 2" xfId="59444"/>
    <cellStyle name="Normal 5 4 19 9" xfId="31483"/>
    <cellStyle name="Normal 5 4 2" xfId="118"/>
    <cellStyle name="Normal 5 4 2 10" xfId="485"/>
    <cellStyle name="Normal 5 4 2 10 10" xfId="10143"/>
    <cellStyle name="Normal 5 4 2 10 10 2" xfId="40350"/>
    <cellStyle name="Normal 5 4 2 10 11" xfId="19783"/>
    <cellStyle name="Normal 5 4 2 10 11 2" xfId="49990"/>
    <cellStyle name="Normal 5 4 2 10 12" xfId="29587"/>
    <cellStyle name="Normal 5 4 2 10 12 2" xfId="59794"/>
    <cellStyle name="Normal 5 4 2 10 13" xfId="30710"/>
    <cellStyle name="Normal 5 4 2 10 2" xfId="961"/>
    <cellStyle name="Normal 5 4 2 10 2 10" xfId="20252"/>
    <cellStyle name="Normal 5 4 2 10 2 10 2" xfId="50459"/>
    <cellStyle name="Normal 5 4 2 10 2 11" xfId="30056"/>
    <cellStyle name="Normal 5 4 2 10 2 11 2" xfId="60263"/>
    <cellStyle name="Normal 5 4 2 10 2 12" xfId="31179"/>
    <cellStyle name="Normal 5 4 2 10 2 2" xfId="2090"/>
    <cellStyle name="Normal 5 4 2 10 2 2 2" xfId="11735"/>
    <cellStyle name="Normal 5 4 2 10 2 2 2 2" xfId="41942"/>
    <cellStyle name="Normal 5 4 2 10 2 2 3" xfId="21375"/>
    <cellStyle name="Normal 5 4 2 10 2 2 3 2" xfId="51582"/>
    <cellStyle name="Normal 5 4 2 10 2 2 4" xfId="32302"/>
    <cellStyle name="Normal 5 4 2 10 2 3" xfId="3216"/>
    <cellStyle name="Normal 5 4 2 10 2 3 2" xfId="12858"/>
    <cellStyle name="Normal 5 4 2 10 2 3 2 2" xfId="43065"/>
    <cellStyle name="Normal 5 4 2 10 2 3 3" xfId="22498"/>
    <cellStyle name="Normal 5 4 2 10 2 3 3 2" xfId="52705"/>
    <cellStyle name="Normal 5 4 2 10 2 3 4" xfId="33425"/>
    <cellStyle name="Normal 5 4 2 10 2 4" xfId="4339"/>
    <cellStyle name="Normal 5 4 2 10 2 4 2" xfId="13981"/>
    <cellStyle name="Normal 5 4 2 10 2 4 2 2" xfId="44188"/>
    <cellStyle name="Normal 5 4 2 10 2 4 3" xfId="23621"/>
    <cellStyle name="Normal 5 4 2 10 2 4 3 2" xfId="53828"/>
    <cellStyle name="Normal 5 4 2 10 2 4 4" xfId="34548"/>
    <cellStyle name="Normal 5 4 2 10 2 5" xfId="5628"/>
    <cellStyle name="Normal 5 4 2 10 2 5 2" xfId="15268"/>
    <cellStyle name="Normal 5 4 2 10 2 5 2 2" xfId="45475"/>
    <cellStyle name="Normal 5 4 2 10 2 5 3" xfId="24908"/>
    <cellStyle name="Normal 5 4 2 10 2 5 3 2" xfId="55115"/>
    <cellStyle name="Normal 5 4 2 10 2 5 4" xfId="35835"/>
    <cellStyle name="Normal 5 4 2 10 2 6" xfId="6915"/>
    <cellStyle name="Normal 5 4 2 10 2 6 2" xfId="16555"/>
    <cellStyle name="Normal 5 4 2 10 2 6 2 2" xfId="46762"/>
    <cellStyle name="Normal 5 4 2 10 2 6 3" xfId="26195"/>
    <cellStyle name="Normal 5 4 2 10 2 6 3 2" xfId="56402"/>
    <cellStyle name="Normal 5 4 2 10 2 6 4" xfId="37122"/>
    <cellStyle name="Normal 5 4 2 10 2 7" xfId="8202"/>
    <cellStyle name="Normal 5 4 2 10 2 7 2" xfId="17842"/>
    <cellStyle name="Normal 5 4 2 10 2 7 2 2" xfId="48049"/>
    <cellStyle name="Normal 5 4 2 10 2 7 3" xfId="27482"/>
    <cellStyle name="Normal 5 4 2 10 2 7 3 2" xfId="57689"/>
    <cellStyle name="Normal 5 4 2 10 2 7 4" xfId="38409"/>
    <cellStyle name="Normal 5 4 2 10 2 8" xfId="9489"/>
    <cellStyle name="Normal 5 4 2 10 2 8 2" xfId="19129"/>
    <cellStyle name="Normal 5 4 2 10 2 8 2 2" xfId="49336"/>
    <cellStyle name="Normal 5 4 2 10 2 8 3" xfId="28769"/>
    <cellStyle name="Normal 5 4 2 10 2 8 3 2" xfId="58976"/>
    <cellStyle name="Normal 5 4 2 10 2 8 4" xfId="39696"/>
    <cellStyle name="Normal 5 4 2 10 2 9" xfId="10612"/>
    <cellStyle name="Normal 5 4 2 10 2 9 2" xfId="40819"/>
    <cellStyle name="Normal 5 4 2 10 3" xfId="1619"/>
    <cellStyle name="Normal 5 4 2 10 3 2" xfId="11266"/>
    <cellStyle name="Normal 5 4 2 10 3 2 2" xfId="41473"/>
    <cellStyle name="Normal 5 4 2 10 3 3" xfId="20906"/>
    <cellStyle name="Normal 5 4 2 10 3 3 2" xfId="51113"/>
    <cellStyle name="Normal 5 4 2 10 3 4" xfId="31833"/>
    <cellStyle name="Normal 5 4 2 10 4" xfId="2747"/>
    <cellStyle name="Normal 5 4 2 10 4 2" xfId="12389"/>
    <cellStyle name="Normal 5 4 2 10 4 2 2" xfId="42596"/>
    <cellStyle name="Normal 5 4 2 10 4 3" xfId="22029"/>
    <cellStyle name="Normal 5 4 2 10 4 3 2" xfId="52236"/>
    <cellStyle name="Normal 5 4 2 10 4 4" xfId="32956"/>
    <cellStyle name="Normal 5 4 2 10 5" xfId="3870"/>
    <cellStyle name="Normal 5 4 2 10 5 2" xfId="13512"/>
    <cellStyle name="Normal 5 4 2 10 5 2 2" xfId="43719"/>
    <cellStyle name="Normal 5 4 2 10 5 3" xfId="23152"/>
    <cellStyle name="Normal 5 4 2 10 5 3 2" xfId="53359"/>
    <cellStyle name="Normal 5 4 2 10 5 4" xfId="34079"/>
    <cellStyle name="Normal 5 4 2 10 6" xfId="5159"/>
    <cellStyle name="Normal 5 4 2 10 6 2" xfId="14799"/>
    <cellStyle name="Normal 5 4 2 10 6 2 2" xfId="45006"/>
    <cellStyle name="Normal 5 4 2 10 6 3" xfId="24439"/>
    <cellStyle name="Normal 5 4 2 10 6 3 2" xfId="54646"/>
    <cellStyle name="Normal 5 4 2 10 6 4" xfId="35366"/>
    <cellStyle name="Normal 5 4 2 10 7" xfId="6446"/>
    <cellStyle name="Normal 5 4 2 10 7 2" xfId="16086"/>
    <cellStyle name="Normal 5 4 2 10 7 2 2" xfId="46293"/>
    <cellStyle name="Normal 5 4 2 10 7 3" xfId="25726"/>
    <cellStyle name="Normal 5 4 2 10 7 3 2" xfId="55933"/>
    <cellStyle name="Normal 5 4 2 10 7 4" xfId="36653"/>
    <cellStyle name="Normal 5 4 2 10 8" xfId="7733"/>
    <cellStyle name="Normal 5 4 2 10 8 2" xfId="17373"/>
    <cellStyle name="Normal 5 4 2 10 8 2 2" xfId="47580"/>
    <cellStyle name="Normal 5 4 2 10 8 3" xfId="27013"/>
    <cellStyle name="Normal 5 4 2 10 8 3 2" xfId="57220"/>
    <cellStyle name="Normal 5 4 2 10 8 4" xfId="37940"/>
    <cellStyle name="Normal 5 4 2 10 9" xfId="9020"/>
    <cellStyle name="Normal 5 4 2 10 9 2" xfId="18660"/>
    <cellStyle name="Normal 5 4 2 10 9 2 2" xfId="48867"/>
    <cellStyle name="Normal 5 4 2 10 9 3" xfId="28300"/>
    <cellStyle name="Normal 5 4 2 10 9 3 2" xfId="58507"/>
    <cellStyle name="Normal 5 4 2 10 9 4" xfId="39227"/>
    <cellStyle name="Normal 5 4 2 11" xfId="508"/>
    <cellStyle name="Normal 5 4 2 11 10" xfId="10166"/>
    <cellStyle name="Normal 5 4 2 11 10 2" xfId="40373"/>
    <cellStyle name="Normal 5 4 2 11 11" xfId="19806"/>
    <cellStyle name="Normal 5 4 2 11 11 2" xfId="50013"/>
    <cellStyle name="Normal 5 4 2 11 12" xfId="29610"/>
    <cellStyle name="Normal 5 4 2 11 12 2" xfId="59817"/>
    <cellStyle name="Normal 5 4 2 11 13" xfId="30733"/>
    <cellStyle name="Normal 5 4 2 11 2" xfId="984"/>
    <cellStyle name="Normal 5 4 2 11 2 10" xfId="20275"/>
    <cellStyle name="Normal 5 4 2 11 2 10 2" xfId="50482"/>
    <cellStyle name="Normal 5 4 2 11 2 11" xfId="30079"/>
    <cellStyle name="Normal 5 4 2 11 2 11 2" xfId="60286"/>
    <cellStyle name="Normal 5 4 2 11 2 12" xfId="31202"/>
    <cellStyle name="Normal 5 4 2 11 2 2" xfId="2113"/>
    <cellStyle name="Normal 5 4 2 11 2 2 2" xfId="11758"/>
    <cellStyle name="Normal 5 4 2 11 2 2 2 2" xfId="41965"/>
    <cellStyle name="Normal 5 4 2 11 2 2 3" xfId="21398"/>
    <cellStyle name="Normal 5 4 2 11 2 2 3 2" xfId="51605"/>
    <cellStyle name="Normal 5 4 2 11 2 2 4" xfId="32325"/>
    <cellStyle name="Normal 5 4 2 11 2 3" xfId="3239"/>
    <cellStyle name="Normal 5 4 2 11 2 3 2" xfId="12881"/>
    <cellStyle name="Normal 5 4 2 11 2 3 2 2" xfId="43088"/>
    <cellStyle name="Normal 5 4 2 11 2 3 3" xfId="22521"/>
    <cellStyle name="Normal 5 4 2 11 2 3 3 2" xfId="52728"/>
    <cellStyle name="Normal 5 4 2 11 2 3 4" xfId="33448"/>
    <cellStyle name="Normal 5 4 2 11 2 4" xfId="4362"/>
    <cellStyle name="Normal 5 4 2 11 2 4 2" xfId="14004"/>
    <cellStyle name="Normal 5 4 2 11 2 4 2 2" xfId="44211"/>
    <cellStyle name="Normal 5 4 2 11 2 4 3" xfId="23644"/>
    <cellStyle name="Normal 5 4 2 11 2 4 3 2" xfId="53851"/>
    <cellStyle name="Normal 5 4 2 11 2 4 4" xfId="34571"/>
    <cellStyle name="Normal 5 4 2 11 2 5" xfId="5651"/>
    <cellStyle name="Normal 5 4 2 11 2 5 2" xfId="15291"/>
    <cellStyle name="Normal 5 4 2 11 2 5 2 2" xfId="45498"/>
    <cellStyle name="Normal 5 4 2 11 2 5 3" xfId="24931"/>
    <cellStyle name="Normal 5 4 2 11 2 5 3 2" xfId="55138"/>
    <cellStyle name="Normal 5 4 2 11 2 5 4" xfId="35858"/>
    <cellStyle name="Normal 5 4 2 11 2 6" xfId="6938"/>
    <cellStyle name="Normal 5 4 2 11 2 6 2" xfId="16578"/>
    <cellStyle name="Normal 5 4 2 11 2 6 2 2" xfId="46785"/>
    <cellStyle name="Normal 5 4 2 11 2 6 3" xfId="26218"/>
    <cellStyle name="Normal 5 4 2 11 2 6 3 2" xfId="56425"/>
    <cellStyle name="Normal 5 4 2 11 2 6 4" xfId="37145"/>
    <cellStyle name="Normal 5 4 2 11 2 7" xfId="8225"/>
    <cellStyle name="Normal 5 4 2 11 2 7 2" xfId="17865"/>
    <cellStyle name="Normal 5 4 2 11 2 7 2 2" xfId="48072"/>
    <cellStyle name="Normal 5 4 2 11 2 7 3" xfId="27505"/>
    <cellStyle name="Normal 5 4 2 11 2 7 3 2" xfId="57712"/>
    <cellStyle name="Normal 5 4 2 11 2 7 4" xfId="38432"/>
    <cellStyle name="Normal 5 4 2 11 2 8" xfId="9512"/>
    <cellStyle name="Normal 5 4 2 11 2 8 2" xfId="19152"/>
    <cellStyle name="Normal 5 4 2 11 2 8 2 2" xfId="49359"/>
    <cellStyle name="Normal 5 4 2 11 2 8 3" xfId="28792"/>
    <cellStyle name="Normal 5 4 2 11 2 8 3 2" xfId="58999"/>
    <cellStyle name="Normal 5 4 2 11 2 8 4" xfId="39719"/>
    <cellStyle name="Normal 5 4 2 11 2 9" xfId="10635"/>
    <cellStyle name="Normal 5 4 2 11 2 9 2" xfId="40842"/>
    <cellStyle name="Normal 5 4 2 11 3" xfId="1642"/>
    <cellStyle name="Normal 5 4 2 11 3 2" xfId="11289"/>
    <cellStyle name="Normal 5 4 2 11 3 2 2" xfId="41496"/>
    <cellStyle name="Normal 5 4 2 11 3 3" xfId="20929"/>
    <cellStyle name="Normal 5 4 2 11 3 3 2" xfId="51136"/>
    <cellStyle name="Normal 5 4 2 11 3 4" xfId="31856"/>
    <cellStyle name="Normal 5 4 2 11 4" xfId="2770"/>
    <cellStyle name="Normal 5 4 2 11 4 2" xfId="12412"/>
    <cellStyle name="Normal 5 4 2 11 4 2 2" xfId="42619"/>
    <cellStyle name="Normal 5 4 2 11 4 3" xfId="22052"/>
    <cellStyle name="Normal 5 4 2 11 4 3 2" xfId="52259"/>
    <cellStyle name="Normal 5 4 2 11 4 4" xfId="32979"/>
    <cellStyle name="Normal 5 4 2 11 5" xfId="3893"/>
    <cellStyle name="Normal 5 4 2 11 5 2" xfId="13535"/>
    <cellStyle name="Normal 5 4 2 11 5 2 2" xfId="43742"/>
    <cellStyle name="Normal 5 4 2 11 5 3" xfId="23175"/>
    <cellStyle name="Normal 5 4 2 11 5 3 2" xfId="53382"/>
    <cellStyle name="Normal 5 4 2 11 5 4" xfId="34102"/>
    <cellStyle name="Normal 5 4 2 11 6" xfId="5182"/>
    <cellStyle name="Normal 5 4 2 11 6 2" xfId="14822"/>
    <cellStyle name="Normal 5 4 2 11 6 2 2" xfId="45029"/>
    <cellStyle name="Normal 5 4 2 11 6 3" xfId="24462"/>
    <cellStyle name="Normal 5 4 2 11 6 3 2" xfId="54669"/>
    <cellStyle name="Normal 5 4 2 11 6 4" xfId="35389"/>
    <cellStyle name="Normal 5 4 2 11 7" xfId="6469"/>
    <cellStyle name="Normal 5 4 2 11 7 2" xfId="16109"/>
    <cellStyle name="Normal 5 4 2 11 7 2 2" xfId="46316"/>
    <cellStyle name="Normal 5 4 2 11 7 3" xfId="25749"/>
    <cellStyle name="Normal 5 4 2 11 7 3 2" xfId="55956"/>
    <cellStyle name="Normal 5 4 2 11 7 4" xfId="36676"/>
    <cellStyle name="Normal 5 4 2 11 8" xfId="7756"/>
    <cellStyle name="Normal 5 4 2 11 8 2" xfId="17396"/>
    <cellStyle name="Normal 5 4 2 11 8 2 2" xfId="47603"/>
    <cellStyle name="Normal 5 4 2 11 8 3" xfId="27036"/>
    <cellStyle name="Normal 5 4 2 11 8 3 2" xfId="57243"/>
    <cellStyle name="Normal 5 4 2 11 8 4" xfId="37963"/>
    <cellStyle name="Normal 5 4 2 11 9" xfId="9043"/>
    <cellStyle name="Normal 5 4 2 11 9 2" xfId="18683"/>
    <cellStyle name="Normal 5 4 2 11 9 2 2" xfId="48890"/>
    <cellStyle name="Normal 5 4 2 11 9 3" xfId="28323"/>
    <cellStyle name="Normal 5 4 2 11 9 3 2" xfId="58530"/>
    <cellStyle name="Normal 5 4 2 11 9 4" xfId="39250"/>
    <cellStyle name="Normal 5 4 2 12" xfId="531"/>
    <cellStyle name="Normal 5 4 2 12 10" xfId="10189"/>
    <cellStyle name="Normal 5 4 2 12 10 2" xfId="40396"/>
    <cellStyle name="Normal 5 4 2 12 11" xfId="19829"/>
    <cellStyle name="Normal 5 4 2 12 11 2" xfId="50036"/>
    <cellStyle name="Normal 5 4 2 12 12" xfId="29633"/>
    <cellStyle name="Normal 5 4 2 12 12 2" xfId="59840"/>
    <cellStyle name="Normal 5 4 2 12 13" xfId="30756"/>
    <cellStyle name="Normal 5 4 2 12 2" xfId="1007"/>
    <cellStyle name="Normal 5 4 2 12 2 10" xfId="20298"/>
    <cellStyle name="Normal 5 4 2 12 2 10 2" xfId="50505"/>
    <cellStyle name="Normal 5 4 2 12 2 11" xfId="30102"/>
    <cellStyle name="Normal 5 4 2 12 2 11 2" xfId="60309"/>
    <cellStyle name="Normal 5 4 2 12 2 12" xfId="31225"/>
    <cellStyle name="Normal 5 4 2 12 2 2" xfId="2136"/>
    <cellStyle name="Normal 5 4 2 12 2 2 2" xfId="11781"/>
    <cellStyle name="Normal 5 4 2 12 2 2 2 2" xfId="41988"/>
    <cellStyle name="Normal 5 4 2 12 2 2 3" xfId="21421"/>
    <cellStyle name="Normal 5 4 2 12 2 2 3 2" xfId="51628"/>
    <cellStyle name="Normal 5 4 2 12 2 2 4" xfId="32348"/>
    <cellStyle name="Normal 5 4 2 12 2 3" xfId="3262"/>
    <cellStyle name="Normal 5 4 2 12 2 3 2" xfId="12904"/>
    <cellStyle name="Normal 5 4 2 12 2 3 2 2" xfId="43111"/>
    <cellStyle name="Normal 5 4 2 12 2 3 3" xfId="22544"/>
    <cellStyle name="Normal 5 4 2 12 2 3 3 2" xfId="52751"/>
    <cellStyle name="Normal 5 4 2 12 2 3 4" xfId="33471"/>
    <cellStyle name="Normal 5 4 2 12 2 4" xfId="4385"/>
    <cellStyle name="Normal 5 4 2 12 2 4 2" xfId="14027"/>
    <cellStyle name="Normal 5 4 2 12 2 4 2 2" xfId="44234"/>
    <cellStyle name="Normal 5 4 2 12 2 4 3" xfId="23667"/>
    <cellStyle name="Normal 5 4 2 12 2 4 3 2" xfId="53874"/>
    <cellStyle name="Normal 5 4 2 12 2 4 4" xfId="34594"/>
    <cellStyle name="Normal 5 4 2 12 2 5" xfId="5674"/>
    <cellStyle name="Normal 5 4 2 12 2 5 2" xfId="15314"/>
    <cellStyle name="Normal 5 4 2 12 2 5 2 2" xfId="45521"/>
    <cellStyle name="Normal 5 4 2 12 2 5 3" xfId="24954"/>
    <cellStyle name="Normal 5 4 2 12 2 5 3 2" xfId="55161"/>
    <cellStyle name="Normal 5 4 2 12 2 5 4" xfId="35881"/>
    <cellStyle name="Normal 5 4 2 12 2 6" xfId="6961"/>
    <cellStyle name="Normal 5 4 2 12 2 6 2" xfId="16601"/>
    <cellStyle name="Normal 5 4 2 12 2 6 2 2" xfId="46808"/>
    <cellStyle name="Normal 5 4 2 12 2 6 3" xfId="26241"/>
    <cellStyle name="Normal 5 4 2 12 2 6 3 2" xfId="56448"/>
    <cellStyle name="Normal 5 4 2 12 2 6 4" xfId="37168"/>
    <cellStyle name="Normal 5 4 2 12 2 7" xfId="8248"/>
    <cellStyle name="Normal 5 4 2 12 2 7 2" xfId="17888"/>
    <cellStyle name="Normal 5 4 2 12 2 7 2 2" xfId="48095"/>
    <cellStyle name="Normal 5 4 2 12 2 7 3" xfId="27528"/>
    <cellStyle name="Normal 5 4 2 12 2 7 3 2" xfId="57735"/>
    <cellStyle name="Normal 5 4 2 12 2 7 4" xfId="38455"/>
    <cellStyle name="Normal 5 4 2 12 2 8" xfId="9535"/>
    <cellStyle name="Normal 5 4 2 12 2 8 2" xfId="19175"/>
    <cellStyle name="Normal 5 4 2 12 2 8 2 2" xfId="49382"/>
    <cellStyle name="Normal 5 4 2 12 2 8 3" xfId="28815"/>
    <cellStyle name="Normal 5 4 2 12 2 8 3 2" xfId="59022"/>
    <cellStyle name="Normal 5 4 2 12 2 8 4" xfId="39742"/>
    <cellStyle name="Normal 5 4 2 12 2 9" xfId="10658"/>
    <cellStyle name="Normal 5 4 2 12 2 9 2" xfId="40865"/>
    <cellStyle name="Normal 5 4 2 12 3" xfId="1665"/>
    <cellStyle name="Normal 5 4 2 12 3 2" xfId="11312"/>
    <cellStyle name="Normal 5 4 2 12 3 2 2" xfId="41519"/>
    <cellStyle name="Normal 5 4 2 12 3 3" xfId="20952"/>
    <cellStyle name="Normal 5 4 2 12 3 3 2" xfId="51159"/>
    <cellStyle name="Normal 5 4 2 12 3 4" xfId="31879"/>
    <cellStyle name="Normal 5 4 2 12 4" xfId="2793"/>
    <cellStyle name="Normal 5 4 2 12 4 2" xfId="12435"/>
    <cellStyle name="Normal 5 4 2 12 4 2 2" xfId="42642"/>
    <cellStyle name="Normal 5 4 2 12 4 3" xfId="22075"/>
    <cellStyle name="Normal 5 4 2 12 4 3 2" xfId="52282"/>
    <cellStyle name="Normal 5 4 2 12 4 4" xfId="33002"/>
    <cellStyle name="Normal 5 4 2 12 5" xfId="3916"/>
    <cellStyle name="Normal 5 4 2 12 5 2" xfId="13558"/>
    <cellStyle name="Normal 5 4 2 12 5 2 2" xfId="43765"/>
    <cellStyle name="Normal 5 4 2 12 5 3" xfId="23198"/>
    <cellStyle name="Normal 5 4 2 12 5 3 2" xfId="53405"/>
    <cellStyle name="Normal 5 4 2 12 5 4" xfId="34125"/>
    <cellStyle name="Normal 5 4 2 12 6" xfId="5205"/>
    <cellStyle name="Normal 5 4 2 12 6 2" xfId="14845"/>
    <cellStyle name="Normal 5 4 2 12 6 2 2" xfId="45052"/>
    <cellStyle name="Normal 5 4 2 12 6 3" xfId="24485"/>
    <cellStyle name="Normal 5 4 2 12 6 3 2" xfId="54692"/>
    <cellStyle name="Normal 5 4 2 12 6 4" xfId="35412"/>
    <cellStyle name="Normal 5 4 2 12 7" xfId="6492"/>
    <cellStyle name="Normal 5 4 2 12 7 2" xfId="16132"/>
    <cellStyle name="Normal 5 4 2 12 7 2 2" xfId="46339"/>
    <cellStyle name="Normal 5 4 2 12 7 3" xfId="25772"/>
    <cellStyle name="Normal 5 4 2 12 7 3 2" xfId="55979"/>
    <cellStyle name="Normal 5 4 2 12 7 4" xfId="36699"/>
    <cellStyle name="Normal 5 4 2 12 8" xfId="7779"/>
    <cellStyle name="Normal 5 4 2 12 8 2" xfId="17419"/>
    <cellStyle name="Normal 5 4 2 12 8 2 2" xfId="47626"/>
    <cellStyle name="Normal 5 4 2 12 8 3" xfId="27059"/>
    <cellStyle name="Normal 5 4 2 12 8 3 2" xfId="57266"/>
    <cellStyle name="Normal 5 4 2 12 8 4" xfId="37986"/>
    <cellStyle name="Normal 5 4 2 12 9" xfId="9066"/>
    <cellStyle name="Normal 5 4 2 12 9 2" xfId="18706"/>
    <cellStyle name="Normal 5 4 2 12 9 2 2" xfId="48913"/>
    <cellStyle name="Normal 5 4 2 12 9 3" xfId="28346"/>
    <cellStyle name="Normal 5 4 2 12 9 3 2" xfId="58553"/>
    <cellStyle name="Normal 5 4 2 12 9 4" xfId="39273"/>
    <cellStyle name="Normal 5 4 2 13" xfId="556"/>
    <cellStyle name="Normal 5 4 2 13 10" xfId="10213"/>
    <cellStyle name="Normal 5 4 2 13 10 2" xfId="40420"/>
    <cellStyle name="Normal 5 4 2 13 11" xfId="19853"/>
    <cellStyle name="Normal 5 4 2 13 11 2" xfId="50060"/>
    <cellStyle name="Normal 5 4 2 13 12" xfId="29657"/>
    <cellStyle name="Normal 5 4 2 13 12 2" xfId="59864"/>
    <cellStyle name="Normal 5 4 2 13 13" xfId="30780"/>
    <cellStyle name="Normal 5 4 2 13 2" xfId="1032"/>
    <cellStyle name="Normal 5 4 2 13 2 10" xfId="20322"/>
    <cellStyle name="Normal 5 4 2 13 2 10 2" xfId="50529"/>
    <cellStyle name="Normal 5 4 2 13 2 11" xfId="30126"/>
    <cellStyle name="Normal 5 4 2 13 2 11 2" xfId="60333"/>
    <cellStyle name="Normal 5 4 2 13 2 12" xfId="31249"/>
    <cellStyle name="Normal 5 4 2 13 2 2" xfId="2160"/>
    <cellStyle name="Normal 5 4 2 13 2 2 2" xfId="11805"/>
    <cellStyle name="Normal 5 4 2 13 2 2 2 2" xfId="42012"/>
    <cellStyle name="Normal 5 4 2 13 2 2 3" xfId="21445"/>
    <cellStyle name="Normal 5 4 2 13 2 2 3 2" xfId="51652"/>
    <cellStyle name="Normal 5 4 2 13 2 2 4" xfId="32372"/>
    <cellStyle name="Normal 5 4 2 13 2 3" xfId="3286"/>
    <cellStyle name="Normal 5 4 2 13 2 3 2" xfId="12928"/>
    <cellStyle name="Normal 5 4 2 13 2 3 2 2" xfId="43135"/>
    <cellStyle name="Normal 5 4 2 13 2 3 3" xfId="22568"/>
    <cellStyle name="Normal 5 4 2 13 2 3 3 2" xfId="52775"/>
    <cellStyle name="Normal 5 4 2 13 2 3 4" xfId="33495"/>
    <cellStyle name="Normal 5 4 2 13 2 4" xfId="4409"/>
    <cellStyle name="Normal 5 4 2 13 2 4 2" xfId="14051"/>
    <cellStyle name="Normal 5 4 2 13 2 4 2 2" xfId="44258"/>
    <cellStyle name="Normal 5 4 2 13 2 4 3" xfId="23691"/>
    <cellStyle name="Normal 5 4 2 13 2 4 3 2" xfId="53898"/>
    <cellStyle name="Normal 5 4 2 13 2 4 4" xfId="34618"/>
    <cellStyle name="Normal 5 4 2 13 2 5" xfId="5698"/>
    <cellStyle name="Normal 5 4 2 13 2 5 2" xfId="15338"/>
    <cellStyle name="Normal 5 4 2 13 2 5 2 2" xfId="45545"/>
    <cellStyle name="Normal 5 4 2 13 2 5 3" xfId="24978"/>
    <cellStyle name="Normal 5 4 2 13 2 5 3 2" xfId="55185"/>
    <cellStyle name="Normal 5 4 2 13 2 5 4" xfId="35905"/>
    <cellStyle name="Normal 5 4 2 13 2 6" xfId="6985"/>
    <cellStyle name="Normal 5 4 2 13 2 6 2" xfId="16625"/>
    <cellStyle name="Normal 5 4 2 13 2 6 2 2" xfId="46832"/>
    <cellStyle name="Normal 5 4 2 13 2 6 3" xfId="26265"/>
    <cellStyle name="Normal 5 4 2 13 2 6 3 2" xfId="56472"/>
    <cellStyle name="Normal 5 4 2 13 2 6 4" xfId="37192"/>
    <cellStyle name="Normal 5 4 2 13 2 7" xfId="8272"/>
    <cellStyle name="Normal 5 4 2 13 2 7 2" xfId="17912"/>
    <cellStyle name="Normal 5 4 2 13 2 7 2 2" xfId="48119"/>
    <cellStyle name="Normal 5 4 2 13 2 7 3" xfId="27552"/>
    <cellStyle name="Normal 5 4 2 13 2 7 3 2" xfId="57759"/>
    <cellStyle name="Normal 5 4 2 13 2 7 4" xfId="38479"/>
    <cellStyle name="Normal 5 4 2 13 2 8" xfId="9559"/>
    <cellStyle name="Normal 5 4 2 13 2 8 2" xfId="19199"/>
    <cellStyle name="Normal 5 4 2 13 2 8 2 2" xfId="49406"/>
    <cellStyle name="Normal 5 4 2 13 2 8 3" xfId="28839"/>
    <cellStyle name="Normal 5 4 2 13 2 8 3 2" xfId="59046"/>
    <cellStyle name="Normal 5 4 2 13 2 8 4" xfId="39766"/>
    <cellStyle name="Normal 5 4 2 13 2 9" xfId="10682"/>
    <cellStyle name="Normal 5 4 2 13 2 9 2" xfId="40889"/>
    <cellStyle name="Normal 5 4 2 13 3" xfId="1689"/>
    <cellStyle name="Normal 5 4 2 13 3 2" xfId="11336"/>
    <cellStyle name="Normal 5 4 2 13 3 2 2" xfId="41543"/>
    <cellStyle name="Normal 5 4 2 13 3 3" xfId="20976"/>
    <cellStyle name="Normal 5 4 2 13 3 3 2" xfId="51183"/>
    <cellStyle name="Normal 5 4 2 13 3 4" xfId="31903"/>
    <cellStyle name="Normal 5 4 2 13 4" xfId="2817"/>
    <cellStyle name="Normal 5 4 2 13 4 2" xfId="12459"/>
    <cellStyle name="Normal 5 4 2 13 4 2 2" xfId="42666"/>
    <cellStyle name="Normal 5 4 2 13 4 3" xfId="22099"/>
    <cellStyle name="Normal 5 4 2 13 4 3 2" xfId="52306"/>
    <cellStyle name="Normal 5 4 2 13 4 4" xfId="33026"/>
    <cellStyle name="Normal 5 4 2 13 5" xfId="3940"/>
    <cellStyle name="Normal 5 4 2 13 5 2" xfId="13582"/>
    <cellStyle name="Normal 5 4 2 13 5 2 2" xfId="43789"/>
    <cellStyle name="Normal 5 4 2 13 5 3" xfId="23222"/>
    <cellStyle name="Normal 5 4 2 13 5 3 2" xfId="53429"/>
    <cellStyle name="Normal 5 4 2 13 5 4" xfId="34149"/>
    <cellStyle name="Normal 5 4 2 13 6" xfId="5229"/>
    <cellStyle name="Normal 5 4 2 13 6 2" xfId="14869"/>
    <cellStyle name="Normal 5 4 2 13 6 2 2" xfId="45076"/>
    <cellStyle name="Normal 5 4 2 13 6 3" xfId="24509"/>
    <cellStyle name="Normal 5 4 2 13 6 3 2" xfId="54716"/>
    <cellStyle name="Normal 5 4 2 13 6 4" xfId="35436"/>
    <cellStyle name="Normal 5 4 2 13 7" xfId="6516"/>
    <cellStyle name="Normal 5 4 2 13 7 2" xfId="16156"/>
    <cellStyle name="Normal 5 4 2 13 7 2 2" xfId="46363"/>
    <cellStyle name="Normal 5 4 2 13 7 3" xfId="25796"/>
    <cellStyle name="Normal 5 4 2 13 7 3 2" xfId="56003"/>
    <cellStyle name="Normal 5 4 2 13 7 4" xfId="36723"/>
    <cellStyle name="Normal 5 4 2 13 8" xfId="7803"/>
    <cellStyle name="Normal 5 4 2 13 8 2" xfId="17443"/>
    <cellStyle name="Normal 5 4 2 13 8 2 2" xfId="47650"/>
    <cellStyle name="Normal 5 4 2 13 8 3" xfId="27083"/>
    <cellStyle name="Normal 5 4 2 13 8 3 2" xfId="57290"/>
    <cellStyle name="Normal 5 4 2 13 8 4" xfId="38010"/>
    <cellStyle name="Normal 5 4 2 13 9" xfId="9090"/>
    <cellStyle name="Normal 5 4 2 13 9 2" xfId="18730"/>
    <cellStyle name="Normal 5 4 2 13 9 2 2" xfId="48937"/>
    <cellStyle name="Normal 5 4 2 13 9 3" xfId="28370"/>
    <cellStyle name="Normal 5 4 2 13 9 3 2" xfId="58577"/>
    <cellStyle name="Normal 5 4 2 13 9 4" xfId="39297"/>
    <cellStyle name="Normal 5 4 2 14" xfId="580"/>
    <cellStyle name="Normal 5 4 2 14 10" xfId="10236"/>
    <cellStyle name="Normal 5 4 2 14 10 2" xfId="40443"/>
    <cellStyle name="Normal 5 4 2 14 11" xfId="19876"/>
    <cellStyle name="Normal 5 4 2 14 11 2" xfId="50083"/>
    <cellStyle name="Normal 5 4 2 14 12" xfId="29680"/>
    <cellStyle name="Normal 5 4 2 14 12 2" xfId="59887"/>
    <cellStyle name="Normal 5 4 2 14 13" xfId="30803"/>
    <cellStyle name="Normal 5 4 2 14 2" xfId="1055"/>
    <cellStyle name="Normal 5 4 2 14 2 10" xfId="20345"/>
    <cellStyle name="Normal 5 4 2 14 2 10 2" xfId="50552"/>
    <cellStyle name="Normal 5 4 2 14 2 11" xfId="30149"/>
    <cellStyle name="Normal 5 4 2 14 2 11 2" xfId="60356"/>
    <cellStyle name="Normal 5 4 2 14 2 12" xfId="31272"/>
    <cellStyle name="Normal 5 4 2 14 2 2" xfId="2183"/>
    <cellStyle name="Normal 5 4 2 14 2 2 2" xfId="11828"/>
    <cellStyle name="Normal 5 4 2 14 2 2 2 2" xfId="42035"/>
    <cellStyle name="Normal 5 4 2 14 2 2 3" xfId="21468"/>
    <cellStyle name="Normal 5 4 2 14 2 2 3 2" xfId="51675"/>
    <cellStyle name="Normal 5 4 2 14 2 2 4" xfId="32395"/>
    <cellStyle name="Normal 5 4 2 14 2 3" xfId="3309"/>
    <cellStyle name="Normal 5 4 2 14 2 3 2" xfId="12951"/>
    <cellStyle name="Normal 5 4 2 14 2 3 2 2" xfId="43158"/>
    <cellStyle name="Normal 5 4 2 14 2 3 3" xfId="22591"/>
    <cellStyle name="Normal 5 4 2 14 2 3 3 2" xfId="52798"/>
    <cellStyle name="Normal 5 4 2 14 2 3 4" xfId="33518"/>
    <cellStyle name="Normal 5 4 2 14 2 4" xfId="4432"/>
    <cellStyle name="Normal 5 4 2 14 2 4 2" xfId="14074"/>
    <cellStyle name="Normal 5 4 2 14 2 4 2 2" xfId="44281"/>
    <cellStyle name="Normal 5 4 2 14 2 4 3" xfId="23714"/>
    <cellStyle name="Normal 5 4 2 14 2 4 3 2" xfId="53921"/>
    <cellStyle name="Normal 5 4 2 14 2 4 4" xfId="34641"/>
    <cellStyle name="Normal 5 4 2 14 2 5" xfId="5721"/>
    <cellStyle name="Normal 5 4 2 14 2 5 2" xfId="15361"/>
    <cellStyle name="Normal 5 4 2 14 2 5 2 2" xfId="45568"/>
    <cellStyle name="Normal 5 4 2 14 2 5 3" xfId="25001"/>
    <cellStyle name="Normal 5 4 2 14 2 5 3 2" xfId="55208"/>
    <cellStyle name="Normal 5 4 2 14 2 5 4" xfId="35928"/>
    <cellStyle name="Normal 5 4 2 14 2 6" xfId="7008"/>
    <cellStyle name="Normal 5 4 2 14 2 6 2" xfId="16648"/>
    <cellStyle name="Normal 5 4 2 14 2 6 2 2" xfId="46855"/>
    <cellStyle name="Normal 5 4 2 14 2 6 3" xfId="26288"/>
    <cellStyle name="Normal 5 4 2 14 2 6 3 2" xfId="56495"/>
    <cellStyle name="Normal 5 4 2 14 2 6 4" xfId="37215"/>
    <cellStyle name="Normal 5 4 2 14 2 7" xfId="8295"/>
    <cellStyle name="Normal 5 4 2 14 2 7 2" xfId="17935"/>
    <cellStyle name="Normal 5 4 2 14 2 7 2 2" xfId="48142"/>
    <cellStyle name="Normal 5 4 2 14 2 7 3" xfId="27575"/>
    <cellStyle name="Normal 5 4 2 14 2 7 3 2" xfId="57782"/>
    <cellStyle name="Normal 5 4 2 14 2 7 4" xfId="38502"/>
    <cellStyle name="Normal 5 4 2 14 2 8" xfId="9582"/>
    <cellStyle name="Normal 5 4 2 14 2 8 2" xfId="19222"/>
    <cellStyle name="Normal 5 4 2 14 2 8 2 2" xfId="49429"/>
    <cellStyle name="Normal 5 4 2 14 2 8 3" xfId="28862"/>
    <cellStyle name="Normal 5 4 2 14 2 8 3 2" xfId="59069"/>
    <cellStyle name="Normal 5 4 2 14 2 8 4" xfId="39789"/>
    <cellStyle name="Normal 5 4 2 14 2 9" xfId="10705"/>
    <cellStyle name="Normal 5 4 2 14 2 9 2" xfId="40912"/>
    <cellStyle name="Normal 5 4 2 14 3" xfId="1713"/>
    <cellStyle name="Normal 5 4 2 14 3 2" xfId="11359"/>
    <cellStyle name="Normal 5 4 2 14 3 2 2" xfId="41566"/>
    <cellStyle name="Normal 5 4 2 14 3 3" xfId="20999"/>
    <cellStyle name="Normal 5 4 2 14 3 3 2" xfId="51206"/>
    <cellStyle name="Normal 5 4 2 14 3 4" xfId="31926"/>
    <cellStyle name="Normal 5 4 2 14 4" xfId="2840"/>
    <cellStyle name="Normal 5 4 2 14 4 2" xfId="12482"/>
    <cellStyle name="Normal 5 4 2 14 4 2 2" xfId="42689"/>
    <cellStyle name="Normal 5 4 2 14 4 3" xfId="22122"/>
    <cellStyle name="Normal 5 4 2 14 4 3 2" xfId="52329"/>
    <cellStyle name="Normal 5 4 2 14 4 4" xfId="33049"/>
    <cellStyle name="Normal 5 4 2 14 5" xfId="3963"/>
    <cellStyle name="Normal 5 4 2 14 5 2" xfId="13605"/>
    <cellStyle name="Normal 5 4 2 14 5 2 2" xfId="43812"/>
    <cellStyle name="Normal 5 4 2 14 5 3" xfId="23245"/>
    <cellStyle name="Normal 5 4 2 14 5 3 2" xfId="53452"/>
    <cellStyle name="Normal 5 4 2 14 5 4" xfId="34172"/>
    <cellStyle name="Normal 5 4 2 14 6" xfId="5252"/>
    <cellStyle name="Normal 5 4 2 14 6 2" xfId="14892"/>
    <cellStyle name="Normal 5 4 2 14 6 2 2" xfId="45099"/>
    <cellStyle name="Normal 5 4 2 14 6 3" xfId="24532"/>
    <cellStyle name="Normal 5 4 2 14 6 3 2" xfId="54739"/>
    <cellStyle name="Normal 5 4 2 14 6 4" xfId="35459"/>
    <cellStyle name="Normal 5 4 2 14 7" xfId="6539"/>
    <cellStyle name="Normal 5 4 2 14 7 2" xfId="16179"/>
    <cellStyle name="Normal 5 4 2 14 7 2 2" xfId="46386"/>
    <cellStyle name="Normal 5 4 2 14 7 3" xfId="25819"/>
    <cellStyle name="Normal 5 4 2 14 7 3 2" xfId="56026"/>
    <cellStyle name="Normal 5 4 2 14 7 4" xfId="36746"/>
    <cellStyle name="Normal 5 4 2 14 8" xfId="7826"/>
    <cellStyle name="Normal 5 4 2 14 8 2" xfId="17466"/>
    <cellStyle name="Normal 5 4 2 14 8 2 2" xfId="47673"/>
    <cellStyle name="Normal 5 4 2 14 8 3" xfId="27106"/>
    <cellStyle name="Normal 5 4 2 14 8 3 2" xfId="57313"/>
    <cellStyle name="Normal 5 4 2 14 8 4" xfId="38033"/>
    <cellStyle name="Normal 5 4 2 14 9" xfId="9113"/>
    <cellStyle name="Normal 5 4 2 14 9 2" xfId="18753"/>
    <cellStyle name="Normal 5 4 2 14 9 2 2" xfId="48960"/>
    <cellStyle name="Normal 5 4 2 14 9 3" xfId="28393"/>
    <cellStyle name="Normal 5 4 2 14 9 3 2" xfId="58600"/>
    <cellStyle name="Normal 5 4 2 14 9 4" xfId="39320"/>
    <cellStyle name="Normal 5 4 2 15" xfId="610"/>
    <cellStyle name="Normal 5 4 2 15 10" xfId="19903"/>
    <cellStyle name="Normal 5 4 2 15 10 2" xfId="50110"/>
    <cellStyle name="Normal 5 4 2 15 11" xfId="29707"/>
    <cellStyle name="Normal 5 4 2 15 11 2" xfId="59914"/>
    <cellStyle name="Normal 5 4 2 15 12" xfId="30830"/>
    <cellStyle name="Normal 5 4 2 15 2" xfId="1741"/>
    <cellStyle name="Normal 5 4 2 15 2 2" xfId="11386"/>
    <cellStyle name="Normal 5 4 2 15 2 2 2" xfId="41593"/>
    <cellStyle name="Normal 5 4 2 15 2 3" xfId="21026"/>
    <cellStyle name="Normal 5 4 2 15 2 3 2" xfId="51233"/>
    <cellStyle name="Normal 5 4 2 15 2 4" xfId="31953"/>
    <cellStyle name="Normal 5 4 2 15 3" xfId="2867"/>
    <cellStyle name="Normal 5 4 2 15 3 2" xfId="12509"/>
    <cellStyle name="Normal 5 4 2 15 3 2 2" xfId="42716"/>
    <cellStyle name="Normal 5 4 2 15 3 3" xfId="22149"/>
    <cellStyle name="Normal 5 4 2 15 3 3 2" xfId="52356"/>
    <cellStyle name="Normal 5 4 2 15 3 4" xfId="33076"/>
    <cellStyle name="Normal 5 4 2 15 4" xfId="3990"/>
    <cellStyle name="Normal 5 4 2 15 4 2" xfId="13632"/>
    <cellStyle name="Normal 5 4 2 15 4 2 2" xfId="43839"/>
    <cellStyle name="Normal 5 4 2 15 4 3" xfId="23272"/>
    <cellStyle name="Normal 5 4 2 15 4 3 2" xfId="53479"/>
    <cellStyle name="Normal 5 4 2 15 4 4" xfId="34199"/>
    <cellStyle name="Normal 5 4 2 15 5" xfId="5279"/>
    <cellStyle name="Normal 5 4 2 15 5 2" xfId="14919"/>
    <cellStyle name="Normal 5 4 2 15 5 2 2" xfId="45126"/>
    <cellStyle name="Normal 5 4 2 15 5 3" xfId="24559"/>
    <cellStyle name="Normal 5 4 2 15 5 3 2" xfId="54766"/>
    <cellStyle name="Normal 5 4 2 15 5 4" xfId="35486"/>
    <cellStyle name="Normal 5 4 2 15 6" xfId="6566"/>
    <cellStyle name="Normal 5 4 2 15 6 2" xfId="16206"/>
    <cellStyle name="Normal 5 4 2 15 6 2 2" xfId="46413"/>
    <cellStyle name="Normal 5 4 2 15 6 3" xfId="25846"/>
    <cellStyle name="Normal 5 4 2 15 6 3 2" xfId="56053"/>
    <cellStyle name="Normal 5 4 2 15 6 4" xfId="36773"/>
    <cellStyle name="Normal 5 4 2 15 7" xfId="7853"/>
    <cellStyle name="Normal 5 4 2 15 7 2" xfId="17493"/>
    <cellStyle name="Normal 5 4 2 15 7 2 2" xfId="47700"/>
    <cellStyle name="Normal 5 4 2 15 7 3" xfId="27133"/>
    <cellStyle name="Normal 5 4 2 15 7 3 2" xfId="57340"/>
    <cellStyle name="Normal 5 4 2 15 7 4" xfId="38060"/>
    <cellStyle name="Normal 5 4 2 15 8" xfId="9140"/>
    <cellStyle name="Normal 5 4 2 15 8 2" xfId="18780"/>
    <cellStyle name="Normal 5 4 2 15 8 2 2" xfId="48987"/>
    <cellStyle name="Normal 5 4 2 15 8 3" xfId="28420"/>
    <cellStyle name="Normal 5 4 2 15 8 3 2" xfId="58627"/>
    <cellStyle name="Normal 5 4 2 15 8 4" xfId="39347"/>
    <cellStyle name="Normal 5 4 2 15 9" xfId="10263"/>
    <cellStyle name="Normal 5 4 2 15 9 2" xfId="40470"/>
    <cellStyle name="Normal 5 4 2 16" xfId="1080"/>
    <cellStyle name="Normal 5 4 2 16 10" xfId="20370"/>
    <cellStyle name="Normal 5 4 2 16 10 2" xfId="50577"/>
    <cellStyle name="Normal 5 4 2 16 11" xfId="30174"/>
    <cellStyle name="Normal 5 4 2 16 11 2" xfId="60381"/>
    <cellStyle name="Normal 5 4 2 16 12" xfId="31297"/>
    <cellStyle name="Normal 5 4 2 16 2" xfId="2208"/>
    <cellStyle name="Normal 5 4 2 16 2 2" xfId="11853"/>
    <cellStyle name="Normal 5 4 2 16 2 2 2" xfId="42060"/>
    <cellStyle name="Normal 5 4 2 16 2 3" xfId="21493"/>
    <cellStyle name="Normal 5 4 2 16 2 3 2" xfId="51700"/>
    <cellStyle name="Normal 5 4 2 16 2 4" xfId="32420"/>
    <cellStyle name="Normal 5 4 2 16 3" xfId="3334"/>
    <cellStyle name="Normal 5 4 2 16 3 2" xfId="12976"/>
    <cellStyle name="Normal 5 4 2 16 3 2 2" xfId="43183"/>
    <cellStyle name="Normal 5 4 2 16 3 3" xfId="22616"/>
    <cellStyle name="Normal 5 4 2 16 3 3 2" xfId="52823"/>
    <cellStyle name="Normal 5 4 2 16 3 4" xfId="33543"/>
    <cellStyle name="Normal 5 4 2 16 4" xfId="4457"/>
    <cellStyle name="Normal 5 4 2 16 4 2" xfId="14099"/>
    <cellStyle name="Normal 5 4 2 16 4 2 2" xfId="44306"/>
    <cellStyle name="Normal 5 4 2 16 4 3" xfId="23739"/>
    <cellStyle name="Normal 5 4 2 16 4 3 2" xfId="53946"/>
    <cellStyle name="Normal 5 4 2 16 4 4" xfId="34666"/>
    <cellStyle name="Normal 5 4 2 16 5" xfId="5746"/>
    <cellStyle name="Normal 5 4 2 16 5 2" xfId="15386"/>
    <cellStyle name="Normal 5 4 2 16 5 2 2" xfId="45593"/>
    <cellStyle name="Normal 5 4 2 16 5 3" xfId="25026"/>
    <cellStyle name="Normal 5 4 2 16 5 3 2" xfId="55233"/>
    <cellStyle name="Normal 5 4 2 16 5 4" xfId="35953"/>
    <cellStyle name="Normal 5 4 2 16 6" xfId="7033"/>
    <cellStyle name="Normal 5 4 2 16 6 2" xfId="16673"/>
    <cellStyle name="Normal 5 4 2 16 6 2 2" xfId="46880"/>
    <cellStyle name="Normal 5 4 2 16 6 3" xfId="26313"/>
    <cellStyle name="Normal 5 4 2 16 6 3 2" xfId="56520"/>
    <cellStyle name="Normal 5 4 2 16 6 4" xfId="37240"/>
    <cellStyle name="Normal 5 4 2 16 7" xfId="8320"/>
    <cellStyle name="Normal 5 4 2 16 7 2" xfId="17960"/>
    <cellStyle name="Normal 5 4 2 16 7 2 2" xfId="48167"/>
    <cellStyle name="Normal 5 4 2 16 7 3" xfId="27600"/>
    <cellStyle name="Normal 5 4 2 16 7 3 2" xfId="57807"/>
    <cellStyle name="Normal 5 4 2 16 7 4" xfId="38527"/>
    <cellStyle name="Normal 5 4 2 16 8" xfId="9607"/>
    <cellStyle name="Normal 5 4 2 16 8 2" xfId="19247"/>
    <cellStyle name="Normal 5 4 2 16 8 2 2" xfId="49454"/>
    <cellStyle name="Normal 5 4 2 16 8 3" xfId="28887"/>
    <cellStyle name="Normal 5 4 2 16 8 3 2" xfId="59094"/>
    <cellStyle name="Normal 5 4 2 16 8 4" xfId="39814"/>
    <cellStyle name="Normal 5 4 2 16 9" xfId="10730"/>
    <cellStyle name="Normal 5 4 2 16 9 2" xfId="40937"/>
    <cellStyle name="Normal 5 4 2 17" xfId="1244"/>
    <cellStyle name="Normal 5 4 2 17 10" xfId="20532"/>
    <cellStyle name="Normal 5 4 2 17 10 2" xfId="50739"/>
    <cellStyle name="Normal 5 4 2 17 11" xfId="30336"/>
    <cellStyle name="Normal 5 4 2 17 11 2" xfId="60543"/>
    <cellStyle name="Normal 5 4 2 17 12" xfId="31459"/>
    <cellStyle name="Normal 5 4 2 17 2" xfId="2372"/>
    <cellStyle name="Normal 5 4 2 17 2 2" xfId="12015"/>
    <cellStyle name="Normal 5 4 2 17 2 2 2" xfId="42222"/>
    <cellStyle name="Normal 5 4 2 17 2 3" xfId="21655"/>
    <cellStyle name="Normal 5 4 2 17 2 3 2" xfId="51862"/>
    <cellStyle name="Normal 5 4 2 17 2 4" xfId="32582"/>
    <cellStyle name="Normal 5 4 2 17 3" xfId="3496"/>
    <cellStyle name="Normal 5 4 2 17 3 2" xfId="13138"/>
    <cellStyle name="Normal 5 4 2 17 3 2 2" xfId="43345"/>
    <cellStyle name="Normal 5 4 2 17 3 3" xfId="22778"/>
    <cellStyle name="Normal 5 4 2 17 3 3 2" xfId="52985"/>
    <cellStyle name="Normal 5 4 2 17 3 4" xfId="33705"/>
    <cellStyle name="Normal 5 4 2 17 4" xfId="4619"/>
    <cellStyle name="Normal 5 4 2 17 4 2" xfId="14261"/>
    <cellStyle name="Normal 5 4 2 17 4 2 2" xfId="44468"/>
    <cellStyle name="Normal 5 4 2 17 4 3" xfId="23901"/>
    <cellStyle name="Normal 5 4 2 17 4 3 2" xfId="54108"/>
    <cellStyle name="Normal 5 4 2 17 4 4" xfId="34828"/>
    <cellStyle name="Normal 5 4 2 17 5" xfId="5908"/>
    <cellStyle name="Normal 5 4 2 17 5 2" xfId="15548"/>
    <cellStyle name="Normal 5 4 2 17 5 2 2" xfId="45755"/>
    <cellStyle name="Normal 5 4 2 17 5 3" xfId="25188"/>
    <cellStyle name="Normal 5 4 2 17 5 3 2" xfId="55395"/>
    <cellStyle name="Normal 5 4 2 17 5 4" xfId="36115"/>
    <cellStyle name="Normal 5 4 2 17 6" xfId="7195"/>
    <cellStyle name="Normal 5 4 2 17 6 2" xfId="16835"/>
    <cellStyle name="Normal 5 4 2 17 6 2 2" xfId="47042"/>
    <cellStyle name="Normal 5 4 2 17 6 3" xfId="26475"/>
    <cellStyle name="Normal 5 4 2 17 6 3 2" xfId="56682"/>
    <cellStyle name="Normal 5 4 2 17 6 4" xfId="37402"/>
    <cellStyle name="Normal 5 4 2 17 7" xfId="8482"/>
    <cellStyle name="Normal 5 4 2 17 7 2" xfId="18122"/>
    <cellStyle name="Normal 5 4 2 17 7 2 2" xfId="48329"/>
    <cellStyle name="Normal 5 4 2 17 7 3" xfId="27762"/>
    <cellStyle name="Normal 5 4 2 17 7 3 2" xfId="57969"/>
    <cellStyle name="Normal 5 4 2 17 7 4" xfId="38689"/>
    <cellStyle name="Normal 5 4 2 17 8" xfId="9769"/>
    <cellStyle name="Normal 5 4 2 17 8 2" xfId="19409"/>
    <cellStyle name="Normal 5 4 2 17 8 2 2" xfId="49616"/>
    <cellStyle name="Normal 5 4 2 17 8 3" xfId="29049"/>
    <cellStyle name="Normal 5 4 2 17 8 3 2" xfId="59256"/>
    <cellStyle name="Normal 5 4 2 17 8 4" xfId="39976"/>
    <cellStyle name="Normal 5 4 2 17 9" xfId="10892"/>
    <cellStyle name="Normal 5 4 2 17 9 2" xfId="41099"/>
    <cellStyle name="Normal 5 4 2 18" xfId="1270"/>
    <cellStyle name="Normal 5 4 2 18 2" xfId="4808"/>
    <cellStyle name="Normal 5 4 2 18 2 2" xfId="14450"/>
    <cellStyle name="Normal 5 4 2 18 2 2 2" xfId="44657"/>
    <cellStyle name="Normal 5 4 2 18 2 3" xfId="24090"/>
    <cellStyle name="Normal 5 4 2 18 2 3 2" xfId="54297"/>
    <cellStyle name="Normal 5 4 2 18 2 4" xfId="35017"/>
    <cellStyle name="Normal 5 4 2 18 3" xfId="6097"/>
    <cellStyle name="Normal 5 4 2 18 3 2" xfId="15737"/>
    <cellStyle name="Normal 5 4 2 18 3 2 2" xfId="45944"/>
    <cellStyle name="Normal 5 4 2 18 3 3" xfId="25377"/>
    <cellStyle name="Normal 5 4 2 18 3 3 2" xfId="55584"/>
    <cellStyle name="Normal 5 4 2 18 3 4" xfId="36304"/>
    <cellStyle name="Normal 5 4 2 18 4" xfId="7384"/>
    <cellStyle name="Normal 5 4 2 18 4 2" xfId="17024"/>
    <cellStyle name="Normal 5 4 2 18 4 2 2" xfId="47231"/>
    <cellStyle name="Normal 5 4 2 18 4 3" xfId="26664"/>
    <cellStyle name="Normal 5 4 2 18 4 3 2" xfId="56871"/>
    <cellStyle name="Normal 5 4 2 18 4 4" xfId="37591"/>
    <cellStyle name="Normal 5 4 2 18 5" xfId="8671"/>
    <cellStyle name="Normal 5 4 2 18 5 2" xfId="18311"/>
    <cellStyle name="Normal 5 4 2 18 5 2 2" xfId="48518"/>
    <cellStyle name="Normal 5 4 2 18 5 3" xfId="27951"/>
    <cellStyle name="Normal 5 4 2 18 5 3 2" xfId="58158"/>
    <cellStyle name="Normal 5 4 2 18 5 4" xfId="38878"/>
    <cellStyle name="Normal 5 4 2 18 6" xfId="10917"/>
    <cellStyle name="Normal 5 4 2 18 6 2" xfId="41124"/>
    <cellStyle name="Normal 5 4 2 18 7" xfId="20557"/>
    <cellStyle name="Normal 5 4 2 18 7 2" xfId="50764"/>
    <cellStyle name="Normal 5 4 2 18 8" xfId="29238"/>
    <cellStyle name="Normal 5 4 2 18 8 2" xfId="59445"/>
    <cellStyle name="Normal 5 4 2 18 9" xfId="31484"/>
    <cellStyle name="Normal 5 4 2 19" xfId="2398"/>
    <cellStyle name="Normal 5 4 2 19 2" xfId="12040"/>
    <cellStyle name="Normal 5 4 2 19 2 2" xfId="42247"/>
    <cellStyle name="Normal 5 4 2 19 3" xfId="21680"/>
    <cellStyle name="Normal 5 4 2 19 3 2" xfId="51887"/>
    <cellStyle name="Normal 5 4 2 19 4" xfId="32607"/>
    <cellStyle name="Normal 5 4 2 2" xfId="158"/>
    <cellStyle name="Normal 5 4 2 2 10" xfId="7243"/>
    <cellStyle name="Normal 5 4 2 2 10 2" xfId="16883"/>
    <cellStyle name="Normal 5 4 2 2 10 2 2" xfId="47090"/>
    <cellStyle name="Normal 5 4 2 2 10 3" xfId="26523"/>
    <cellStyle name="Normal 5 4 2 2 10 3 2" xfId="56730"/>
    <cellStyle name="Normal 5 4 2 2 10 4" xfId="37450"/>
    <cellStyle name="Normal 5 4 2 2 11" xfId="8530"/>
    <cellStyle name="Normal 5 4 2 2 11 2" xfId="18170"/>
    <cellStyle name="Normal 5 4 2 2 11 2 2" xfId="48377"/>
    <cellStyle name="Normal 5 4 2 2 11 3" xfId="27810"/>
    <cellStyle name="Normal 5 4 2 2 11 3 2" xfId="58017"/>
    <cellStyle name="Normal 5 4 2 2 11 4" xfId="38737"/>
    <cellStyle name="Normal 5 4 2 2 12" xfId="9817"/>
    <cellStyle name="Normal 5 4 2 2 12 2" xfId="40024"/>
    <cellStyle name="Normal 5 4 2 2 13" xfId="19457"/>
    <cellStyle name="Normal 5 4 2 2 13 2" xfId="49664"/>
    <cellStyle name="Normal 5 4 2 2 14" xfId="29097"/>
    <cellStyle name="Normal 5 4 2 2 14 2" xfId="59304"/>
    <cellStyle name="Normal 5 4 2 2 15" xfId="30384"/>
    <cellStyle name="Normal 5 4 2 2 2" xfId="323"/>
    <cellStyle name="Normal 5 4 2 2 2 10" xfId="9981"/>
    <cellStyle name="Normal 5 4 2 2 2 10 2" xfId="40188"/>
    <cellStyle name="Normal 5 4 2 2 2 11" xfId="19621"/>
    <cellStyle name="Normal 5 4 2 2 2 11 2" xfId="49828"/>
    <cellStyle name="Normal 5 4 2 2 2 12" xfId="29425"/>
    <cellStyle name="Normal 5 4 2 2 2 12 2" xfId="59632"/>
    <cellStyle name="Normal 5 4 2 2 2 13" xfId="30548"/>
    <cellStyle name="Normal 5 4 2 2 2 2" xfId="799"/>
    <cellStyle name="Normal 5 4 2 2 2 2 10" xfId="20090"/>
    <cellStyle name="Normal 5 4 2 2 2 2 10 2" xfId="50297"/>
    <cellStyle name="Normal 5 4 2 2 2 2 11" xfId="29894"/>
    <cellStyle name="Normal 5 4 2 2 2 2 11 2" xfId="60101"/>
    <cellStyle name="Normal 5 4 2 2 2 2 12" xfId="31017"/>
    <cellStyle name="Normal 5 4 2 2 2 2 2" xfId="1928"/>
    <cellStyle name="Normal 5 4 2 2 2 2 2 2" xfId="11573"/>
    <cellStyle name="Normal 5 4 2 2 2 2 2 2 2" xfId="41780"/>
    <cellStyle name="Normal 5 4 2 2 2 2 2 3" xfId="21213"/>
    <cellStyle name="Normal 5 4 2 2 2 2 2 3 2" xfId="51420"/>
    <cellStyle name="Normal 5 4 2 2 2 2 2 4" xfId="32140"/>
    <cellStyle name="Normal 5 4 2 2 2 2 3" xfId="3054"/>
    <cellStyle name="Normal 5 4 2 2 2 2 3 2" xfId="12696"/>
    <cellStyle name="Normal 5 4 2 2 2 2 3 2 2" xfId="42903"/>
    <cellStyle name="Normal 5 4 2 2 2 2 3 3" xfId="22336"/>
    <cellStyle name="Normal 5 4 2 2 2 2 3 3 2" xfId="52543"/>
    <cellStyle name="Normal 5 4 2 2 2 2 3 4" xfId="33263"/>
    <cellStyle name="Normal 5 4 2 2 2 2 4" xfId="4177"/>
    <cellStyle name="Normal 5 4 2 2 2 2 4 2" xfId="13819"/>
    <cellStyle name="Normal 5 4 2 2 2 2 4 2 2" xfId="44026"/>
    <cellStyle name="Normal 5 4 2 2 2 2 4 3" xfId="23459"/>
    <cellStyle name="Normal 5 4 2 2 2 2 4 3 2" xfId="53666"/>
    <cellStyle name="Normal 5 4 2 2 2 2 4 4" xfId="34386"/>
    <cellStyle name="Normal 5 4 2 2 2 2 5" xfId="5466"/>
    <cellStyle name="Normal 5 4 2 2 2 2 5 2" xfId="15106"/>
    <cellStyle name="Normal 5 4 2 2 2 2 5 2 2" xfId="45313"/>
    <cellStyle name="Normal 5 4 2 2 2 2 5 3" xfId="24746"/>
    <cellStyle name="Normal 5 4 2 2 2 2 5 3 2" xfId="54953"/>
    <cellStyle name="Normal 5 4 2 2 2 2 5 4" xfId="35673"/>
    <cellStyle name="Normal 5 4 2 2 2 2 6" xfId="6753"/>
    <cellStyle name="Normal 5 4 2 2 2 2 6 2" xfId="16393"/>
    <cellStyle name="Normal 5 4 2 2 2 2 6 2 2" xfId="46600"/>
    <cellStyle name="Normal 5 4 2 2 2 2 6 3" xfId="26033"/>
    <cellStyle name="Normal 5 4 2 2 2 2 6 3 2" xfId="56240"/>
    <cellStyle name="Normal 5 4 2 2 2 2 6 4" xfId="36960"/>
    <cellStyle name="Normal 5 4 2 2 2 2 7" xfId="8040"/>
    <cellStyle name="Normal 5 4 2 2 2 2 7 2" xfId="17680"/>
    <cellStyle name="Normal 5 4 2 2 2 2 7 2 2" xfId="47887"/>
    <cellStyle name="Normal 5 4 2 2 2 2 7 3" xfId="27320"/>
    <cellStyle name="Normal 5 4 2 2 2 2 7 3 2" xfId="57527"/>
    <cellStyle name="Normal 5 4 2 2 2 2 7 4" xfId="38247"/>
    <cellStyle name="Normal 5 4 2 2 2 2 8" xfId="9327"/>
    <cellStyle name="Normal 5 4 2 2 2 2 8 2" xfId="18967"/>
    <cellStyle name="Normal 5 4 2 2 2 2 8 2 2" xfId="49174"/>
    <cellStyle name="Normal 5 4 2 2 2 2 8 3" xfId="28607"/>
    <cellStyle name="Normal 5 4 2 2 2 2 8 3 2" xfId="58814"/>
    <cellStyle name="Normal 5 4 2 2 2 2 8 4" xfId="39534"/>
    <cellStyle name="Normal 5 4 2 2 2 2 9" xfId="10450"/>
    <cellStyle name="Normal 5 4 2 2 2 2 9 2" xfId="40657"/>
    <cellStyle name="Normal 5 4 2 2 2 3" xfId="1457"/>
    <cellStyle name="Normal 5 4 2 2 2 3 2" xfId="11104"/>
    <cellStyle name="Normal 5 4 2 2 2 3 2 2" xfId="41311"/>
    <cellStyle name="Normal 5 4 2 2 2 3 3" xfId="20744"/>
    <cellStyle name="Normal 5 4 2 2 2 3 3 2" xfId="50951"/>
    <cellStyle name="Normal 5 4 2 2 2 3 4" xfId="31671"/>
    <cellStyle name="Normal 5 4 2 2 2 4" xfId="2585"/>
    <cellStyle name="Normal 5 4 2 2 2 4 2" xfId="12227"/>
    <cellStyle name="Normal 5 4 2 2 2 4 2 2" xfId="42434"/>
    <cellStyle name="Normal 5 4 2 2 2 4 3" xfId="21867"/>
    <cellStyle name="Normal 5 4 2 2 2 4 3 2" xfId="52074"/>
    <cellStyle name="Normal 5 4 2 2 2 4 4" xfId="32794"/>
    <cellStyle name="Normal 5 4 2 2 2 5" xfId="3708"/>
    <cellStyle name="Normal 5 4 2 2 2 5 2" xfId="13350"/>
    <cellStyle name="Normal 5 4 2 2 2 5 2 2" xfId="43557"/>
    <cellStyle name="Normal 5 4 2 2 2 5 3" xfId="22990"/>
    <cellStyle name="Normal 5 4 2 2 2 5 3 2" xfId="53197"/>
    <cellStyle name="Normal 5 4 2 2 2 5 4" xfId="33917"/>
    <cellStyle name="Normal 5 4 2 2 2 6" xfId="4997"/>
    <cellStyle name="Normal 5 4 2 2 2 6 2" xfId="14637"/>
    <cellStyle name="Normal 5 4 2 2 2 6 2 2" xfId="44844"/>
    <cellStyle name="Normal 5 4 2 2 2 6 3" xfId="24277"/>
    <cellStyle name="Normal 5 4 2 2 2 6 3 2" xfId="54484"/>
    <cellStyle name="Normal 5 4 2 2 2 6 4" xfId="35204"/>
    <cellStyle name="Normal 5 4 2 2 2 7" xfId="6284"/>
    <cellStyle name="Normal 5 4 2 2 2 7 2" xfId="15924"/>
    <cellStyle name="Normal 5 4 2 2 2 7 2 2" xfId="46131"/>
    <cellStyle name="Normal 5 4 2 2 2 7 3" xfId="25564"/>
    <cellStyle name="Normal 5 4 2 2 2 7 3 2" xfId="55771"/>
    <cellStyle name="Normal 5 4 2 2 2 7 4" xfId="36491"/>
    <cellStyle name="Normal 5 4 2 2 2 8" xfId="7571"/>
    <cellStyle name="Normal 5 4 2 2 2 8 2" xfId="17211"/>
    <cellStyle name="Normal 5 4 2 2 2 8 2 2" xfId="47418"/>
    <cellStyle name="Normal 5 4 2 2 2 8 3" xfId="26851"/>
    <cellStyle name="Normal 5 4 2 2 2 8 3 2" xfId="57058"/>
    <cellStyle name="Normal 5 4 2 2 2 8 4" xfId="37778"/>
    <cellStyle name="Normal 5 4 2 2 2 9" xfId="8858"/>
    <cellStyle name="Normal 5 4 2 2 2 9 2" xfId="18498"/>
    <cellStyle name="Normal 5 4 2 2 2 9 2 2" xfId="48705"/>
    <cellStyle name="Normal 5 4 2 2 2 9 3" xfId="28138"/>
    <cellStyle name="Normal 5 4 2 2 2 9 3 2" xfId="58345"/>
    <cellStyle name="Normal 5 4 2 2 2 9 4" xfId="39065"/>
    <cellStyle name="Normal 5 4 2 2 3" xfId="634"/>
    <cellStyle name="Normal 5 4 2 2 3 10" xfId="19926"/>
    <cellStyle name="Normal 5 4 2 2 3 10 2" xfId="50133"/>
    <cellStyle name="Normal 5 4 2 2 3 11" xfId="29730"/>
    <cellStyle name="Normal 5 4 2 2 3 11 2" xfId="59937"/>
    <cellStyle name="Normal 5 4 2 2 3 12" xfId="30853"/>
    <cellStyle name="Normal 5 4 2 2 3 2" xfId="1764"/>
    <cellStyle name="Normal 5 4 2 2 3 2 2" xfId="11409"/>
    <cellStyle name="Normal 5 4 2 2 3 2 2 2" xfId="41616"/>
    <cellStyle name="Normal 5 4 2 2 3 2 3" xfId="21049"/>
    <cellStyle name="Normal 5 4 2 2 3 2 3 2" xfId="51256"/>
    <cellStyle name="Normal 5 4 2 2 3 2 4" xfId="31976"/>
    <cellStyle name="Normal 5 4 2 2 3 3" xfId="2890"/>
    <cellStyle name="Normal 5 4 2 2 3 3 2" xfId="12532"/>
    <cellStyle name="Normal 5 4 2 2 3 3 2 2" xfId="42739"/>
    <cellStyle name="Normal 5 4 2 2 3 3 3" xfId="22172"/>
    <cellStyle name="Normal 5 4 2 2 3 3 3 2" xfId="52379"/>
    <cellStyle name="Normal 5 4 2 2 3 3 4" xfId="33099"/>
    <cellStyle name="Normal 5 4 2 2 3 4" xfId="4013"/>
    <cellStyle name="Normal 5 4 2 2 3 4 2" xfId="13655"/>
    <cellStyle name="Normal 5 4 2 2 3 4 2 2" xfId="43862"/>
    <cellStyle name="Normal 5 4 2 2 3 4 3" xfId="23295"/>
    <cellStyle name="Normal 5 4 2 2 3 4 3 2" xfId="53502"/>
    <cellStyle name="Normal 5 4 2 2 3 4 4" xfId="34222"/>
    <cellStyle name="Normal 5 4 2 2 3 5" xfId="5302"/>
    <cellStyle name="Normal 5 4 2 2 3 5 2" xfId="14942"/>
    <cellStyle name="Normal 5 4 2 2 3 5 2 2" xfId="45149"/>
    <cellStyle name="Normal 5 4 2 2 3 5 3" xfId="24582"/>
    <cellStyle name="Normal 5 4 2 2 3 5 3 2" xfId="54789"/>
    <cellStyle name="Normal 5 4 2 2 3 5 4" xfId="35509"/>
    <cellStyle name="Normal 5 4 2 2 3 6" xfId="6589"/>
    <cellStyle name="Normal 5 4 2 2 3 6 2" xfId="16229"/>
    <cellStyle name="Normal 5 4 2 2 3 6 2 2" xfId="46436"/>
    <cellStyle name="Normal 5 4 2 2 3 6 3" xfId="25869"/>
    <cellStyle name="Normal 5 4 2 2 3 6 3 2" xfId="56076"/>
    <cellStyle name="Normal 5 4 2 2 3 6 4" xfId="36796"/>
    <cellStyle name="Normal 5 4 2 2 3 7" xfId="7876"/>
    <cellStyle name="Normal 5 4 2 2 3 7 2" xfId="17516"/>
    <cellStyle name="Normal 5 4 2 2 3 7 2 2" xfId="47723"/>
    <cellStyle name="Normal 5 4 2 2 3 7 3" xfId="27156"/>
    <cellStyle name="Normal 5 4 2 2 3 7 3 2" xfId="57363"/>
    <cellStyle name="Normal 5 4 2 2 3 7 4" xfId="38083"/>
    <cellStyle name="Normal 5 4 2 2 3 8" xfId="9163"/>
    <cellStyle name="Normal 5 4 2 2 3 8 2" xfId="18803"/>
    <cellStyle name="Normal 5 4 2 2 3 8 2 2" xfId="49010"/>
    <cellStyle name="Normal 5 4 2 2 3 8 3" xfId="28443"/>
    <cellStyle name="Normal 5 4 2 2 3 8 3 2" xfId="58650"/>
    <cellStyle name="Normal 5 4 2 2 3 8 4" xfId="39370"/>
    <cellStyle name="Normal 5 4 2 2 3 9" xfId="10286"/>
    <cellStyle name="Normal 5 4 2 2 3 9 2" xfId="40493"/>
    <cellStyle name="Normal 5 4 2 2 4" xfId="1104"/>
    <cellStyle name="Normal 5 4 2 2 4 10" xfId="20393"/>
    <cellStyle name="Normal 5 4 2 2 4 10 2" xfId="50600"/>
    <cellStyle name="Normal 5 4 2 2 4 11" xfId="30197"/>
    <cellStyle name="Normal 5 4 2 2 4 11 2" xfId="60404"/>
    <cellStyle name="Normal 5 4 2 2 4 12" xfId="31320"/>
    <cellStyle name="Normal 5 4 2 2 4 2" xfId="2232"/>
    <cellStyle name="Normal 5 4 2 2 4 2 2" xfId="11876"/>
    <cellStyle name="Normal 5 4 2 2 4 2 2 2" xfId="42083"/>
    <cellStyle name="Normal 5 4 2 2 4 2 3" xfId="21516"/>
    <cellStyle name="Normal 5 4 2 2 4 2 3 2" xfId="51723"/>
    <cellStyle name="Normal 5 4 2 2 4 2 4" xfId="32443"/>
    <cellStyle name="Normal 5 4 2 2 4 3" xfId="3357"/>
    <cellStyle name="Normal 5 4 2 2 4 3 2" xfId="12999"/>
    <cellStyle name="Normal 5 4 2 2 4 3 2 2" xfId="43206"/>
    <cellStyle name="Normal 5 4 2 2 4 3 3" xfId="22639"/>
    <cellStyle name="Normal 5 4 2 2 4 3 3 2" xfId="52846"/>
    <cellStyle name="Normal 5 4 2 2 4 3 4" xfId="33566"/>
    <cellStyle name="Normal 5 4 2 2 4 4" xfId="4480"/>
    <cellStyle name="Normal 5 4 2 2 4 4 2" xfId="14122"/>
    <cellStyle name="Normal 5 4 2 2 4 4 2 2" xfId="44329"/>
    <cellStyle name="Normal 5 4 2 2 4 4 3" xfId="23762"/>
    <cellStyle name="Normal 5 4 2 2 4 4 3 2" xfId="53969"/>
    <cellStyle name="Normal 5 4 2 2 4 4 4" xfId="34689"/>
    <cellStyle name="Normal 5 4 2 2 4 5" xfId="5769"/>
    <cellStyle name="Normal 5 4 2 2 4 5 2" xfId="15409"/>
    <cellStyle name="Normal 5 4 2 2 4 5 2 2" xfId="45616"/>
    <cellStyle name="Normal 5 4 2 2 4 5 3" xfId="25049"/>
    <cellStyle name="Normal 5 4 2 2 4 5 3 2" xfId="55256"/>
    <cellStyle name="Normal 5 4 2 2 4 5 4" xfId="35976"/>
    <cellStyle name="Normal 5 4 2 2 4 6" xfId="7056"/>
    <cellStyle name="Normal 5 4 2 2 4 6 2" xfId="16696"/>
    <cellStyle name="Normal 5 4 2 2 4 6 2 2" xfId="46903"/>
    <cellStyle name="Normal 5 4 2 2 4 6 3" xfId="26336"/>
    <cellStyle name="Normal 5 4 2 2 4 6 3 2" xfId="56543"/>
    <cellStyle name="Normal 5 4 2 2 4 6 4" xfId="37263"/>
    <cellStyle name="Normal 5 4 2 2 4 7" xfId="8343"/>
    <cellStyle name="Normal 5 4 2 2 4 7 2" xfId="17983"/>
    <cellStyle name="Normal 5 4 2 2 4 7 2 2" xfId="48190"/>
    <cellStyle name="Normal 5 4 2 2 4 7 3" xfId="27623"/>
    <cellStyle name="Normal 5 4 2 2 4 7 3 2" xfId="57830"/>
    <cellStyle name="Normal 5 4 2 2 4 7 4" xfId="38550"/>
    <cellStyle name="Normal 5 4 2 2 4 8" xfId="9630"/>
    <cellStyle name="Normal 5 4 2 2 4 8 2" xfId="19270"/>
    <cellStyle name="Normal 5 4 2 2 4 8 2 2" xfId="49477"/>
    <cellStyle name="Normal 5 4 2 2 4 8 3" xfId="28910"/>
    <cellStyle name="Normal 5 4 2 2 4 8 3 2" xfId="59117"/>
    <cellStyle name="Normal 5 4 2 2 4 8 4" xfId="39837"/>
    <cellStyle name="Normal 5 4 2 2 4 9" xfId="10753"/>
    <cellStyle name="Normal 5 4 2 2 4 9 2" xfId="40960"/>
    <cellStyle name="Normal 5 4 2 2 5" xfId="1293"/>
    <cellStyle name="Normal 5 4 2 2 5 2" xfId="4832"/>
    <cellStyle name="Normal 5 4 2 2 5 2 2" xfId="14473"/>
    <cellStyle name="Normal 5 4 2 2 5 2 2 2" xfId="44680"/>
    <cellStyle name="Normal 5 4 2 2 5 2 3" xfId="24113"/>
    <cellStyle name="Normal 5 4 2 2 5 2 3 2" xfId="54320"/>
    <cellStyle name="Normal 5 4 2 2 5 2 4" xfId="35040"/>
    <cellStyle name="Normal 5 4 2 2 5 3" xfId="6120"/>
    <cellStyle name="Normal 5 4 2 2 5 3 2" xfId="15760"/>
    <cellStyle name="Normal 5 4 2 2 5 3 2 2" xfId="45967"/>
    <cellStyle name="Normal 5 4 2 2 5 3 3" xfId="25400"/>
    <cellStyle name="Normal 5 4 2 2 5 3 3 2" xfId="55607"/>
    <cellStyle name="Normal 5 4 2 2 5 3 4" xfId="36327"/>
    <cellStyle name="Normal 5 4 2 2 5 4" xfId="7407"/>
    <cellStyle name="Normal 5 4 2 2 5 4 2" xfId="17047"/>
    <cellStyle name="Normal 5 4 2 2 5 4 2 2" xfId="47254"/>
    <cellStyle name="Normal 5 4 2 2 5 4 3" xfId="26687"/>
    <cellStyle name="Normal 5 4 2 2 5 4 3 2" xfId="56894"/>
    <cellStyle name="Normal 5 4 2 2 5 4 4" xfId="37614"/>
    <cellStyle name="Normal 5 4 2 2 5 5" xfId="8694"/>
    <cellStyle name="Normal 5 4 2 2 5 5 2" xfId="18334"/>
    <cellStyle name="Normal 5 4 2 2 5 5 2 2" xfId="48541"/>
    <cellStyle name="Normal 5 4 2 2 5 5 3" xfId="27974"/>
    <cellStyle name="Normal 5 4 2 2 5 5 3 2" xfId="58181"/>
    <cellStyle name="Normal 5 4 2 2 5 5 4" xfId="38901"/>
    <cellStyle name="Normal 5 4 2 2 5 6" xfId="10940"/>
    <cellStyle name="Normal 5 4 2 2 5 6 2" xfId="41147"/>
    <cellStyle name="Normal 5 4 2 2 5 7" xfId="20580"/>
    <cellStyle name="Normal 5 4 2 2 5 7 2" xfId="50787"/>
    <cellStyle name="Normal 5 4 2 2 5 8" xfId="29261"/>
    <cellStyle name="Normal 5 4 2 2 5 8 2" xfId="59468"/>
    <cellStyle name="Normal 5 4 2 2 5 9" xfId="31507"/>
    <cellStyle name="Normal 5 4 2 2 6" xfId="2421"/>
    <cellStyle name="Normal 5 4 2 2 6 2" xfId="12063"/>
    <cellStyle name="Normal 5 4 2 2 6 2 2" xfId="42270"/>
    <cellStyle name="Normal 5 4 2 2 6 3" xfId="21703"/>
    <cellStyle name="Normal 5 4 2 2 6 3 2" xfId="51910"/>
    <cellStyle name="Normal 5 4 2 2 6 4" xfId="32630"/>
    <cellStyle name="Normal 5 4 2 2 7" xfId="3544"/>
    <cellStyle name="Normal 5 4 2 2 7 2" xfId="13186"/>
    <cellStyle name="Normal 5 4 2 2 7 2 2" xfId="43393"/>
    <cellStyle name="Normal 5 4 2 2 7 3" xfId="22826"/>
    <cellStyle name="Normal 5 4 2 2 7 3 2" xfId="53033"/>
    <cellStyle name="Normal 5 4 2 2 7 4" xfId="33753"/>
    <cellStyle name="Normal 5 4 2 2 8" xfId="4667"/>
    <cellStyle name="Normal 5 4 2 2 8 2" xfId="14309"/>
    <cellStyle name="Normal 5 4 2 2 8 2 2" xfId="44516"/>
    <cellStyle name="Normal 5 4 2 2 8 3" xfId="23949"/>
    <cellStyle name="Normal 5 4 2 2 8 3 2" xfId="54156"/>
    <cellStyle name="Normal 5 4 2 2 8 4" xfId="34876"/>
    <cellStyle name="Normal 5 4 2 2 9" xfId="5956"/>
    <cellStyle name="Normal 5 4 2 2 9 2" xfId="15596"/>
    <cellStyle name="Normal 5 4 2 2 9 2 2" xfId="45803"/>
    <cellStyle name="Normal 5 4 2 2 9 3" xfId="25236"/>
    <cellStyle name="Normal 5 4 2 2 9 3 2" xfId="55443"/>
    <cellStyle name="Normal 5 4 2 2 9 4" xfId="36163"/>
    <cellStyle name="Normal 5 4 2 20" xfId="3521"/>
    <cellStyle name="Normal 5 4 2 20 2" xfId="13163"/>
    <cellStyle name="Normal 5 4 2 20 2 2" xfId="43370"/>
    <cellStyle name="Normal 5 4 2 20 3" xfId="22803"/>
    <cellStyle name="Normal 5 4 2 20 3 2" xfId="53010"/>
    <cellStyle name="Normal 5 4 2 20 4" xfId="33730"/>
    <cellStyle name="Normal 5 4 2 21" xfId="4644"/>
    <cellStyle name="Normal 5 4 2 21 2" xfId="14286"/>
    <cellStyle name="Normal 5 4 2 21 2 2" xfId="44493"/>
    <cellStyle name="Normal 5 4 2 21 3" xfId="23926"/>
    <cellStyle name="Normal 5 4 2 21 3 2" xfId="54133"/>
    <cellStyle name="Normal 5 4 2 21 4" xfId="34853"/>
    <cellStyle name="Normal 5 4 2 22" xfId="5933"/>
    <cellStyle name="Normal 5 4 2 22 2" xfId="15573"/>
    <cellStyle name="Normal 5 4 2 22 2 2" xfId="45780"/>
    <cellStyle name="Normal 5 4 2 22 3" xfId="25213"/>
    <cellStyle name="Normal 5 4 2 22 3 2" xfId="55420"/>
    <cellStyle name="Normal 5 4 2 22 4" xfId="36140"/>
    <cellStyle name="Normal 5 4 2 23" xfId="7220"/>
    <cellStyle name="Normal 5 4 2 23 2" xfId="16860"/>
    <cellStyle name="Normal 5 4 2 23 2 2" xfId="47067"/>
    <cellStyle name="Normal 5 4 2 23 3" xfId="26500"/>
    <cellStyle name="Normal 5 4 2 23 3 2" xfId="56707"/>
    <cellStyle name="Normal 5 4 2 23 4" xfId="37427"/>
    <cellStyle name="Normal 5 4 2 24" xfId="8507"/>
    <cellStyle name="Normal 5 4 2 24 2" xfId="18147"/>
    <cellStyle name="Normal 5 4 2 24 2 2" xfId="48354"/>
    <cellStyle name="Normal 5 4 2 24 3" xfId="27787"/>
    <cellStyle name="Normal 5 4 2 24 3 2" xfId="57994"/>
    <cellStyle name="Normal 5 4 2 24 4" xfId="38714"/>
    <cellStyle name="Normal 5 4 2 25" xfId="9794"/>
    <cellStyle name="Normal 5 4 2 25 2" xfId="40001"/>
    <cellStyle name="Normal 5 4 2 26" xfId="19434"/>
    <cellStyle name="Normal 5 4 2 26 2" xfId="49641"/>
    <cellStyle name="Normal 5 4 2 27" xfId="29074"/>
    <cellStyle name="Normal 5 4 2 27 2" xfId="59281"/>
    <cellStyle name="Normal 5 4 2 28" xfId="30361"/>
    <cellStyle name="Normal 5 4 2 3" xfId="182"/>
    <cellStyle name="Normal 5 4 2 3 10" xfId="7266"/>
    <cellStyle name="Normal 5 4 2 3 10 2" xfId="16906"/>
    <cellStyle name="Normal 5 4 2 3 10 2 2" xfId="47113"/>
    <cellStyle name="Normal 5 4 2 3 10 3" xfId="26546"/>
    <cellStyle name="Normal 5 4 2 3 10 3 2" xfId="56753"/>
    <cellStyle name="Normal 5 4 2 3 10 4" xfId="37473"/>
    <cellStyle name="Normal 5 4 2 3 11" xfId="8553"/>
    <cellStyle name="Normal 5 4 2 3 11 2" xfId="18193"/>
    <cellStyle name="Normal 5 4 2 3 11 2 2" xfId="48400"/>
    <cellStyle name="Normal 5 4 2 3 11 3" xfId="27833"/>
    <cellStyle name="Normal 5 4 2 3 11 3 2" xfId="58040"/>
    <cellStyle name="Normal 5 4 2 3 11 4" xfId="38760"/>
    <cellStyle name="Normal 5 4 2 3 12" xfId="9840"/>
    <cellStyle name="Normal 5 4 2 3 12 2" xfId="40047"/>
    <cellStyle name="Normal 5 4 2 3 13" xfId="19480"/>
    <cellStyle name="Normal 5 4 2 3 13 2" xfId="49687"/>
    <cellStyle name="Normal 5 4 2 3 14" xfId="29120"/>
    <cellStyle name="Normal 5 4 2 3 14 2" xfId="59327"/>
    <cellStyle name="Normal 5 4 2 3 15" xfId="30407"/>
    <cellStyle name="Normal 5 4 2 3 2" xfId="346"/>
    <cellStyle name="Normal 5 4 2 3 2 10" xfId="10004"/>
    <cellStyle name="Normal 5 4 2 3 2 10 2" xfId="40211"/>
    <cellStyle name="Normal 5 4 2 3 2 11" xfId="19644"/>
    <cellStyle name="Normal 5 4 2 3 2 11 2" xfId="49851"/>
    <cellStyle name="Normal 5 4 2 3 2 12" xfId="29448"/>
    <cellStyle name="Normal 5 4 2 3 2 12 2" xfId="59655"/>
    <cellStyle name="Normal 5 4 2 3 2 13" xfId="30571"/>
    <cellStyle name="Normal 5 4 2 3 2 2" xfId="822"/>
    <cellStyle name="Normal 5 4 2 3 2 2 10" xfId="20113"/>
    <cellStyle name="Normal 5 4 2 3 2 2 10 2" xfId="50320"/>
    <cellStyle name="Normal 5 4 2 3 2 2 11" xfId="29917"/>
    <cellStyle name="Normal 5 4 2 3 2 2 11 2" xfId="60124"/>
    <cellStyle name="Normal 5 4 2 3 2 2 12" xfId="31040"/>
    <cellStyle name="Normal 5 4 2 3 2 2 2" xfId="1951"/>
    <cellStyle name="Normal 5 4 2 3 2 2 2 2" xfId="11596"/>
    <cellStyle name="Normal 5 4 2 3 2 2 2 2 2" xfId="41803"/>
    <cellStyle name="Normal 5 4 2 3 2 2 2 3" xfId="21236"/>
    <cellStyle name="Normal 5 4 2 3 2 2 2 3 2" xfId="51443"/>
    <cellStyle name="Normal 5 4 2 3 2 2 2 4" xfId="32163"/>
    <cellStyle name="Normal 5 4 2 3 2 2 3" xfId="3077"/>
    <cellStyle name="Normal 5 4 2 3 2 2 3 2" xfId="12719"/>
    <cellStyle name="Normal 5 4 2 3 2 2 3 2 2" xfId="42926"/>
    <cellStyle name="Normal 5 4 2 3 2 2 3 3" xfId="22359"/>
    <cellStyle name="Normal 5 4 2 3 2 2 3 3 2" xfId="52566"/>
    <cellStyle name="Normal 5 4 2 3 2 2 3 4" xfId="33286"/>
    <cellStyle name="Normal 5 4 2 3 2 2 4" xfId="4200"/>
    <cellStyle name="Normal 5 4 2 3 2 2 4 2" xfId="13842"/>
    <cellStyle name="Normal 5 4 2 3 2 2 4 2 2" xfId="44049"/>
    <cellStyle name="Normal 5 4 2 3 2 2 4 3" xfId="23482"/>
    <cellStyle name="Normal 5 4 2 3 2 2 4 3 2" xfId="53689"/>
    <cellStyle name="Normal 5 4 2 3 2 2 4 4" xfId="34409"/>
    <cellStyle name="Normal 5 4 2 3 2 2 5" xfId="5489"/>
    <cellStyle name="Normal 5 4 2 3 2 2 5 2" xfId="15129"/>
    <cellStyle name="Normal 5 4 2 3 2 2 5 2 2" xfId="45336"/>
    <cellStyle name="Normal 5 4 2 3 2 2 5 3" xfId="24769"/>
    <cellStyle name="Normal 5 4 2 3 2 2 5 3 2" xfId="54976"/>
    <cellStyle name="Normal 5 4 2 3 2 2 5 4" xfId="35696"/>
    <cellStyle name="Normal 5 4 2 3 2 2 6" xfId="6776"/>
    <cellStyle name="Normal 5 4 2 3 2 2 6 2" xfId="16416"/>
    <cellStyle name="Normal 5 4 2 3 2 2 6 2 2" xfId="46623"/>
    <cellStyle name="Normal 5 4 2 3 2 2 6 3" xfId="26056"/>
    <cellStyle name="Normal 5 4 2 3 2 2 6 3 2" xfId="56263"/>
    <cellStyle name="Normal 5 4 2 3 2 2 6 4" xfId="36983"/>
    <cellStyle name="Normal 5 4 2 3 2 2 7" xfId="8063"/>
    <cellStyle name="Normal 5 4 2 3 2 2 7 2" xfId="17703"/>
    <cellStyle name="Normal 5 4 2 3 2 2 7 2 2" xfId="47910"/>
    <cellStyle name="Normal 5 4 2 3 2 2 7 3" xfId="27343"/>
    <cellStyle name="Normal 5 4 2 3 2 2 7 3 2" xfId="57550"/>
    <cellStyle name="Normal 5 4 2 3 2 2 7 4" xfId="38270"/>
    <cellStyle name="Normal 5 4 2 3 2 2 8" xfId="9350"/>
    <cellStyle name="Normal 5 4 2 3 2 2 8 2" xfId="18990"/>
    <cellStyle name="Normal 5 4 2 3 2 2 8 2 2" xfId="49197"/>
    <cellStyle name="Normal 5 4 2 3 2 2 8 3" xfId="28630"/>
    <cellStyle name="Normal 5 4 2 3 2 2 8 3 2" xfId="58837"/>
    <cellStyle name="Normal 5 4 2 3 2 2 8 4" xfId="39557"/>
    <cellStyle name="Normal 5 4 2 3 2 2 9" xfId="10473"/>
    <cellStyle name="Normal 5 4 2 3 2 2 9 2" xfId="40680"/>
    <cellStyle name="Normal 5 4 2 3 2 3" xfId="1480"/>
    <cellStyle name="Normal 5 4 2 3 2 3 2" xfId="11127"/>
    <cellStyle name="Normal 5 4 2 3 2 3 2 2" xfId="41334"/>
    <cellStyle name="Normal 5 4 2 3 2 3 3" xfId="20767"/>
    <cellStyle name="Normal 5 4 2 3 2 3 3 2" xfId="50974"/>
    <cellStyle name="Normal 5 4 2 3 2 3 4" xfId="31694"/>
    <cellStyle name="Normal 5 4 2 3 2 4" xfId="2608"/>
    <cellStyle name="Normal 5 4 2 3 2 4 2" xfId="12250"/>
    <cellStyle name="Normal 5 4 2 3 2 4 2 2" xfId="42457"/>
    <cellStyle name="Normal 5 4 2 3 2 4 3" xfId="21890"/>
    <cellStyle name="Normal 5 4 2 3 2 4 3 2" xfId="52097"/>
    <cellStyle name="Normal 5 4 2 3 2 4 4" xfId="32817"/>
    <cellStyle name="Normal 5 4 2 3 2 5" xfId="3731"/>
    <cellStyle name="Normal 5 4 2 3 2 5 2" xfId="13373"/>
    <cellStyle name="Normal 5 4 2 3 2 5 2 2" xfId="43580"/>
    <cellStyle name="Normal 5 4 2 3 2 5 3" xfId="23013"/>
    <cellStyle name="Normal 5 4 2 3 2 5 3 2" xfId="53220"/>
    <cellStyle name="Normal 5 4 2 3 2 5 4" xfId="33940"/>
    <cellStyle name="Normal 5 4 2 3 2 6" xfId="5020"/>
    <cellStyle name="Normal 5 4 2 3 2 6 2" xfId="14660"/>
    <cellStyle name="Normal 5 4 2 3 2 6 2 2" xfId="44867"/>
    <cellStyle name="Normal 5 4 2 3 2 6 3" xfId="24300"/>
    <cellStyle name="Normal 5 4 2 3 2 6 3 2" xfId="54507"/>
    <cellStyle name="Normal 5 4 2 3 2 6 4" xfId="35227"/>
    <cellStyle name="Normal 5 4 2 3 2 7" xfId="6307"/>
    <cellStyle name="Normal 5 4 2 3 2 7 2" xfId="15947"/>
    <cellStyle name="Normal 5 4 2 3 2 7 2 2" xfId="46154"/>
    <cellStyle name="Normal 5 4 2 3 2 7 3" xfId="25587"/>
    <cellStyle name="Normal 5 4 2 3 2 7 3 2" xfId="55794"/>
    <cellStyle name="Normal 5 4 2 3 2 7 4" xfId="36514"/>
    <cellStyle name="Normal 5 4 2 3 2 8" xfId="7594"/>
    <cellStyle name="Normal 5 4 2 3 2 8 2" xfId="17234"/>
    <cellStyle name="Normal 5 4 2 3 2 8 2 2" xfId="47441"/>
    <cellStyle name="Normal 5 4 2 3 2 8 3" xfId="26874"/>
    <cellStyle name="Normal 5 4 2 3 2 8 3 2" xfId="57081"/>
    <cellStyle name="Normal 5 4 2 3 2 8 4" xfId="37801"/>
    <cellStyle name="Normal 5 4 2 3 2 9" xfId="8881"/>
    <cellStyle name="Normal 5 4 2 3 2 9 2" xfId="18521"/>
    <cellStyle name="Normal 5 4 2 3 2 9 2 2" xfId="48728"/>
    <cellStyle name="Normal 5 4 2 3 2 9 3" xfId="28161"/>
    <cellStyle name="Normal 5 4 2 3 2 9 3 2" xfId="58368"/>
    <cellStyle name="Normal 5 4 2 3 2 9 4" xfId="39088"/>
    <cellStyle name="Normal 5 4 2 3 3" xfId="658"/>
    <cellStyle name="Normal 5 4 2 3 3 10" xfId="19949"/>
    <cellStyle name="Normal 5 4 2 3 3 10 2" xfId="50156"/>
    <cellStyle name="Normal 5 4 2 3 3 11" xfId="29753"/>
    <cellStyle name="Normal 5 4 2 3 3 11 2" xfId="59960"/>
    <cellStyle name="Normal 5 4 2 3 3 12" xfId="30876"/>
    <cellStyle name="Normal 5 4 2 3 3 2" xfId="1787"/>
    <cellStyle name="Normal 5 4 2 3 3 2 2" xfId="11432"/>
    <cellStyle name="Normal 5 4 2 3 3 2 2 2" xfId="41639"/>
    <cellStyle name="Normal 5 4 2 3 3 2 3" xfId="21072"/>
    <cellStyle name="Normal 5 4 2 3 3 2 3 2" xfId="51279"/>
    <cellStyle name="Normal 5 4 2 3 3 2 4" xfId="31999"/>
    <cellStyle name="Normal 5 4 2 3 3 3" xfId="2913"/>
    <cellStyle name="Normal 5 4 2 3 3 3 2" xfId="12555"/>
    <cellStyle name="Normal 5 4 2 3 3 3 2 2" xfId="42762"/>
    <cellStyle name="Normal 5 4 2 3 3 3 3" xfId="22195"/>
    <cellStyle name="Normal 5 4 2 3 3 3 3 2" xfId="52402"/>
    <cellStyle name="Normal 5 4 2 3 3 3 4" xfId="33122"/>
    <cellStyle name="Normal 5 4 2 3 3 4" xfId="4036"/>
    <cellStyle name="Normal 5 4 2 3 3 4 2" xfId="13678"/>
    <cellStyle name="Normal 5 4 2 3 3 4 2 2" xfId="43885"/>
    <cellStyle name="Normal 5 4 2 3 3 4 3" xfId="23318"/>
    <cellStyle name="Normal 5 4 2 3 3 4 3 2" xfId="53525"/>
    <cellStyle name="Normal 5 4 2 3 3 4 4" xfId="34245"/>
    <cellStyle name="Normal 5 4 2 3 3 5" xfId="5325"/>
    <cellStyle name="Normal 5 4 2 3 3 5 2" xfId="14965"/>
    <cellStyle name="Normal 5 4 2 3 3 5 2 2" xfId="45172"/>
    <cellStyle name="Normal 5 4 2 3 3 5 3" xfId="24605"/>
    <cellStyle name="Normal 5 4 2 3 3 5 3 2" xfId="54812"/>
    <cellStyle name="Normal 5 4 2 3 3 5 4" xfId="35532"/>
    <cellStyle name="Normal 5 4 2 3 3 6" xfId="6612"/>
    <cellStyle name="Normal 5 4 2 3 3 6 2" xfId="16252"/>
    <cellStyle name="Normal 5 4 2 3 3 6 2 2" xfId="46459"/>
    <cellStyle name="Normal 5 4 2 3 3 6 3" xfId="25892"/>
    <cellStyle name="Normal 5 4 2 3 3 6 3 2" xfId="56099"/>
    <cellStyle name="Normal 5 4 2 3 3 6 4" xfId="36819"/>
    <cellStyle name="Normal 5 4 2 3 3 7" xfId="7899"/>
    <cellStyle name="Normal 5 4 2 3 3 7 2" xfId="17539"/>
    <cellStyle name="Normal 5 4 2 3 3 7 2 2" xfId="47746"/>
    <cellStyle name="Normal 5 4 2 3 3 7 3" xfId="27179"/>
    <cellStyle name="Normal 5 4 2 3 3 7 3 2" xfId="57386"/>
    <cellStyle name="Normal 5 4 2 3 3 7 4" xfId="38106"/>
    <cellStyle name="Normal 5 4 2 3 3 8" xfId="9186"/>
    <cellStyle name="Normal 5 4 2 3 3 8 2" xfId="18826"/>
    <cellStyle name="Normal 5 4 2 3 3 8 2 2" xfId="49033"/>
    <cellStyle name="Normal 5 4 2 3 3 8 3" xfId="28466"/>
    <cellStyle name="Normal 5 4 2 3 3 8 3 2" xfId="58673"/>
    <cellStyle name="Normal 5 4 2 3 3 8 4" xfId="39393"/>
    <cellStyle name="Normal 5 4 2 3 3 9" xfId="10309"/>
    <cellStyle name="Normal 5 4 2 3 3 9 2" xfId="40516"/>
    <cellStyle name="Normal 5 4 2 3 4" xfId="1128"/>
    <cellStyle name="Normal 5 4 2 3 4 10" xfId="20416"/>
    <cellStyle name="Normal 5 4 2 3 4 10 2" xfId="50623"/>
    <cellStyle name="Normal 5 4 2 3 4 11" xfId="30220"/>
    <cellStyle name="Normal 5 4 2 3 4 11 2" xfId="60427"/>
    <cellStyle name="Normal 5 4 2 3 4 12" xfId="31343"/>
    <cellStyle name="Normal 5 4 2 3 4 2" xfId="2256"/>
    <cellStyle name="Normal 5 4 2 3 4 2 2" xfId="11899"/>
    <cellStyle name="Normal 5 4 2 3 4 2 2 2" xfId="42106"/>
    <cellStyle name="Normal 5 4 2 3 4 2 3" xfId="21539"/>
    <cellStyle name="Normal 5 4 2 3 4 2 3 2" xfId="51746"/>
    <cellStyle name="Normal 5 4 2 3 4 2 4" xfId="32466"/>
    <cellStyle name="Normal 5 4 2 3 4 3" xfId="3380"/>
    <cellStyle name="Normal 5 4 2 3 4 3 2" xfId="13022"/>
    <cellStyle name="Normal 5 4 2 3 4 3 2 2" xfId="43229"/>
    <cellStyle name="Normal 5 4 2 3 4 3 3" xfId="22662"/>
    <cellStyle name="Normal 5 4 2 3 4 3 3 2" xfId="52869"/>
    <cellStyle name="Normal 5 4 2 3 4 3 4" xfId="33589"/>
    <cellStyle name="Normal 5 4 2 3 4 4" xfId="4503"/>
    <cellStyle name="Normal 5 4 2 3 4 4 2" xfId="14145"/>
    <cellStyle name="Normal 5 4 2 3 4 4 2 2" xfId="44352"/>
    <cellStyle name="Normal 5 4 2 3 4 4 3" xfId="23785"/>
    <cellStyle name="Normal 5 4 2 3 4 4 3 2" xfId="53992"/>
    <cellStyle name="Normal 5 4 2 3 4 4 4" xfId="34712"/>
    <cellStyle name="Normal 5 4 2 3 4 5" xfId="5792"/>
    <cellStyle name="Normal 5 4 2 3 4 5 2" xfId="15432"/>
    <cellStyle name="Normal 5 4 2 3 4 5 2 2" xfId="45639"/>
    <cellStyle name="Normal 5 4 2 3 4 5 3" xfId="25072"/>
    <cellStyle name="Normal 5 4 2 3 4 5 3 2" xfId="55279"/>
    <cellStyle name="Normal 5 4 2 3 4 5 4" xfId="35999"/>
    <cellStyle name="Normal 5 4 2 3 4 6" xfId="7079"/>
    <cellStyle name="Normal 5 4 2 3 4 6 2" xfId="16719"/>
    <cellStyle name="Normal 5 4 2 3 4 6 2 2" xfId="46926"/>
    <cellStyle name="Normal 5 4 2 3 4 6 3" xfId="26359"/>
    <cellStyle name="Normal 5 4 2 3 4 6 3 2" xfId="56566"/>
    <cellStyle name="Normal 5 4 2 3 4 6 4" xfId="37286"/>
    <cellStyle name="Normal 5 4 2 3 4 7" xfId="8366"/>
    <cellStyle name="Normal 5 4 2 3 4 7 2" xfId="18006"/>
    <cellStyle name="Normal 5 4 2 3 4 7 2 2" xfId="48213"/>
    <cellStyle name="Normal 5 4 2 3 4 7 3" xfId="27646"/>
    <cellStyle name="Normal 5 4 2 3 4 7 3 2" xfId="57853"/>
    <cellStyle name="Normal 5 4 2 3 4 7 4" xfId="38573"/>
    <cellStyle name="Normal 5 4 2 3 4 8" xfId="9653"/>
    <cellStyle name="Normal 5 4 2 3 4 8 2" xfId="19293"/>
    <cellStyle name="Normal 5 4 2 3 4 8 2 2" xfId="49500"/>
    <cellStyle name="Normal 5 4 2 3 4 8 3" xfId="28933"/>
    <cellStyle name="Normal 5 4 2 3 4 8 3 2" xfId="59140"/>
    <cellStyle name="Normal 5 4 2 3 4 8 4" xfId="39860"/>
    <cellStyle name="Normal 5 4 2 3 4 9" xfId="10776"/>
    <cellStyle name="Normal 5 4 2 3 4 9 2" xfId="40983"/>
    <cellStyle name="Normal 5 4 2 3 5" xfId="1316"/>
    <cellStyle name="Normal 5 4 2 3 5 2" xfId="4856"/>
    <cellStyle name="Normal 5 4 2 3 5 2 2" xfId="14496"/>
    <cellStyle name="Normal 5 4 2 3 5 2 2 2" xfId="44703"/>
    <cellStyle name="Normal 5 4 2 3 5 2 3" xfId="24136"/>
    <cellStyle name="Normal 5 4 2 3 5 2 3 2" xfId="54343"/>
    <cellStyle name="Normal 5 4 2 3 5 2 4" xfId="35063"/>
    <cellStyle name="Normal 5 4 2 3 5 3" xfId="6143"/>
    <cellStyle name="Normal 5 4 2 3 5 3 2" xfId="15783"/>
    <cellStyle name="Normal 5 4 2 3 5 3 2 2" xfId="45990"/>
    <cellStyle name="Normal 5 4 2 3 5 3 3" xfId="25423"/>
    <cellStyle name="Normal 5 4 2 3 5 3 3 2" xfId="55630"/>
    <cellStyle name="Normal 5 4 2 3 5 3 4" xfId="36350"/>
    <cellStyle name="Normal 5 4 2 3 5 4" xfId="7430"/>
    <cellStyle name="Normal 5 4 2 3 5 4 2" xfId="17070"/>
    <cellStyle name="Normal 5 4 2 3 5 4 2 2" xfId="47277"/>
    <cellStyle name="Normal 5 4 2 3 5 4 3" xfId="26710"/>
    <cellStyle name="Normal 5 4 2 3 5 4 3 2" xfId="56917"/>
    <cellStyle name="Normal 5 4 2 3 5 4 4" xfId="37637"/>
    <cellStyle name="Normal 5 4 2 3 5 5" xfId="8717"/>
    <cellStyle name="Normal 5 4 2 3 5 5 2" xfId="18357"/>
    <cellStyle name="Normal 5 4 2 3 5 5 2 2" xfId="48564"/>
    <cellStyle name="Normal 5 4 2 3 5 5 3" xfId="27997"/>
    <cellStyle name="Normal 5 4 2 3 5 5 3 2" xfId="58204"/>
    <cellStyle name="Normal 5 4 2 3 5 5 4" xfId="38924"/>
    <cellStyle name="Normal 5 4 2 3 5 6" xfId="10963"/>
    <cellStyle name="Normal 5 4 2 3 5 6 2" xfId="41170"/>
    <cellStyle name="Normal 5 4 2 3 5 7" xfId="20603"/>
    <cellStyle name="Normal 5 4 2 3 5 7 2" xfId="50810"/>
    <cellStyle name="Normal 5 4 2 3 5 8" xfId="29284"/>
    <cellStyle name="Normal 5 4 2 3 5 8 2" xfId="59491"/>
    <cellStyle name="Normal 5 4 2 3 5 9" xfId="31530"/>
    <cellStyle name="Normal 5 4 2 3 6" xfId="2444"/>
    <cellStyle name="Normal 5 4 2 3 6 2" xfId="12086"/>
    <cellStyle name="Normal 5 4 2 3 6 2 2" xfId="42293"/>
    <cellStyle name="Normal 5 4 2 3 6 3" xfId="21726"/>
    <cellStyle name="Normal 5 4 2 3 6 3 2" xfId="51933"/>
    <cellStyle name="Normal 5 4 2 3 6 4" xfId="32653"/>
    <cellStyle name="Normal 5 4 2 3 7" xfId="3567"/>
    <cellStyle name="Normal 5 4 2 3 7 2" xfId="13209"/>
    <cellStyle name="Normal 5 4 2 3 7 2 2" xfId="43416"/>
    <cellStyle name="Normal 5 4 2 3 7 3" xfId="22849"/>
    <cellStyle name="Normal 5 4 2 3 7 3 2" xfId="53056"/>
    <cellStyle name="Normal 5 4 2 3 7 4" xfId="33776"/>
    <cellStyle name="Normal 5 4 2 3 8" xfId="4690"/>
    <cellStyle name="Normal 5 4 2 3 8 2" xfId="14332"/>
    <cellStyle name="Normal 5 4 2 3 8 2 2" xfId="44539"/>
    <cellStyle name="Normal 5 4 2 3 8 3" xfId="23972"/>
    <cellStyle name="Normal 5 4 2 3 8 3 2" xfId="54179"/>
    <cellStyle name="Normal 5 4 2 3 8 4" xfId="34899"/>
    <cellStyle name="Normal 5 4 2 3 9" xfId="5979"/>
    <cellStyle name="Normal 5 4 2 3 9 2" xfId="15619"/>
    <cellStyle name="Normal 5 4 2 3 9 2 2" xfId="45826"/>
    <cellStyle name="Normal 5 4 2 3 9 3" xfId="25259"/>
    <cellStyle name="Normal 5 4 2 3 9 3 2" xfId="55466"/>
    <cellStyle name="Normal 5 4 2 3 9 4" xfId="36186"/>
    <cellStyle name="Normal 5 4 2 4" xfId="205"/>
    <cellStyle name="Normal 5 4 2 4 10" xfId="7289"/>
    <cellStyle name="Normal 5 4 2 4 10 2" xfId="16929"/>
    <cellStyle name="Normal 5 4 2 4 10 2 2" xfId="47136"/>
    <cellStyle name="Normal 5 4 2 4 10 3" xfId="26569"/>
    <cellStyle name="Normal 5 4 2 4 10 3 2" xfId="56776"/>
    <cellStyle name="Normal 5 4 2 4 10 4" xfId="37496"/>
    <cellStyle name="Normal 5 4 2 4 11" xfId="8576"/>
    <cellStyle name="Normal 5 4 2 4 11 2" xfId="18216"/>
    <cellStyle name="Normal 5 4 2 4 11 2 2" xfId="48423"/>
    <cellStyle name="Normal 5 4 2 4 11 3" xfId="27856"/>
    <cellStyle name="Normal 5 4 2 4 11 3 2" xfId="58063"/>
    <cellStyle name="Normal 5 4 2 4 11 4" xfId="38783"/>
    <cellStyle name="Normal 5 4 2 4 12" xfId="9863"/>
    <cellStyle name="Normal 5 4 2 4 12 2" xfId="40070"/>
    <cellStyle name="Normal 5 4 2 4 13" xfId="19503"/>
    <cellStyle name="Normal 5 4 2 4 13 2" xfId="49710"/>
    <cellStyle name="Normal 5 4 2 4 14" xfId="29143"/>
    <cellStyle name="Normal 5 4 2 4 14 2" xfId="59350"/>
    <cellStyle name="Normal 5 4 2 4 15" xfId="30430"/>
    <cellStyle name="Normal 5 4 2 4 2" xfId="369"/>
    <cellStyle name="Normal 5 4 2 4 2 10" xfId="10027"/>
    <cellStyle name="Normal 5 4 2 4 2 10 2" xfId="40234"/>
    <cellStyle name="Normal 5 4 2 4 2 11" xfId="19667"/>
    <cellStyle name="Normal 5 4 2 4 2 11 2" xfId="49874"/>
    <cellStyle name="Normal 5 4 2 4 2 12" xfId="29471"/>
    <cellStyle name="Normal 5 4 2 4 2 12 2" xfId="59678"/>
    <cellStyle name="Normal 5 4 2 4 2 13" xfId="30594"/>
    <cellStyle name="Normal 5 4 2 4 2 2" xfId="845"/>
    <cellStyle name="Normal 5 4 2 4 2 2 10" xfId="20136"/>
    <cellStyle name="Normal 5 4 2 4 2 2 10 2" xfId="50343"/>
    <cellStyle name="Normal 5 4 2 4 2 2 11" xfId="29940"/>
    <cellStyle name="Normal 5 4 2 4 2 2 11 2" xfId="60147"/>
    <cellStyle name="Normal 5 4 2 4 2 2 12" xfId="31063"/>
    <cellStyle name="Normal 5 4 2 4 2 2 2" xfId="1974"/>
    <cellStyle name="Normal 5 4 2 4 2 2 2 2" xfId="11619"/>
    <cellStyle name="Normal 5 4 2 4 2 2 2 2 2" xfId="41826"/>
    <cellStyle name="Normal 5 4 2 4 2 2 2 3" xfId="21259"/>
    <cellStyle name="Normal 5 4 2 4 2 2 2 3 2" xfId="51466"/>
    <cellStyle name="Normal 5 4 2 4 2 2 2 4" xfId="32186"/>
    <cellStyle name="Normal 5 4 2 4 2 2 3" xfId="3100"/>
    <cellStyle name="Normal 5 4 2 4 2 2 3 2" xfId="12742"/>
    <cellStyle name="Normal 5 4 2 4 2 2 3 2 2" xfId="42949"/>
    <cellStyle name="Normal 5 4 2 4 2 2 3 3" xfId="22382"/>
    <cellStyle name="Normal 5 4 2 4 2 2 3 3 2" xfId="52589"/>
    <cellStyle name="Normal 5 4 2 4 2 2 3 4" xfId="33309"/>
    <cellStyle name="Normal 5 4 2 4 2 2 4" xfId="4223"/>
    <cellStyle name="Normal 5 4 2 4 2 2 4 2" xfId="13865"/>
    <cellStyle name="Normal 5 4 2 4 2 2 4 2 2" xfId="44072"/>
    <cellStyle name="Normal 5 4 2 4 2 2 4 3" xfId="23505"/>
    <cellStyle name="Normal 5 4 2 4 2 2 4 3 2" xfId="53712"/>
    <cellStyle name="Normal 5 4 2 4 2 2 4 4" xfId="34432"/>
    <cellStyle name="Normal 5 4 2 4 2 2 5" xfId="5512"/>
    <cellStyle name="Normal 5 4 2 4 2 2 5 2" xfId="15152"/>
    <cellStyle name="Normal 5 4 2 4 2 2 5 2 2" xfId="45359"/>
    <cellStyle name="Normal 5 4 2 4 2 2 5 3" xfId="24792"/>
    <cellStyle name="Normal 5 4 2 4 2 2 5 3 2" xfId="54999"/>
    <cellStyle name="Normal 5 4 2 4 2 2 5 4" xfId="35719"/>
    <cellStyle name="Normal 5 4 2 4 2 2 6" xfId="6799"/>
    <cellStyle name="Normal 5 4 2 4 2 2 6 2" xfId="16439"/>
    <cellStyle name="Normal 5 4 2 4 2 2 6 2 2" xfId="46646"/>
    <cellStyle name="Normal 5 4 2 4 2 2 6 3" xfId="26079"/>
    <cellStyle name="Normal 5 4 2 4 2 2 6 3 2" xfId="56286"/>
    <cellStyle name="Normal 5 4 2 4 2 2 6 4" xfId="37006"/>
    <cellStyle name="Normal 5 4 2 4 2 2 7" xfId="8086"/>
    <cellStyle name="Normal 5 4 2 4 2 2 7 2" xfId="17726"/>
    <cellStyle name="Normal 5 4 2 4 2 2 7 2 2" xfId="47933"/>
    <cellStyle name="Normal 5 4 2 4 2 2 7 3" xfId="27366"/>
    <cellStyle name="Normal 5 4 2 4 2 2 7 3 2" xfId="57573"/>
    <cellStyle name="Normal 5 4 2 4 2 2 7 4" xfId="38293"/>
    <cellStyle name="Normal 5 4 2 4 2 2 8" xfId="9373"/>
    <cellStyle name="Normal 5 4 2 4 2 2 8 2" xfId="19013"/>
    <cellStyle name="Normal 5 4 2 4 2 2 8 2 2" xfId="49220"/>
    <cellStyle name="Normal 5 4 2 4 2 2 8 3" xfId="28653"/>
    <cellStyle name="Normal 5 4 2 4 2 2 8 3 2" xfId="58860"/>
    <cellStyle name="Normal 5 4 2 4 2 2 8 4" xfId="39580"/>
    <cellStyle name="Normal 5 4 2 4 2 2 9" xfId="10496"/>
    <cellStyle name="Normal 5 4 2 4 2 2 9 2" xfId="40703"/>
    <cellStyle name="Normal 5 4 2 4 2 3" xfId="1503"/>
    <cellStyle name="Normal 5 4 2 4 2 3 2" xfId="11150"/>
    <cellStyle name="Normal 5 4 2 4 2 3 2 2" xfId="41357"/>
    <cellStyle name="Normal 5 4 2 4 2 3 3" xfId="20790"/>
    <cellStyle name="Normal 5 4 2 4 2 3 3 2" xfId="50997"/>
    <cellStyle name="Normal 5 4 2 4 2 3 4" xfId="31717"/>
    <cellStyle name="Normal 5 4 2 4 2 4" xfId="2631"/>
    <cellStyle name="Normal 5 4 2 4 2 4 2" xfId="12273"/>
    <cellStyle name="Normal 5 4 2 4 2 4 2 2" xfId="42480"/>
    <cellStyle name="Normal 5 4 2 4 2 4 3" xfId="21913"/>
    <cellStyle name="Normal 5 4 2 4 2 4 3 2" xfId="52120"/>
    <cellStyle name="Normal 5 4 2 4 2 4 4" xfId="32840"/>
    <cellStyle name="Normal 5 4 2 4 2 5" xfId="3754"/>
    <cellStyle name="Normal 5 4 2 4 2 5 2" xfId="13396"/>
    <cellStyle name="Normal 5 4 2 4 2 5 2 2" xfId="43603"/>
    <cellStyle name="Normal 5 4 2 4 2 5 3" xfId="23036"/>
    <cellStyle name="Normal 5 4 2 4 2 5 3 2" xfId="53243"/>
    <cellStyle name="Normal 5 4 2 4 2 5 4" xfId="33963"/>
    <cellStyle name="Normal 5 4 2 4 2 6" xfId="5043"/>
    <cellStyle name="Normal 5 4 2 4 2 6 2" xfId="14683"/>
    <cellStyle name="Normal 5 4 2 4 2 6 2 2" xfId="44890"/>
    <cellStyle name="Normal 5 4 2 4 2 6 3" xfId="24323"/>
    <cellStyle name="Normal 5 4 2 4 2 6 3 2" xfId="54530"/>
    <cellStyle name="Normal 5 4 2 4 2 6 4" xfId="35250"/>
    <cellStyle name="Normal 5 4 2 4 2 7" xfId="6330"/>
    <cellStyle name="Normal 5 4 2 4 2 7 2" xfId="15970"/>
    <cellStyle name="Normal 5 4 2 4 2 7 2 2" xfId="46177"/>
    <cellStyle name="Normal 5 4 2 4 2 7 3" xfId="25610"/>
    <cellStyle name="Normal 5 4 2 4 2 7 3 2" xfId="55817"/>
    <cellStyle name="Normal 5 4 2 4 2 7 4" xfId="36537"/>
    <cellStyle name="Normal 5 4 2 4 2 8" xfId="7617"/>
    <cellStyle name="Normal 5 4 2 4 2 8 2" xfId="17257"/>
    <cellStyle name="Normal 5 4 2 4 2 8 2 2" xfId="47464"/>
    <cellStyle name="Normal 5 4 2 4 2 8 3" xfId="26897"/>
    <cellStyle name="Normal 5 4 2 4 2 8 3 2" xfId="57104"/>
    <cellStyle name="Normal 5 4 2 4 2 8 4" xfId="37824"/>
    <cellStyle name="Normal 5 4 2 4 2 9" xfId="8904"/>
    <cellStyle name="Normal 5 4 2 4 2 9 2" xfId="18544"/>
    <cellStyle name="Normal 5 4 2 4 2 9 2 2" xfId="48751"/>
    <cellStyle name="Normal 5 4 2 4 2 9 3" xfId="28184"/>
    <cellStyle name="Normal 5 4 2 4 2 9 3 2" xfId="58391"/>
    <cellStyle name="Normal 5 4 2 4 2 9 4" xfId="39111"/>
    <cellStyle name="Normal 5 4 2 4 3" xfId="681"/>
    <cellStyle name="Normal 5 4 2 4 3 10" xfId="19972"/>
    <cellStyle name="Normal 5 4 2 4 3 10 2" xfId="50179"/>
    <cellStyle name="Normal 5 4 2 4 3 11" xfId="29776"/>
    <cellStyle name="Normal 5 4 2 4 3 11 2" xfId="59983"/>
    <cellStyle name="Normal 5 4 2 4 3 12" xfId="30899"/>
    <cellStyle name="Normal 5 4 2 4 3 2" xfId="1810"/>
    <cellStyle name="Normal 5 4 2 4 3 2 2" xfId="11455"/>
    <cellStyle name="Normal 5 4 2 4 3 2 2 2" xfId="41662"/>
    <cellStyle name="Normal 5 4 2 4 3 2 3" xfId="21095"/>
    <cellStyle name="Normal 5 4 2 4 3 2 3 2" xfId="51302"/>
    <cellStyle name="Normal 5 4 2 4 3 2 4" xfId="32022"/>
    <cellStyle name="Normal 5 4 2 4 3 3" xfId="2936"/>
    <cellStyle name="Normal 5 4 2 4 3 3 2" xfId="12578"/>
    <cellStyle name="Normal 5 4 2 4 3 3 2 2" xfId="42785"/>
    <cellStyle name="Normal 5 4 2 4 3 3 3" xfId="22218"/>
    <cellStyle name="Normal 5 4 2 4 3 3 3 2" xfId="52425"/>
    <cellStyle name="Normal 5 4 2 4 3 3 4" xfId="33145"/>
    <cellStyle name="Normal 5 4 2 4 3 4" xfId="4059"/>
    <cellStyle name="Normal 5 4 2 4 3 4 2" xfId="13701"/>
    <cellStyle name="Normal 5 4 2 4 3 4 2 2" xfId="43908"/>
    <cellStyle name="Normal 5 4 2 4 3 4 3" xfId="23341"/>
    <cellStyle name="Normal 5 4 2 4 3 4 3 2" xfId="53548"/>
    <cellStyle name="Normal 5 4 2 4 3 4 4" xfId="34268"/>
    <cellStyle name="Normal 5 4 2 4 3 5" xfId="5348"/>
    <cellStyle name="Normal 5 4 2 4 3 5 2" xfId="14988"/>
    <cellStyle name="Normal 5 4 2 4 3 5 2 2" xfId="45195"/>
    <cellStyle name="Normal 5 4 2 4 3 5 3" xfId="24628"/>
    <cellStyle name="Normal 5 4 2 4 3 5 3 2" xfId="54835"/>
    <cellStyle name="Normal 5 4 2 4 3 5 4" xfId="35555"/>
    <cellStyle name="Normal 5 4 2 4 3 6" xfId="6635"/>
    <cellStyle name="Normal 5 4 2 4 3 6 2" xfId="16275"/>
    <cellStyle name="Normal 5 4 2 4 3 6 2 2" xfId="46482"/>
    <cellStyle name="Normal 5 4 2 4 3 6 3" xfId="25915"/>
    <cellStyle name="Normal 5 4 2 4 3 6 3 2" xfId="56122"/>
    <cellStyle name="Normal 5 4 2 4 3 6 4" xfId="36842"/>
    <cellStyle name="Normal 5 4 2 4 3 7" xfId="7922"/>
    <cellStyle name="Normal 5 4 2 4 3 7 2" xfId="17562"/>
    <cellStyle name="Normal 5 4 2 4 3 7 2 2" xfId="47769"/>
    <cellStyle name="Normal 5 4 2 4 3 7 3" xfId="27202"/>
    <cellStyle name="Normal 5 4 2 4 3 7 3 2" xfId="57409"/>
    <cellStyle name="Normal 5 4 2 4 3 7 4" xfId="38129"/>
    <cellStyle name="Normal 5 4 2 4 3 8" xfId="9209"/>
    <cellStyle name="Normal 5 4 2 4 3 8 2" xfId="18849"/>
    <cellStyle name="Normal 5 4 2 4 3 8 2 2" xfId="49056"/>
    <cellStyle name="Normal 5 4 2 4 3 8 3" xfId="28489"/>
    <cellStyle name="Normal 5 4 2 4 3 8 3 2" xfId="58696"/>
    <cellStyle name="Normal 5 4 2 4 3 8 4" xfId="39416"/>
    <cellStyle name="Normal 5 4 2 4 3 9" xfId="10332"/>
    <cellStyle name="Normal 5 4 2 4 3 9 2" xfId="40539"/>
    <cellStyle name="Normal 5 4 2 4 4" xfId="1151"/>
    <cellStyle name="Normal 5 4 2 4 4 10" xfId="20439"/>
    <cellStyle name="Normal 5 4 2 4 4 10 2" xfId="50646"/>
    <cellStyle name="Normal 5 4 2 4 4 11" xfId="30243"/>
    <cellStyle name="Normal 5 4 2 4 4 11 2" xfId="60450"/>
    <cellStyle name="Normal 5 4 2 4 4 12" xfId="31366"/>
    <cellStyle name="Normal 5 4 2 4 4 2" xfId="2279"/>
    <cellStyle name="Normal 5 4 2 4 4 2 2" xfId="11922"/>
    <cellStyle name="Normal 5 4 2 4 4 2 2 2" xfId="42129"/>
    <cellStyle name="Normal 5 4 2 4 4 2 3" xfId="21562"/>
    <cellStyle name="Normal 5 4 2 4 4 2 3 2" xfId="51769"/>
    <cellStyle name="Normal 5 4 2 4 4 2 4" xfId="32489"/>
    <cellStyle name="Normal 5 4 2 4 4 3" xfId="3403"/>
    <cellStyle name="Normal 5 4 2 4 4 3 2" xfId="13045"/>
    <cellStyle name="Normal 5 4 2 4 4 3 2 2" xfId="43252"/>
    <cellStyle name="Normal 5 4 2 4 4 3 3" xfId="22685"/>
    <cellStyle name="Normal 5 4 2 4 4 3 3 2" xfId="52892"/>
    <cellStyle name="Normal 5 4 2 4 4 3 4" xfId="33612"/>
    <cellStyle name="Normal 5 4 2 4 4 4" xfId="4526"/>
    <cellStyle name="Normal 5 4 2 4 4 4 2" xfId="14168"/>
    <cellStyle name="Normal 5 4 2 4 4 4 2 2" xfId="44375"/>
    <cellStyle name="Normal 5 4 2 4 4 4 3" xfId="23808"/>
    <cellStyle name="Normal 5 4 2 4 4 4 3 2" xfId="54015"/>
    <cellStyle name="Normal 5 4 2 4 4 4 4" xfId="34735"/>
    <cellStyle name="Normal 5 4 2 4 4 5" xfId="5815"/>
    <cellStyle name="Normal 5 4 2 4 4 5 2" xfId="15455"/>
    <cellStyle name="Normal 5 4 2 4 4 5 2 2" xfId="45662"/>
    <cellStyle name="Normal 5 4 2 4 4 5 3" xfId="25095"/>
    <cellStyle name="Normal 5 4 2 4 4 5 3 2" xfId="55302"/>
    <cellStyle name="Normal 5 4 2 4 4 5 4" xfId="36022"/>
    <cellStyle name="Normal 5 4 2 4 4 6" xfId="7102"/>
    <cellStyle name="Normal 5 4 2 4 4 6 2" xfId="16742"/>
    <cellStyle name="Normal 5 4 2 4 4 6 2 2" xfId="46949"/>
    <cellStyle name="Normal 5 4 2 4 4 6 3" xfId="26382"/>
    <cellStyle name="Normal 5 4 2 4 4 6 3 2" xfId="56589"/>
    <cellStyle name="Normal 5 4 2 4 4 6 4" xfId="37309"/>
    <cellStyle name="Normal 5 4 2 4 4 7" xfId="8389"/>
    <cellStyle name="Normal 5 4 2 4 4 7 2" xfId="18029"/>
    <cellStyle name="Normal 5 4 2 4 4 7 2 2" xfId="48236"/>
    <cellStyle name="Normal 5 4 2 4 4 7 3" xfId="27669"/>
    <cellStyle name="Normal 5 4 2 4 4 7 3 2" xfId="57876"/>
    <cellStyle name="Normal 5 4 2 4 4 7 4" xfId="38596"/>
    <cellStyle name="Normal 5 4 2 4 4 8" xfId="9676"/>
    <cellStyle name="Normal 5 4 2 4 4 8 2" xfId="19316"/>
    <cellStyle name="Normal 5 4 2 4 4 8 2 2" xfId="49523"/>
    <cellStyle name="Normal 5 4 2 4 4 8 3" xfId="28956"/>
    <cellStyle name="Normal 5 4 2 4 4 8 3 2" xfId="59163"/>
    <cellStyle name="Normal 5 4 2 4 4 8 4" xfId="39883"/>
    <cellStyle name="Normal 5 4 2 4 4 9" xfId="10799"/>
    <cellStyle name="Normal 5 4 2 4 4 9 2" xfId="41006"/>
    <cellStyle name="Normal 5 4 2 4 5" xfId="1339"/>
    <cellStyle name="Normal 5 4 2 4 5 2" xfId="4879"/>
    <cellStyle name="Normal 5 4 2 4 5 2 2" xfId="14519"/>
    <cellStyle name="Normal 5 4 2 4 5 2 2 2" xfId="44726"/>
    <cellStyle name="Normal 5 4 2 4 5 2 3" xfId="24159"/>
    <cellStyle name="Normal 5 4 2 4 5 2 3 2" xfId="54366"/>
    <cellStyle name="Normal 5 4 2 4 5 2 4" xfId="35086"/>
    <cellStyle name="Normal 5 4 2 4 5 3" xfId="6166"/>
    <cellStyle name="Normal 5 4 2 4 5 3 2" xfId="15806"/>
    <cellStyle name="Normal 5 4 2 4 5 3 2 2" xfId="46013"/>
    <cellStyle name="Normal 5 4 2 4 5 3 3" xfId="25446"/>
    <cellStyle name="Normal 5 4 2 4 5 3 3 2" xfId="55653"/>
    <cellStyle name="Normal 5 4 2 4 5 3 4" xfId="36373"/>
    <cellStyle name="Normal 5 4 2 4 5 4" xfId="7453"/>
    <cellStyle name="Normal 5 4 2 4 5 4 2" xfId="17093"/>
    <cellStyle name="Normal 5 4 2 4 5 4 2 2" xfId="47300"/>
    <cellStyle name="Normal 5 4 2 4 5 4 3" xfId="26733"/>
    <cellStyle name="Normal 5 4 2 4 5 4 3 2" xfId="56940"/>
    <cellStyle name="Normal 5 4 2 4 5 4 4" xfId="37660"/>
    <cellStyle name="Normal 5 4 2 4 5 5" xfId="8740"/>
    <cellStyle name="Normal 5 4 2 4 5 5 2" xfId="18380"/>
    <cellStyle name="Normal 5 4 2 4 5 5 2 2" xfId="48587"/>
    <cellStyle name="Normal 5 4 2 4 5 5 3" xfId="28020"/>
    <cellStyle name="Normal 5 4 2 4 5 5 3 2" xfId="58227"/>
    <cellStyle name="Normal 5 4 2 4 5 5 4" xfId="38947"/>
    <cellStyle name="Normal 5 4 2 4 5 6" xfId="10986"/>
    <cellStyle name="Normal 5 4 2 4 5 6 2" xfId="41193"/>
    <cellStyle name="Normal 5 4 2 4 5 7" xfId="20626"/>
    <cellStyle name="Normal 5 4 2 4 5 7 2" xfId="50833"/>
    <cellStyle name="Normal 5 4 2 4 5 8" xfId="29307"/>
    <cellStyle name="Normal 5 4 2 4 5 8 2" xfId="59514"/>
    <cellStyle name="Normal 5 4 2 4 5 9" xfId="31553"/>
    <cellStyle name="Normal 5 4 2 4 6" xfId="2467"/>
    <cellStyle name="Normal 5 4 2 4 6 2" xfId="12109"/>
    <cellStyle name="Normal 5 4 2 4 6 2 2" xfId="42316"/>
    <cellStyle name="Normal 5 4 2 4 6 3" xfId="21749"/>
    <cellStyle name="Normal 5 4 2 4 6 3 2" xfId="51956"/>
    <cellStyle name="Normal 5 4 2 4 6 4" xfId="32676"/>
    <cellStyle name="Normal 5 4 2 4 7" xfId="3590"/>
    <cellStyle name="Normal 5 4 2 4 7 2" xfId="13232"/>
    <cellStyle name="Normal 5 4 2 4 7 2 2" xfId="43439"/>
    <cellStyle name="Normal 5 4 2 4 7 3" xfId="22872"/>
    <cellStyle name="Normal 5 4 2 4 7 3 2" xfId="53079"/>
    <cellStyle name="Normal 5 4 2 4 7 4" xfId="33799"/>
    <cellStyle name="Normal 5 4 2 4 8" xfId="4713"/>
    <cellStyle name="Normal 5 4 2 4 8 2" xfId="14355"/>
    <cellStyle name="Normal 5 4 2 4 8 2 2" xfId="44562"/>
    <cellStyle name="Normal 5 4 2 4 8 3" xfId="23995"/>
    <cellStyle name="Normal 5 4 2 4 8 3 2" xfId="54202"/>
    <cellStyle name="Normal 5 4 2 4 8 4" xfId="34922"/>
    <cellStyle name="Normal 5 4 2 4 9" xfId="6002"/>
    <cellStyle name="Normal 5 4 2 4 9 2" xfId="15642"/>
    <cellStyle name="Normal 5 4 2 4 9 2 2" xfId="45849"/>
    <cellStyle name="Normal 5 4 2 4 9 3" xfId="25282"/>
    <cellStyle name="Normal 5 4 2 4 9 3 2" xfId="55489"/>
    <cellStyle name="Normal 5 4 2 4 9 4" xfId="36209"/>
    <cellStyle name="Normal 5 4 2 5" xfId="228"/>
    <cellStyle name="Normal 5 4 2 5 10" xfId="7312"/>
    <cellStyle name="Normal 5 4 2 5 10 2" xfId="16952"/>
    <cellStyle name="Normal 5 4 2 5 10 2 2" xfId="47159"/>
    <cellStyle name="Normal 5 4 2 5 10 3" xfId="26592"/>
    <cellStyle name="Normal 5 4 2 5 10 3 2" xfId="56799"/>
    <cellStyle name="Normal 5 4 2 5 10 4" xfId="37519"/>
    <cellStyle name="Normal 5 4 2 5 11" xfId="8599"/>
    <cellStyle name="Normal 5 4 2 5 11 2" xfId="18239"/>
    <cellStyle name="Normal 5 4 2 5 11 2 2" xfId="48446"/>
    <cellStyle name="Normal 5 4 2 5 11 3" xfId="27879"/>
    <cellStyle name="Normal 5 4 2 5 11 3 2" xfId="58086"/>
    <cellStyle name="Normal 5 4 2 5 11 4" xfId="38806"/>
    <cellStyle name="Normal 5 4 2 5 12" xfId="9886"/>
    <cellStyle name="Normal 5 4 2 5 12 2" xfId="40093"/>
    <cellStyle name="Normal 5 4 2 5 13" xfId="19526"/>
    <cellStyle name="Normal 5 4 2 5 13 2" xfId="49733"/>
    <cellStyle name="Normal 5 4 2 5 14" xfId="29166"/>
    <cellStyle name="Normal 5 4 2 5 14 2" xfId="59373"/>
    <cellStyle name="Normal 5 4 2 5 15" xfId="30453"/>
    <cellStyle name="Normal 5 4 2 5 2" xfId="392"/>
    <cellStyle name="Normal 5 4 2 5 2 10" xfId="10050"/>
    <cellStyle name="Normal 5 4 2 5 2 10 2" xfId="40257"/>
    <cellStyle name="Normal 5 4 2 5 2 11" xfId="19690"/>
    <cellStyle name="Normal 5 4 2 5 2 11 2" xfId="49897"/>
    <cellStyle name="Normal 5 4 2 5 2 12" xfId="29494"/>
    <cellStyle name="Normal 5 4 2 5 2 12 2" xfId="59701"/>
    <cellStyle name="Normal 5 4 2 5 2 13" xfId="30617"/>
    <cellStyle name="Normal 5 4 2 5 2 2" xfId="868"/>
    <cellStyle name="Normal 5 4 2 5 2 2 10" xfId="20159"/>
    <cellStyle name="Normal 5 4 2 5 2 2 10 2" xfId="50366"/>
    <cellStyle name="Normal 5 4 2 5 2 2 11" xfId="29963"/>
    <cellStyle name="Normal 5 4 2 5 2 2 11 2" xfId="60170"/>
    <cellStyle name="Normal 5 4 2 5 2 2 12" xfId="31086"/>
    <cellStyle name="Normal 5 4 2 5 2 2 2" xfId="1997"/>
    <cellStyle name="Normal 5 4 2 5 2 2 2 2" xfId="11642"/>
    <cellStyle name="Normal 5 4 2 5 2 2 2 2 2" xfId="41849"/>
    <cellStyle name="Normal 5 4 2 5 2 2 2 3" xfId="21282"/>
    <cellStyle name="Normal 5 4 2 5 2 2 2 3 2" xfId="51489"/>
    <cellStyle name="Normal 5 4 2 5 2 2 2 4" xfId="32209"/>
    <cellStyle name="Normal 5 4 2 5 2 2 3" xfId="3123"/>
    <cellStyle name="Normal 5 4 2 5 2 2 3 2" xfId="12765"/>
    <cellStyle name="Normal 5 4 2 5 2 2 3 2 2" xfId="42972"/>
    <cellStyle name="Normal 5 4 2 5 2 2 3 3" xfId="22405"/>
    <cellStyle name="Normal 5 4 2 5 2 2 3 3 2" xfId="52612"/>
    <cellStyle name="Normal 5 4 2 5 2 2 3 4" xfId="33332"/>
    <cellStyle name="Normal 5 4 2 5 2 2 4" xfId="4246"/>
    <cellStyle name="Normal 5 4 2 5 2 2 4 2" xfId="13888"/>
    <cellStyle name="Normal 5 4 2 5 2 2 4 2 2" xfId="44095"/>
    <cellStyle name="Normal 5 4 2 5 2 2 4 3" xfId="23528"/>
    <cellStyle name="Normal 5 4 2 5 2 2 4 3 2" xfId="53735"/>
    <cellStyle name="Normal 5 4 2 5 2 2 4 4" xfId="34455"/>
    <cellStyle name="Normal 5 4 2 5 2 2 5" xfId="5535"/>
    <cellStyle name="Normal 5 4 2 5 2 2 5 2" xfId="15175"/>
    <cellStyle name="Normal 5 4 2 5 2 2 5 2 2" xfId="45382"/>
    <cellStyle name="Normal 5 4 2 5 2 2 5 3" xfId="24815"/>
    <cellStyle name="Normal 5 4 2 5 2 2 5 3 2" xfId="55022"/>
    <cellStyle name="Normal 5 4 2 5 2 2 5 4" xfId="35742"/>
    <cellStyle name="Normal 5 4 2 5 2 2 6" xfId="6822"/>
    <cellStyle name="Normal 5 4 2 5 2 2 6 2" xfId="16462"/>
    <cellStyle name="Normal 5 4 2 5 2 2 6 2 2" xfId="46669"/>
    <cellStyle name="Normal 5 4 2 5 2 2 6 3" xfId="26102"/>
    <cellStyle name="Normal 5 4 2 5 2 2 6 3 2" xfId="56309"/>
    <cellStyle name="Normal 5 4 2 5 2 2 6 4" xfId="37029"/>
    <cellStyle name="Normal 5 4 2 5 2 2 7" xfId="8109"/>
    <cellStyle name="Normal 5 4 2 5 2 2 7 2" xfId="17749"/>
    <cellStyle name="Normal 5 4 2 5 2 2 7 2 2" xfId="47956"/>
    <cellStyle name="Normal 5 4 2 5 2 2 7 3" xfId="27389"/>
    <cellStyle name="Normal 5 4 2 5 2 2 7 3 2" xfId="57596"/>
    <cellStyle name="Normal 5 4 2 5 2 2 7 4" xfId="38316"/>
    <cellStyle name="Normal 5 4 2 5 2 2 8" xfId="9396"/>
    <cellStyle name="Normal 5 4 2 5 2 2 8 2" xfId="19036"/>
    <cellStyle name="Normal 5 4 2 5 2 2 8 2 2" xfId="49243"/>
    <cellStyle name="Normal 5 4 2 5 2 2 8 3" xfId="28676"/>
    <cellStyle name="Normal 5 4 2 5 2 2 8 3 2" xfId="58883"/>
    <cellStyle name="Normal 5 4 2 5 2 2 8 4" xfId="39603"/>
    <cellStyle name="Normal 5 4 2 5 2 2 9" xfId="10519"/>
    <cellStyle name="Normal 5 4 2 5 2 2 9 2" xfId="40726"/>
    <cellStyle name="Normal 5 4 2 5 2 3" xfId="1526"/>
    <cellStyle name="Normal 5 4 2 5 2 3 2" xfId="11173"/>
    <cellStyle name="Normal 5 4 2 5 2 3 2 2" xfId="41380"/>
    <cellStyle name="Normal 5 4 2 5 2 3 3" xfId="20813"/>
    <cellStyle name="Normal 5 4 2 5 2 3 3 2" xfId="51020"/>
    <cellStyle name="Normal 5 4 2 5 2 3 4" xfId="31740"/>
    <cellStyle name="Normal 5 4 2 5 2 4" xfId="2654"/>
    <cellStyle name="Normal 5 4 2 5 2 4 2" xfId="12296"/>
    <cellStyle name="Normal 5 4 2 5 2 4 2 2" xfId="42503"/>
    <cellStyle name="Normal 5 4 2 5 2 4 3" xfId="21936"/>
    <cellStyle name="Normal 5 4 2 5 2 4 3 2" xfId="52143"/>
    <cellStyle name="Normal 5 4 2 5 2 4 4" xfId="32863"/>
    <cellStyle name="Normal 5 4 2 5 2 5" xfId="3777"/>
    <cellStyle name="Normal 5 4 2 5 2 5 2" xfId="13419"/>
    <cellStyle name="Normal 5 4 2 5 2 5 2 2" xfId="43626"/>
    <cellStyle name="Normal 5 4 2 5 2 5 3" xfId="23059"/>
    <cellStyle name="Normal 5 4 2 5 2 5 3 2" xfId="53266"/>
    <cellStyle name="Normal 5 4 2 5 2 5 4" xfId="33986"/>
    <cellStyle name="Normal 5 4 2 5 2 6" xfId="5066"/>
    <cellStyle name="Normal 5 4 2 5 2 6 2" xfId="14706"/>
    <cellStyle name="Normal 5 4 2 5 2 6 2 2" xfId="44913"/>
    <cellStyle name="Normal 5 4 2 5 2 6 3" xfId="24346"/>
    <cellStyle name="Normal 5 4 2 5 2 6 3 2" xfId="54553"/>
    <cellStyle name="Normal 5 4 2 5 2 6 4" xfId="35273"/>
    <cellStyle name="Normal 5 4 2 5 2 7" xfId="6353"/>
    <cellStyle name="Normal 5 4 2 5 2 7 2" xfId="15993"/>
    <cellStyle name="Normal 5 4 2 5 2 7 2 2" xfId="46200"/>
    <cellStyle name="Normal 5 4 2 5 2 7 3" xfId="25633"/>
    <cellStyle name="Normal 5 4 2 5 2 7 3 2" xfId="55840"/>
    <cellStyle name="Normal 5 4 2 5 2 7 4" xfId="36560"/>
    <cellStyle name="Normal 5 4 2 5 2 8" xfId="7640"/>
    <cellStyle name="Normal 5 4 2 5 2 8 2" xfId="17280"/>
    <cellStyle name="Normal 5 4 2 5 2 8 2 2" xfId="47487"/>
    <cellStyle name="Normal 5 4 2 5 2 8 3" xfId="26920"/>
    <cellStyle name="Normal 5 4 2 5 2 8 3 2" xfId="57127"/>
    <cellStyle name="Normal 5 4 2 5 2 8 4" xfId="37847"/>
    <cellStyle name="Normal 5 4 2 5 2 9" xfId="8927"/>
    <cellStyle name="Normal 5 4 2 5 2 9 2" xfId="18567"/>
    <cellStyle name="Normal 5 4 2 5 2 9 2 2" xfId="48774"/>
    <cellStyle name="Normal 5 4 2 5 2 9 3" xfId="28207"/>
    <cellStyle name="Normal 5 4 2 5 2 9 3 2" xfId="58414"/>
    <cellStyle name="Normal 5 4 2 5 2 9 4" xfId="39134"/>
    <cellStyle name="Normal 5 4 2 5 3" xfId="704"/>
    <cellStyle name="Normal 5 4 2 5 3 10" xfId="19995"/>
    <cellStyle name="Normal 5 4 2 5 3 10 2" xfId="50202"/>
    <cellStyle name="Normal 5 4 2 5 3 11" xfId="29799"/>
    <cellStyle name="Normal 5 4 2 5 3 11 2" xfId="60006"/>
    <cellStyle name="Normal 5 4 2 5 3 12" xfId="30922"/>
    <cellStyle name="Normal 5 4 2 5 3 2" xfId="1833"/>
    <cellStyle name="Normal 5 4 2 5 3 2 2" xfId="11478"/>
    <cellStyle name="Normal 5 4 2 5 3 2 2 2" xfId="41685"/>
    <cellStyle name="Normal 5 4 2 5 3 2 3" xfId="21118"/>
    <cellStyle name="Normal 5 4 2 5 3 2 3 2" xfId="51325"/>
    <cellStyle name="Normal 5 4 2 5 3 2 4" xfId="32045"/>
    <cellStyle name="Normal 5 4 2 5 3 3" xfId="2959"/>
    <cellStyle name="Normal 5 4 2 5 3 3 2" xfId="12601"/>
    <cellStyle name="Normal 5 4 2 5 3 3 2 2" xfId="42808"/>
    <cellStyle name="Normal 5 4 2 5 3 3 3" xfId="22241"/>
    <cellStyle name="Normal 5 4 2 5 3 3 3 2" xfId="52448"/>
    <cellStyle name="Normal 5 4 2 5 3 3 4" xfId="33168"/>
    <cellStyle name="Normal 5 4 2 5 3 4" xfId="4082"/>
    <cellStyle name="Normal 5 4 2 5 3 4 2" xfId="13724"/>
    <cellStyle name="Normal 5 4 2 5 3 4 2 2" xfId="43931"/>
    <cellStyle name="Normal 5 4 2 5 3 4 3" xfId="23364"/>
    <cellStyle name="Normal 5 4 2 5 3 4 3 2" xfId="53571"/>
    <cellStyle name="Normal 5 4 2 5 3 4 4" xfId="34291"/>
    <cellStyle name="Normal 5 4 2 5 3 5" xfId="5371"/>
    <cellStyle name="Normal 5 4 2 5 3 5 2" xfId="15011"/>
    <cellStyle name="Normal 5 4 2 5 3 5 2 2" xfId="45218"/>
    <cellStyle name="Normal 5 4 2 5 3 5 3" xfId="24651"/>
    <cellStyle name="Normal 5 4 2 5 3 5 3 2" xfId="54858"/>
    <cellStyle name="Normal 5 4 2 5 3 5 4" xfId="35578"/>
    <cellStyle name="Normal 5 4 2 5 3 6" xfId="6658"/>
    <cellStyle name="Normal 5 4 2 5 3 6 2" xfId="16298"/>
    <cellStyle name="Normal 5 4 2 5 3 6 2 2" xfId="46505"/>
    <cellStyle name="Normal 5 4 2 5 3 6 3" xfId="25938"/>
    <cellStyle name="Normal 5 4 2 5 3 6 3 2" xfId="56145"/>
    <cellStyle name="Normal 5 4 2 5 3 6 4" xfId="36865"/>
    <cellStyle name="Normal 5 4 2 5 3 7" xfId="7945"/>
    <cellStyle name="Normal 5 4 2 5 3 7 2" xfId="17585"/>
    <cellStyle name="Normal 5 4 2 5 3 7 2 2" xfId="47792"/>
    <cellStyle name="Normal 5 4 2 5 3 7 3" xfId="27225"/>
    <cellStyle name="Normal 5 4 2 5 3 7 3 2" xfId="57432"/>
    <cellStyle name="Normal 5 4 2 5 3 7 4" xfId="38152"/>
    <cellStyle name="Normal 5 4 2 5 3 8" xfId="9232"/>
    <cellStyle name="Normal 5 4 2 5 3 8 2" xfId="18872"/>
    <cellStyle name="Normal 5 4 2 5 3 8 2 2" xfId="49079"/>
    <cellStyle name="Normal 5 4 2 5 3 8 3" xfId="28512"/>
    <cellStyle name="Normal 5 4 2 5 3 8 3 2" xfId="58719"/>
    <cellStyle name="Normal 5 4 2 5 3 8 4" xfId="39439"/>
    <cellStyle name="Normal 5 4 2 5 3 9" xfId="10355"/>
    <cellStyle name="Normal 5 4 2 5 3 9 2" xfId="40562"/>
    <cellStyle name="Normal 5 4 2 5 4" xfId="1174"/>
    <cellStyle name="Normal 5 4 2 5 4 10" xfId="20462"/>
    <cellStyle name="Normal 5 4 2 5 4 10 2" xfId="50669"/>
    <cellStyle name="Normal 5 4 2 5 4 11" xfId="30266"/>
    <cellStyle name="Normal 5 4 2 5 4 11 2" xfId="60473"/>
    <cellStyle name="Normal 5 4 2 5 4 12" xfId="31389"/>
    <cellStyle name="Normal 5 4 2 5 4 2" xfId="2302"/>
    <cellStyle name="Normal 5 4 2 5 4 2 2" xfId="11945"/>
    <cellStyle name="Normal 5 4 2 5 4 2 2 2" xfId="42152"/>
    <cellStyle name="Normal 5 4 2 5 4 2 3" xfId="21585"/>
    <cellStyle name="Normal 5 4 2 5 4 2 3 2" xfId="51792"/>
    <cellStyle name="Normal 5 4 2 5 4 2 4" xfId="32512"/>
    <cellStyle name="Normal 5 4 2 5 4 3" xfId="3426"/>
    <cellStyle name="Normal 5 4 2 5 4 3 2" xfId="13068"/>
    <cellStyle name="Normal 5 4 2 5 4 3 2 2" xfId="43275"/>
    <cellStyle name="Normal 5 4 2 5 4 3 3" xfId="22708"/>
    <cellStyle name="Normal 5 4 2 5 4 3 3 2" xfId="52915"/>
    <cellStyle name="Normal 5 4 2 5 4 3 4" xfId="33635"/>
    <cellStyle name="Normal 5 4 2 5 4 4" xfId="4549"/>
    <cellStyle name="Normal 5 4 2 5 4 4 2" xfId="14191"/>
    <cellStyle name="Normal 5 4 2 5 4 4 2 2" xfId="44398"/>
    <cellStyle name="Normal 5 4 2 5 4 4 3" xfId="23831"/>
    <cellStyle name="Normal 5 4 2 5 4 4 3 2" xfId="54038"/>
    <cellStyle name="Normal 5 4 2 5 4 4 4" xfId="34758"/>
    <cellStyle name="Normal 5 4 2 5 4 5" xfId="5838"/>
    <cellStyle name="Normal 5 4 2 5 4 5 2" xfId="15478"/>
    <cellStyle name="Normal 5 4 2 5 4 5 2 2" xfId="45685"/>
    <cellStyle name="Normal 5 4 2 5 4 5 3" xfId="25118"/>
    <cellStyle name="Normal 5 4 2 5 4 5 3 2" xfId="55325"/>
    <cellStyle name="Normal 5 4 2 5 4 5 4" xfId="36045"/>
    <cellStyle name="Normal 5 4 2 5 4 6" xfId="7125"/>
    <cellStyle name="Normal 5 4 2 5 4 6 2" xfId="16765"/>
    <cellStyle name="Normal 5 4 2 5 4 6 2 2" xfId="46972"/>
    <cellStyle name="Normal 5 4 2 5 4 6 3" xfId="26405"/>
    <cellStyle name="Normal 5 4 2 5 4 6 3 2" xfId="56612"/>
    <cellStyle name="Normal 5 4 2 5 4 6 4" xfId="37332"/>
    <cellStyle name="Normal 5 4 2 5 4 7" xfId="8412"/>
    <cellStyle name="Normal 5 4 2 5 4 7 2" xfId="18052"/>
    <cellStyle name="Normal 5 4 2 5 4 7 2 2" xfId="48259"/>
    <cellStyle name="Normal 5 4 2 5 4 7 3" xfId="27692"/>
    <cellStyle name="Normal 5 4 2 5 4 7 3 2" xfId="57899"/>
    <cellStyle name="Normal 5 4 2 5 4 7 4" xfId="38619"/>
    <cellStyle name="Normal 5 4 2 5 4 8" xfId="9699"/>
    <cellStyle name="Normal 5 4 2 5 4 8 2" xfId="19339"/>
    <cellStyle name="Normal 5 4 2 5 4 8 2 2" xfId="49546"/>
    <cellStyle name="Normal 5 4 2 5 4 8 3" xfId="28979"/>
    <cellStyle name="Normal 5 4 2 5 4 8 3 2" xfId="59186"/>
    <cellStyle name="Normal 5 4 2 5 4 8 4" xfId="39906"/>
    <cellStyle name="Normal 5 4 2 5 4 9" xfId="10822"/>
    <cellStyle name="Normal 5 4 2 5 4 9 2" xfId="41029"/>
    <cellStyle name="Normal 5 4 2 5 5" xfId="1362"/>
    <cellStyle name="Normal 5 4 2 5 5 2" xfId="4902"/>
    <cellStyle name="Normal 5 4 2 5 5 2 2" xfId="14542"/>
    <cellStyle name="Normal 5 4 2 5 5 2 2 2" xfId="44749"/>
    <cellStyle name="Normal 5 4 2 5 5 2 3" xfId="24182"/>
    <cellStyle name="Normal 5 4 2 5 5 2 3 2" xfId="54389"/>
    <cellStyle name="Normal 5 4 2 5 5 2 4" xfId="35109"/>
    <cellStyle name="Normal 5 4 2 5 5 3" xfId="6189"/>
    <cellStyle name="Normal 5 4 2 5 5 3 2" xfId="15829"/>
    <cellStyle name="Normal 5 4 2 5 5 3 2 2" xfId="46036"/>
    <cellStyle name="Normal 5 4 2 5 5 3 3" xfId="25469"/>
    <cellStyle name="Normal 5 4 2 5 5 3 3 2" xfId="55676"/>
    <cellStyle name="Normal 5 4 2 5 5 3 4" xfId="36396"/>
    <cellStyle name="Normal 5 4 2 5 5 4" xfId="7476"/>
    <cellStyle name="Normal 5 4 2 5 5 4 2" xfId="17116"/>
    <cellStyle name="Normal 5 4 2 5 5 4 2 2" xfId="47323"/>
    <cellStyle name="Normal 5 4 2 5 5 4 3" xfId="26756"/>
    <cellStyle name="Normal 5 4 2 5 5 4 3 2" xfId="56963"/>
    <cellStyle name="Normal 5 4 2 5 5 4 4" xfId="37683"/>
    <cellStyle name="Normal 5 4 2 5 5 5" xfId="8763"/>
    <cellStyle name="Normal 5 4 2 5 5 5 2" xfId="18403"/>
    <cellStyle name="Normal 5 4 2 5 5 5 2 2" xfId="48610"/>
    <cellStyle name="Normal 5 4 2 5 5 5 3" xfId="28043"/>
    <cellStyle name="Normal 5 4 2 5 5 5 3 2" xfId="58250"/>
    <cellStyle name="Normal 5 4 2 5 5 5 4" xfId="38970"/>
    <cellStyle name="Normal 5 4 2 5 5 6" xfId="11009"/>
    <cellStyle name="Normal 5 4 2 5 5 6 2" xfId="41216"/>
    <cellStyle name="Normal 5 4 2 5 5 7" xfId="20649"/>
    <cellStyle name="Normal 5 4 2 5 5 7 2" xfId="50856"/>
    <cellStyle name="Normal 5 4 2 5 5 8" xfId="29330"/>
    <cellStyle name="Normal 5 4 2 5 5 8 2" xfId="59537"/>
    <cellStyle name="Normal 5 4 2 5 5 9" xfId="31576"/>
    <cellStyle name="Normal 5 4 2 5 6" xfId="2490"/>
    <cellStyle name="Normal 5 4 2 5 6 2" xfId="12132"/>
    <cellStyle name="Normal 5 4 2 5 6 2 2" xfId="42339"/>
    <cellStyle name="Normal 5 4 2 5 6 3" xfId="21772"/>
    <cellStyle name="Normal 5 4 2 5 6 3 2" xfId="51979"/>
    <cellStyle name="Normal 5 4 2 5 6 4" xfId="32699"/>
    <cellStyle name="Normal 5 4 2 5 7" xfId="3613"/>
    <cellStyle name="Normal 5 4 2 5 7 2" xfId="13255"/>
    <cellStyle name="Normal 5 4 2 5 7 2 2" xfId="43462"/>
    <cellStyle name="Normal 5 4 2 5 7 3" xfId="22895"/>
    <cellStyle name="Normal 5 4 2 5 7 3 2" xfId="53102"/>
    <cellStyle name="Normal 5 4 2 5 7 4" xfId="33822"/>
    <cellStyle name="Normal 5 4 2 5 8" xfId="4736"/>
    <cellStyle name="Normal 5 4 2 5 8 2" xfId="14378"/>
    <cellStyle name="Normal 5 4 2 5 8 2 2" xfId="44585"/>
    <cellStyle name="Normal 5 4 2 5 8 3" xfId="24018"/>
    <cellStyle name="Normal 5 4 2 5 8 3 2" xfId="54225"/>
    <cellStyle name="Normal 5 4 2 5 8 4" xfId="34945"/>
    <cellStyle name="Normal 5 4 2 5 9" xfId="6025"/>
    <cellStyle name="Normal 5 4 2 5 9 2" xfId="15665"/>
    <cellStyle name="Normal 5 4 2 5 9 2 2" xfId="45872"/>
    <cellStyle name="Normal 5 4 2 5 9 3" xfId="25305"/>
    <cellStyle name="Normal 5 4 2 5 9 3 2" xfId="55512"/>
    <cellStyle name="Normal 5 4 2 5 9 4" xfId="36232"/>
    <cellStyle name="Normal 5 4 2 6" xfId="252"/>
    <cellStyle name="Normal 5 4 2 6 10" xfId="7336"/>
    <cellStyle name="Normal 5 4 2 6 10 2" xfId="16976"/>
    <cellStyle name="Normal 5 4 2 6 10 2 2" xfId="47183"/>
    <cellStyle name="Normal 5 4 2 6 10 3" xfId="26616"/>
    <cellStyle name="Normal 5 4 2 6 10 3 2" xfId="56823"/>
    <cellStyle name="Normal 5 4 2 6 10 4" xfId="37543"/>
    <cellStyle name="Normal 5 4 2 6 11" xfId="8623"/>
    <cellStyle name="Normal 5 4 2 6 11 2" xfId="18263"/>
    <cellStyle name="Normal 5 4 2 6 11 2 2" xfId="48470"/>
    <cellStyle name="Normal 5 4 2 6 11 3" xfId="27903"/>
    <cellStyle name="Normal 5 4 2 6 11 3 2" xfId="58110"/>
    <cellStyle name="Normal 5 4 2 6 11 4" xfId="38830"/>
    <cellStyle name="Normal 5 4 2 6 12" xfId="9910"/>
    <cellStyle name="Normal 5 4 2 6 12 2" xfId="40117"/>
    <cellStyle name="Normal 5 4 2 6 13" xfId="19550"/>
    <cellStyle name="Normal 5 4 2 6 13 2" xfId="49757"/>
    <cellStyle name="Normal 5 4 2 6 14" xfId="29190"/>
    <cellStyle name="Normal 5 4 2 6 14 2" xfId="59397"/>
    <cellStyle name="Normal 5 4 2 6 15" xfId="30477"/>
    <cellStyle name="Normal 5 4 2 6 2" xfId="416"/>
    <cellStyle name="Normal 5 4 2 6 2 10" xfId="10074"/>
    <cellStyle name="Normal 5 4 2 6 2 10 2" xfId="40281"/>
    <cellStyle name="Normal 5 4 2 6 2 11" xfId="19714"/>
    <cellStyle name="Normal 5 4 2 6 2 11 2" xfId="49921"/>
    <cellStyle name="Normal 5 4 2 6 2 12" xfId="29518"/>
    <cellStyle name="Normal 5 4 2 6 2 12 2" xfId="59725"/>
    <cellStyle name="Normal 5 4 2 6 2 13" xfId="30641"/>
    <cellStyle name="Normal 5 4 2 6 2 2" xfId="892"/>
    <cellStyle name="Normal 5 4 2 6 2 2 10" xfId="20183"/>
    <cellStyle name="Normal 5 4 2 6 2 2 10 2" xfId="50390"/>
    <cellStyle name="Normal 5 4 2 6 2 2 11" xfId="29987"/>
    <cellStyle name="Normal 5 4 2 6 2 2 11 2" xfId="60194"/>
    <cellStyle name="Normal 5 4 2 6 2 2 12" xfId="31110"/>
    <cellStyle name="Normal 5 4 2 6 2 2 2" xfId="2021"/>
    <cellStyle name="Normal 5 4 2 6 2 2 2 2" xfId="11666"/>
    <cellStyle name="Normal 5 4 2 6 2 2 2 2 2" xfId="41873"/>
    <cellStyle name="Normal 5 4 2 6 2 2 2 3" xfId="21306"/>
    <cellStyle name="Normal 5 4 2 6 2 2 2 3 2" xfId="51513"/>
    <cellStyle name="Normal 5 4 2 6 2 2 2 4" xfId="32233"/>
    <cellStyle name="Normal 5 4 2 6 2 2 3" xfId="3147"/>
    <cellStyle name="Normal 5 4 2 6 2 2 3 2" xfId="12789"/>
    <cellStyle name="Normal 5 4 2 6 2 2 3 2 2" xfId="42996"/>
    <cellStyle name="Normal 5 4 2 6 2 2 3 3" xfId="22429"/>
    <cellStyle name="Normal 5 4 2 6 2 2 3 3 2" xfId="52636"/>
    <cellStyle name="Normal 5 4 2 6 2 2 3 4" xfId="33356"/>
    <cellStyle name="Normal 5 4 2 6 2 2 4" xfId="4270"/>
    <cellStyle name="Normal 5 4 2 6 2 2 4 2" xfId="13912"/>
    <cellStyle name="Normal 5 4 2 6 2 2 4 2 2" xfId="44119"/>
    <cellStyle name="Normal 5 4 2 6 2 2 4 3" xfId="23552"/>
    <cellStyle name="Normal 5 4 2 6 2 2 4 3 2" xfId="53759"/>
    <cellStyle name="Normal 5 4 2 6 2 2 4 4" xfId="34479"/>
    <cellStyle name="Normal 5 4 2 6 2 2 5" xfId="5559"/>
    <cellStyle name="Normal 5 4 2 6 2 2 5 2" xfId="15199"/>
    <cellStyle name="Normal 5 4 2 6 2 2 5 2 2" xfId="45406"/>
    <cellStyle name="Normal 5 4 2 6 2 2 5 3" xfId="24839"/>
    <cellStyle name="Normal 5 4 2 6 2 2 5 3 2" xfId="55046"/>
    <cellStyle name="Normal 5 4 2 6 2 2 5 4" xfId="35766"/>
    <cellStyle name="Normal 5 4 2 6 2 2 6" xfId="6846"/>
    <cellStyle name="Normal 5 4 2 6 2 2 6 2" xfId="16486"/>
    <cellStyle name="Normal 5 4 2 6 2 2 6 2 2" xfId="46693"/>
    <cellStyle name="Normal 5 4 2 6 2 2 6 3" xfId="26126"/>
    <cellStyle name="Normal 5 4 2 6 2 2 6 3 2" xfId="56333"/>
    <cellStyle name="Normal 5 4 2 6 2 2 6 4" xfId="37053"/>
    <cellStyle name="Normal 5 4 2 6 2 2 7" xfId="8133"/>
    <cellStyle name="Normal 5 4 2 6 2 2 7 2" xfId="17773"/>
    <cellStyle name="Normal 5 4 2 6 2 2 7 2 2" xfId="47980"/>
    <cellStyle name="Normal 5 4 2 6 2 2 7 3" xfId="27413"/>
    <cellStyle name="Normal 5 4 2 6 2 2 7 3 2" xfId="57620"/>
    <cellStyle name="Normal 5 4 2 6 2 2 7 4" xfId="38340"/>
    <cellStyle name="Normal 5 4 2 6 2 2 8" xfId="9420"/>
    <cellStyle name="Normal 5 4 2 6 2 2 8 2" xfId="19060"/>
    <cellStyle name="Normal 5 4 2 6 2 2 8 2 2" xfId="49267"/>
    <cellStyle name="Normal 5 4 2 6 2 2 8 3" xfId="28700"/>
    <cellStyle name="Normal 5 4 2 6 2 2 8 3 2" xfId="58907"/>
    <cellStyle name="Normal 5 4 2 6 2 2 8 4" xfId="39627"/>
    <cellStyle name="Normal 5 4 2 6 2 2 9" xfId="10543"/>
    <cellStyle name="Normal 5 4 2 6 2 2 9 2" xfId="40750"/>
    <cellStyle name="Normal 5 4 2 6 2 3" xfId="1550"/>
    <cellStyle name="Normal 5 4 2 6 2 3 2" xfId="11197"/>
    <cellStyle name="Normal 5 4 2 6 2 3 2 2" xfId="41404"/>
    <cellStyle name="Normal 5 4 2 6 2 3 3" xfId="20837"/>
    <cellStyle name="Normal 5 4 2 6 2 3 3 2" xfId="51044"/>
    <cellStyle name="Normal 5 4 2 6 2 3 4" xfId="31764"/>
    <cellStyle name="Normal 5 4 2 6 2 4" xfId="2678"/>
    <cellStyle name="Normal 5 4 2 6 2 4 2" xfId="12320"/>
    <cellStyle name="Normal 5 4 2 6 2 4 2 2" xfId="42527"/>
    <cellStyle name="Normal 5 4 2 6 2 4 3" xfId="21960"/>
    <cellStyle name="Normal 5 4 2 6 2 4 3 2" xfId="52167"/>
    <cellStyle name="Normal 5 4 2 6 2 4 4" xfId="32887"/>
    <cellStyle name="Normal 5 4 2 6 2 5" xfId="3801"/>
    <cellStyle name="Normal 5 4 2 6 2 5 2" xfId="13443"/>
    <cellStyle name="Normal 5 4 2 6 2 5 2 2" xfId="43650"/>
    <cellStyle name="Normal 5 4 2 6 2 5 3" xfId="23083"/>
    <cellStyle name="Normal 5 4 2 6 2 5 3 2" xfId="53290"/>
    <cellStyle name="Normal 5 4 2 6 2 5 4" xfId="34010"/>
    <cellStyle name="Normal 5 4 2 6 2 6" xfId="5090"/>
    <cellStyle name="Normal 5 4 2 6 2 6 2" xfId="14730"/>
    <cellStyle name="Normal 5 4 2 6 2 6 2 2" xfId="44937"/>
    <cellStyle name="Normal 5 4 2 6 2 6 3" xfId="24370"/>
    <cellStyle name="Normal 5 4 2 6 2 6 3 2" xfId="54577"/>
    <cellStyle name="Normal 5 4 2 6 2 6 4" xfId="35297"/>
    <cellStyle name="Normal 5 4 2 6 2 7" xfId="6377"/>
    <cellStyle name="Normal 5 4 2 6 2 7 2" xfId="16017"/>
    <cellStyle name="Normal 5 4 2 6 2 7 2 2" xfId="46224"/>
    <cellStyle name="Normal 5 4 2 6 2 7 3" xfId="25657"/>
    <cellStyle name="Normal 5 4 2 6 2 7 3 2" xfId="55864"/>
    <cellStyle name="Normal 5 4 2 6 2 7 4" xfId="36584"/>
    <cellStyle name="Normal 5 4 2 6 2 8" xfId="7664"/>
    <cellStyle name="Normal 5 4 2 6 2 8 2" xfId="17304"/>
    <cellStyle name="Normal 5 4 2 6 2 8 2 2" xfId="47511"/>
    <cellStyle name="Normal 5 4 2 6 2 8 3" xfId="26944"/>
    <cellStyle name="Normal 5 4 2 6 2 8 3 2" xfId="57151"/>
    <cellStyle name="Normal 5 4 2 6 2 8 4" xfId="37871"/>
    <cellStyle name="Normal 5 4 2 6 2 9" xfId="8951"/>
    <cellStyle name="Normal 5 4 2 6 2 9 2" xfId="18591"/>
    <cellStyle name="Normal 5 4 2 6 2 9 2 2" xfId="48798"/>
    <cellStyle name="Normal 5 4 2 6 2 9 3" xfId="28231"/>
    <cellStyle name="Normal 5 4 2 6 2 9 3 2" xfId="58438"/>
    <cellStyle name="Normal 5 4 2 6 2 9 4" xfId="39158"/>
    <cellStyle name="Normal 5 4 2 6 3" xfId="728"/>
    <cellStyle name="Normal 5 4 2 6 3 10" xfId="20019"/>
    <cellStyle name="Normal 5 4 2 6 3 10 2" xfId="50226"/>
    <cellStyle name="Normal 5 4 2 6 3 11" xfId="29823"/>
    <cellStyle name="Normal 5 4 2 6 3 11 2" xfId="60030"/>
    <cellStyle name="Normal 5 4 2 6 3 12" xfId="30946"/>
    <cellStyle name="Normal 5 4 2 6 3 2" xfId="1857"/>
    <cellStyle name="Normal 5 4 2 6 3 2 2" xfId="11502"/>
    <cellStyle name="Normal 5 4 2 6 3 2 2 2" xfId="41709"/>
    <cellStyle name="Normal 5 4 2 6 3 2 3" xfId="21142"/>
    <cellStyle name="Normal 5 4 2 6 3 2 3 2" xfId="51349"/>
    <cellStyle name="Normal 5 4 2 6 3 2 4" xfId="32069"/>
    <cellStyle name="Normal 5 4 2 6 3 3" xfId="2983"/>
    <cellStyle name="Normal 5 4 2 6 3 3 2" xfId="12625"/>
    <cellStyle name="Normal 5 4 2 6 3 3 2 2" xfId="42832"/>
    <cellStyle name="Normal 5 4 2 6 3 3 3" xfId="22265"/>
    <cellStyle name="Normal 5 4 2 6 3 3 3 2" xfId="52472"/>
    <cellStyle name="Normal 5 4 2 6 3 3 4" xfId="33192"/>
    <cellStyle name="Normal 5 4 2 6 3 4" xfId="4106"/>
    <cellStyle name="Normal 5 4 2 6 3 4 2" xfId="13748"/>
    <cellStyle name="Normal 5 4 2 6 3 4 2 2" xfId="43955"/>
    <cellStyle name="Normal 5 4 2 6 3 4 3" xfId="23388"/>
    <cellStyle name="Normal 5 4 2 6 3 4 3 2" xfId="53595"/>
    <cellStyle name="Normal 5 4 2 6 3 4 4" xfId="34315"/>
    <cellStyle name="Normal 5 4 2 6 3 5" xfId="5395"/>
    <cellStyle name="Normal 5 4 2 6 3 5 2" xfId="15035"/>
    <cellStyle name="Normal 5 4 2 6 3 5 2 2" xfId="45242"/>
    <cellStyle name="Normal 5 4 2 6 3 5 3" xfId="24675"/>
    <cellStyle name="Normal 5 4 2 6 3 5 3 2" xfId="54882"/>
    <cellStyle name="Normal 5 4 2 6 3 5 4" xfId="35602"/>
    <cellStyle name="Normal 5 4 2 6 3 6" xfId="6682"/>
    <cellStyle name="Normal 5 4 2 6 3 6 2" xfId="16322"/>
    <cellStyle name="Normal 5 4 2 6 3 6 2 2" xfId="46529"/>
    <cellStyle name="Normal 5 4 2 6 3 6 3" xfId="25962"/>
    <cellStyle name="Normal 5 4 2 6 3 6 3 2" xfId="56169"/>
    <cellStyle name="Normal 5 4 2 6 3 6 4" xfId="36889"/>
    <cellStyle name="Normal 5 4 2 6 3 7" xfId="7969"/>
    <cellStyle name="Normal 5 4 2 6 3 7 2" xfId="17609"/>
    <cellStyle name="Normal 5 4 2 6 3 7 2 2" xfId="47816"/>
    <cellStyle name="Normal 5 4 2 6 3 7 3" xfId="27249"/>
    <cellStyle name="Normal 5 4 2 6 3 7 3 2" xfId="57456"/>
    <cellStyle name="Normal 5 4 2 6 3 7 4" xfId="38176"/>
    <cellStyle name="Normal 5 4 2 6 3 8" xfId="9256"/>
    <cellStyle name="Normal 5 4 2 6 3 8 2" xfId="18896"/>
    <cellStyle name="Normal 5 4 2 6 3 8 2 2" xfId="49103"/>
    <cellStyle name="Normal 5 4 2 6 3 8 3" xfId="28536"/>
    <cellStyle name="Normal 5 4 2 6 3 8 3 2" xfId="58743"/>
    <cellStyle name="Normal 5 4 2 6 3 8 4" xfId="39463"/>
    <cellStyle name="Normal 5 4 2 6 3 9" xfId="10379"/>
    <cellStyle name="Normal 5 4 2 6 3 9 2" xfId="40586"/>
    <cellStyle name="Normal 5 4 2 6 4" xfId="1198"/>
    <cellStyle name="Normal 5 4 2 6 4 10" xfId="20486"/>
    <cellStyle name="Normal 5 4 2 6 4 10 2" xfId="50693"/>
    <cellStyle name="Normal 5 4 2 6 4 11" xfId="30290"/>
    <cellStyle name="Normal 5 4 2 6 4 11 2" xfId="60497"/>
    <cellStyle name="Normal 5 4 2 6 4 12" xfId="31413"/>
    <cellStyle name="Normal 5 4 2 6 4 2" xfId="2326"/>
    <cellStyle name="Normal 5 4 2 6 4 2 2" xfId="11969"/>
    <cellStyle name="Normal 5 4 2 6 4 2 2 2" xfId="42176"/>
    <cellStyle name="Normal 5 4 2 6 4 2 3" xfId="21609"/>
    <cellStyle name="Normal 5 4 2 6 4 2 3 2" xfId="51816"/>
    <cellStyle name="Normal 5 4 2 6 4 2 4" xfId="32536"/>
    <cellStyle name="Normal 5 4 2 6 4 3" xfId="3450"/>
    <cellStyle name="Normal 5 4 2 6 4 3 2" xfId="13092"/>
    <cellStyle name="Normal 5 4 2 6 4 3 2 2" xfId="43299"/>
    <cellStyle name="Normal 5 4 2 6 4 3 3" xfId="22732"/>
    <cellStyle name="Normal 5 4 2 6 4 3 3 2" xfId="52939"/>
    <cellStyle name="Normal 5 4 2 6 4 3 4" xfId="33659"/>
    <cellStyle name="Normal 5 4 2 6 4 4" xfId="4573"/>
    <cellStyle name="Normal 5 4 2 6 4 4 2" xfId="14215"/>
    <cellStyle name="Normal 5 4 2 6 4 4 2 2" xfId="44422"/>
    <cellStyle name="Normal 5 4 2 6 4 4 3" xfId="23855"/>
    <cellStyle name="Normal 5 4 2 6 4 4 3 2" xfId="54062"/>
    <cellStyle name="Normal 5 4 2 6 4 4 4" xfId="34782"/>
    <cellStyle name="Normal 5 4 2 6 4 5" xfId="5862"/>
    <cellStyle name="Normal 5 4 2 6 4 5 2" xfId="15502"/>
    <cellStyle name="Normal 5 4 2 6 4 5 2 2" xfId="45709"/>
    <cellStyle name="Normal 5 4 2 6 4 5 3" xfId="25142"/>
    <cellStyle name="Normal 5 4 2 6 4 5 3 2" xfId="55349"/>
    <cellStyle name="Normal 5 4 2 6 4 5 4" xfId="36069"/>
    <cellStyle name="Normal 5 4 2 6 4 6" xfId="7149"/>
    <cellStyle name="Normal 5 4 2 6 4 6 2" xfId="16789"/>
    <cellStyle name="Normal 5 4 2 6 4 6 2 2" xfId="46996"/>
    <cellStyle name="Normal 5 4 2 6 4 6 3" xfId="26429"/>
    <cellStyle name="Normal 5 4 2 6 4 6 3 2" xfId="56636"/>
    <cellStyle name="Normal 5 4 2 6 4 6 4" xfId="37356"/>
    <cellStyle name="Normal 5 4 2 6 4 7" xfId="8436"/>
    <cellStyle name="Normal 5 4 2 6 4 7 2" xfId="18076"/>
    <cellStyle name="Normal 5 4 2 6 4 7 2 2" xfId="48283"/>
    <cellStyle name="Normal 5 4 2 6 4 7 3" xfId="27716"/>
    <cellStyle name="Normal 5 4 2 6 4 7 3 2" xfId="57923"/>
    <cellStyle name="Normal 5 4 2 6 4 7 4" xfId="38643"/>
    <cellStyle name="Normal 5 4 2 6 4 8" xfId="9723"/>
    <cellStyle name="Normal 5 4 2 6 4 8 2" xfId="19363"/>
    <cellStyle name="Normal 5 4 2 6 4 8 2 2" xfId="49570"/>
    <cellStyle name="Normal 5 4 2 6 4 8 3" xfId="29003"/>
    <cellStyle name="Normal 5 4 2 6 4 8 3 2" xfId="59210"/>
    <cellStyle name="Normal 5 4 2 6 4 8 4" xfId="39930"/>
    <cellStyle name="Normal 5 4 2 6 4 9" xfId="10846"/>
    <cellStyle name="Normal 5 4 2 6 4 9 2" xfId="41053"/>
    <cellStyle name="Normal 5 4 2 6 5" xfId="1386"/>
    <cellStyle name="Normal 5 4 2 6 5 2" xfId="4926"/>
    <cellStyle name="Normal 5 4 2 6 5 2 2" xfId="14566"/>
    <cellStyle name="Normal 5 4 2 6 5 2 2 2" xfId="44773"/>
    <cellStyle name="Normal 5 4 2 6 5 2 3" xfId="24206"/>
    <cellStyle name="Normal 5 4 2 6 5 2 3 2" xfId="54413"/>
    <cellStyle name="Normal 5 4 2 6 5 2 4" xfId="35133"/>
    <cellStyle name="Normal 5 4 2 6 5 3" xfId="6213"/>
    <cellStyle name="Normal 5 4 2 6 5 3 2" xfId="15853"/>
    <cellStyle name="Normal 5 4 2 6 5 3 2 2" xfId="46060"/>
    <cellStyle name="Normal 5 4 2 6 5 3 3" xfId="25493"/>
    <cellStyle name="Normal 5 4 2 6 5 3 3 2" xfId="55700"/>
    <cellStyle name="Normal 5 4 2 6 5 3 4" xfId="36420"/>
    <cellStyle name="Normal 5 4 2 6 5 4" xfId="7500"/>
    <cellStyle name="Normal 5 4 2 6 5 4 2" xfId="17140"/>
    <cellStyle name="Normal 5 4 2 6 5 4 2 2" xfId="47347"/>
    <cellStyle name="Normal 5 4 2 6 5 4 3" xfId="26780"/>
    <cellStyle name="Normal 5 4 2 6 5 4 3 2" xfId="56987"/>
    <cellStyle name="Normal 5 4 2 6 5 4 4" xfId="37707"/>
    <cellStyle name="Normal 5 4 2 6 5 5" xfId="8787"/>
    <cellStyle name="Normal 5 4 2 6 5 5 2" xfId="18427"/>
    <cellStyle name="Normal 5 4 2 6 5 5 2 2" xfId="48634"/>
    <cellStyle name="Normal 5 4 2 6 5 5 3" xfId="28067"/>
    <cellStyle name="Normal 5 4 2 6 5 5 3 2" xfId="58274"/>
    <cellStyle name="Normal 5 4 2 6 5 5 4" xfId="38994"/>
    <cellStyle name="Normal 5 4 2 6 5 6" xfId="11033"/>
    <cellStyle name="Normal 5 4 2 6 5 6 2" xfId="41240"/>
    <cellStyle name="Normal 5 4 2 6 5 7" xfId="20673"/>
    <cellStyle name="Normal 5 4 2 6 5 7 2" xfId="50880"/>
    <cellStyle name="Normal 5 4 2 6 5 8" xfId="29354"/>
    <cellStyle name="Normal 5 4 2 6 5 8 2" xfId="59561"/>
    <cellStyle name="Normal 5 4 2 6 5 9" xfId="31600"/>
    <cellStyle name="Normal 5 4 2 6 6" xfId="2514"/>
    <cellStyle name="Normal 5 4 2 6 6 2" xfId="12156"/>
    <cellStyle name="Normal 5 4 2 6 6 2 2" xfId="42363"/>
    <cellStyle name="Normal 5 4 2 6 6 3" xfId="21796"/>
    <cellStyle name="Normal 5 4 2 6 6 3 2" xfId="52003"/>
    <cellStyle name="Normal 5 4 2 6 6 4" xfId="32723"/>
    <cellStyle name="Normal 5 4 2 6 7" xfId="3637"/>
    <cellStyle name="Normal 5 4 2 6 7 2" xfId="13279"/>
    <cellStyle name="Normal 5 4 2 6 7 2 2" xfId="43486"/>
    <cellStyle name="Normal 5 4 2 6 7 3" xfId="22919"/>
    <cellStyle name="Normal 5 4 2 6 7 3 2" xfId="53126"/>
    <cellStyle name="Normal 5 4 2 6 7 4" xfId="33846"/>
    <cellStyle name="Normal 5 4 2 6 8" xfId="4760"/>
    <cellStyle name="Normal 5 4 2 6 8 2" xfId="14402"/>
    <cellStyle name="Normal 5 4 2 6 8 2 2" xfId="44609"/>
    <cellStyle name="Normal 5 4 2 6 8 3" xfId="24042"/>
    <cellStyle name="Normal 5 4 2 6 8 3 2" xfId="54249"/>
    <cellStyle name="Normal 5 4 2 6 8 4" xfId="34969"/>
    <cellStyle name="Normal 5 4 2 6 9" xfId="6049"/>
    <cellStyle name="Normal 5 4 2 6 9 2" xfId="15689"/>
    <cellStyle name="Normal 5 4 2 6 9 2 2" xfId="45896"/>
    <cellStyle name="Normal 5 4 2 6 9 3" xfId="25329"/>
    <cellStyle name="Normal 5 4 2 6 9 3 2" xfId="55536"/>
    <cellStyle name="Normal 5 4 2 6 9 4" xfId="36256"/>
    <cellStyle name="Normal 5 4 2 7" xfId="275"/>
    <cellStyle name="Normal 5 4 2 7 10" xfId="7359"/>
    <cellStyle name="Normal 5 4 2 7 10 2" xfId="16999"/>
    <cellStyle name="Normal 5 4 2 7 10 2 2" xfId="47206"/>
    <cellStyle name="Normal 5 4 2 7 10 3" xfId="26639"/>
    <cellStyle name="Normal 5 4 2 7 10 3 2" xfId="56846"/>
    <cellStyle name="Normal 5 4 2 7 10 4" xfId="37566"/>
    <cellStyle name="Normal 5 4 2 7 11" xfId="8646"/>
    <cellStyle name="Normal 5 4 2 7 11 2" xfId="18286"/>
    <cellStyle name="Normal 5 4 2 7 11 2 2" xfId="48493"/>
    <cellStyle name="Normal 5 4 2 7 11 3" xfId="27926"/>
    <cellStyle name="Normal 5 4 2 7 11 3 2" xfId="58133"/>
    <cellStyle name="Normal 5 4 2 7 11 4" xfId="38853"/>
    <cellStyle name="Normal 5 4 2 7 12" xfId="9933"/>
    <cellStyle name="Normal 5 4 2 7 12 2" xfId="40140"/>
    <cellStyle name="Normal 5 4 2 7 13" xfId="19573"/>
    <cellStyle name="Normal 5 4 2 7 13 2" xfId="49780"/>
    <cellStyle name="Normal 5 4 2 7 14" xfId="29213"/>
    <cellStyle name="Normal 5 4 2 7 14 2" xfId="59420"/>
    <cellStyle name="Normal 5 4 2 7 15" xfId="30500"/>
    <cellStyle name="Normal 5 4 2 7 2" xfId="439"/>
    <cellStyle name="Normal 5 4 2 7 2 10" xfId="10097"/>
    <cellStyle name="Normal 5 4 2 7 2 10 2" xfId="40304"/>
    <cellStyle name="Normal 5 4 2 7 2 11" xfId="19737"/>
    <cellStyle name="Normal 5 4 2 7 2 11 2" xfId="49944"/>
    <cellStyle name="Normal 5 4 2 7 2 12" xfId="29541"/>
    <cellStyle name="Normal 5 4 2 7 2 12 2" xfId="59748"/>
    <cellStyle name="Normal 5 4 2 7 2 13" xfId="30664"/>
    <cellStyle name="Normal 5 4 2 7 2 2" xfId="915"/>
    <cellStyle name="Normal 5 4 2 7 2 2 10" xfId="20206"/>
    <cellStyle name="Normal 5 4 2 7 2 2 10 2" xfId="50413"/>
    <cellStyle name="Normal 5 4 2 7 2 2 11" xfId="30010"/>
    <cellStyle name="Normal 5 4 2 7 2 2 11 2" xfId="60217"/>
    <cellStyle name="Normal 5 4 2 7 2 2 12" xfId="31133"/>
    <cellStyle name="Normal 5 4 2 7 2 2 2" xfId="2044"/>
    <cellStyle name="Normal 5 4 2 7 2 2 2 2" xfId="11689"/>
    <cellStyle name="Normal 5 4 2 7 2 2 2 2 2" xfId="41896"/>
    <cellStyle name="Normal 5 4 2 7 2 2 2 3" xfId="21329"/>
    <cellStyle name="Normal 5 4 2 7 2 2 2 3 2" xfId="51536"/>
    <cellStyle name="Normal 5 4 2 7 2 2 2 4" xfId="32256"/>
    <cellStyle name="Normal 5 4 2 7 2 2 3" xfId="3170"/>
    <cellStyle name="Normal 5 4 2 7 2 2 3 2" xfId="12812"/>
    <cellStyle name="Normal 5 4 2 7 2 2 3 2 2" xfId="43019"/>
    <cellStyle name="Normal 5 4 2 7 2 2 3 3" xfId="22452"/>
    <cellStyle name="Normal 5 4 2 7 2 2 3 3 2" xfId="52659"/>
    <cellStyle name="Normal 5 4 2 7 2 2 3 4" xfId="33379"/>
    <cellStyle name="Normal 5 4 2 7 2 2 4" xfId="4293"/>
    <cellStyle name="Normal 5 4 2 7 2 2 4 2" xfId="13935"/>
    <cellStyle name="Normal 5 4 2 7 2 2 4 2 2" xfId="44142"/>
    <cellStyle name="Normal 5 4 2 7 2 2 4 3" xfId="23575"/>
    <cellStyle name="Normal 5 4 2 7 2 2 4 3 2" xfId="53782"/>
    <cellStyle name="Normal 5 4 2 7 2 2 4 4" xfId="34502"/>
    <cellStyle name="Normal 5 4 2 7 2 2 5" xfId="5582"/>
    <cellStyle name="Normal 5 4 2 7 2 2 5 2" xfId="15222"/>
    <cellStyle name="Normal 5 4 2 7 2 2 5 2 2" xfId="45429"/>
    <cellStyle name="Normal 5 4 2 7 2 2 5 3" xfId="24862"/>
    <cellStyle name="Normal 5 4 2 7 2 2 5 3 2" xfId="55069"/>
    <cellStyle name="Normal 5 4 2 7 2 2 5 4" xfId="35789"/>
    <cellStyle name="Normal 5 4 2 7 2 2 6" xfId="6869"/>
    <cellStyle name="Normal 5 4 2 7 2 2 6 2" xfId="16509"/>
    <cellStyle name="Normal 5 4 2 7 2 2 6 2 2" xfId="46716"/>
    <cellStyle name="Normal 5 4 2 7 2 2 6 3" xfId="26149"/>
    <cellStyle name="Normal 5 4 2 7 2 2 6 3 2" xfId="56356"/>
    <cellStyle name="Normal 5 4 2 7 2 2 6 4" xfId="37076"/>
    <cellStyle name="Normal 5 4 2 7 2 2 7" xfId="8156"/>
    <cellStyle name="Normal 5 4 2 7 2 2 7 2" xfId="17796"/>
    <cellStyle name="Normal 5 4 2 7 2 2 7 2 2" xfId="48003"/>
    <cellStyle name="Normal 5 4 2 7 2 2 7 3" xfId="27436"/>
    <cellStyle name="Normal 5 4 2 7 2 2 7 3 2" xfId="57643"/>
    <cellStyle name="Normal 5 4 2 7 2 2 7 4" xfId="38363"/>
    <cellStyle name="Normal 5 4 2 7 2 2 8" xfId="9443"/>
    <cellStyle name="Normal 5 4 2 7 2 2 8 2" xfId="19083"/>
    <cellStyle name="Normal 5 4 2 7 2 2 8 2 2" xfId="49290"/>
    <cellStyle name="Normal 5 4 2 7 2 2 8 3" xfId="28723"/>
    <cellStyle name="Normal 5 4 2 7 2 2 8 3 2" xfId="58930"/>
    <cellStyle name="Normal 5 4 2 7 2 2 8 4" xfId="39650"/>
    <cellStyle name="Normal 5 4 2 7 2 2 9" xfId="10566"/>
    <cellStyle name="Normal 5 4 2 7 2 2 9 2" xfId="40773"/>
    <cellStyle name="Normal 5 4 2 7 2 3" xfId="1573"/>
    <cellStyle name="Normal 5 4 2 7 2 3 2" xfId="11220"/>
    <cellStyle name="Normal 5 4 2 7 2 3 2 2" xfId="41427"/>
    <cellStyle name="Normal 5 4 2 7 2 3 3" xfId="20860"/>
    <cellStyle name="Normal 5 4 2 7 2 3 3 2" xfId="51067"/>
    <cellStyle name="Normal 5 4 2 7 2 3 4" xfId="31787"/>
    <cellStyle name="Normal 5 4 2 7 2 4" xfId="2701"/>
    <cellStyle name="Normal 5 4 2 7 2 4 2" xfId="12343"/>
    <cellStyle name="Normal 5 4 2 7 2 4 2 2" xfId="42550"/>
    <cellStyle name="Normal 5 4 2 7 2 4 3" xfId="21983"/>
    <cellStyle name="Normal 5 4 2 7 2 4 3 2" xfId="52190"/>
    <cellStyle name="Normal 5 4 2 7 2 4 4" xfId="32910"/>
    <cellStyle name="Normal 5 4 2 7 2 5" xfId="3824"/>
    <cellStyle name="Normal 5 4 2 7 2 5 2" xfId="13466"/>
    <cellStyle name="Normal 5 4 2 7 2 5 2 2" xfId="43673"/>
    <cellStyle name="Normal 5 4 2 7 2 5 3" xfId="23106"/>
    <cellStyle name="Normal 5 4 2 7 2 5 3 2" xfId="53313"/>
    <cellStyle name="Normal 5 4 2 7 2 5 4" xfId="34033"/>
    <cellStyle name="Normal 5 4 2 7 2 6" xfId="5113"/>
    <cellStyle name="Normal 5 4 2 7 2 6 2" xfId="14753"/>
    <cellStyle name="Normal 5 4 2 7 2 6 2 2" xfId="44960"/>
    <cellStyle name="Normal 5 4 2 7 2 6 3" xfId="24393"/>
    <cellStyle name="Normal 5 4 2 7 2 6 3 2" xfId="54600"/>
    <cellStyle name="Normal 5 4 2 7 2 6 4" xfId="35320"/>
    <cellStyle name="Normal 5 4 2 7 2 7" xfId="6400"/>
    <cellStyle name="Normal 5 4 2 7 2 7 2" xfId="16040"/>
    <cellStyle name="Normal 5 4 2 7 2 7 2 2" xfId="46247"/>
    <cellStyle name="Normal 5 4 2 7 2 7 3" xfId="25680"/>
    <cellStyle name="Normal 5 4 2 7 2 7 3 2" xfId="55887"/>
    <cellStyle name="Normal 5 4 2 7 2 7 4" xfId="36607"/>
    <cellStyle name="Normal 5 4 2 7 2 8" xfId="7687"/>
    <cellStyle name="Normal 5 4 2 7 2 8 2" xfId="17327"/>
    <cellStyle name="Normal 5 4 2 7 2 8 2 2" xfId="47534"/>
    <cellStyle name="Normal 5 4 2 7 2 8 3" xfId="26967"/>
    <cellStyle name="Normal 5 4 2 7 2 8 3 2" xfId="57174"/>
    <cellStyle name="Normal 5 4 2 7 2 8 4" xfId="37894"/>
    <cellStyle name="Normal 5 4 2 7 2 9" xfId="8974"/>
    <cellStyle name="Normal 5 4 2 7 2 9 2" xfId="18614"/>
    <cellStyle name="Normal 5 4 2 7 2 9 2 2" xfId="48821"/>
    <cellStyle name="Normal 5 4 2 7 2 9 3" xfId="28254"/>
    <cellStyle name="Normal 5 4 2 7 2 9 3 2" xfId="58461"/>
    <cellStyle name="Normal 5 4 2 7 2 9 4" xfId="39181"/>
    <cellStyle name="Normal 5 4 2 7 3" xfId="751"/>
    <cellStyle name="Normal 5 4 2 7 3 10" xfId="20042"/>
    <cellStyle name="Normal 5 4 2 7 3 10 2" xfId="50249"/>
    <cellStyle name="Normal 5 4 2 7 3 11" xfId="29846"/>
    <cellStyle name="Normal 5 4 2 7 3 11 2" xfId="60053"/>
    <cellStyle name="Normal 5 4 2 7 3 12" xfId="30969"/>
    <cellStyle name="Normal 5 4 2 7 3 2" xfId="1880"/>
    <cellStyle name="Normal 5 4 2 7 3 2 2" xfId="11525"/>
    <cellStyle name="Normal 5 4 2 7 3 2 2 2" xfId="41732"/>
    <cellStyle name="Normal 5 4 2 7 3 2 3" xfId="21165"/>
    <cellStyle name="Normal 5 4 2 7 3 2 3 2" xfId="51372"/>
    <cellStyle name="Normal 5 4 2 7 3 2 4" xfId="32092"/>
    <cellStyle name="Normal 5 4 2 7 3 3" xfId="3006"/>
    <cellStyle name="Normal 5 4 2 7 3 3 2" xfId="12648"/>
    <cellStyle name="Normal 5 4 2 7 3 3 2 2" xfId="42855"/>
    <cellStyle name="Normal 5 4 2 7 3 3 3" xfId="22288"/>
    <cellStyle name="Normal 5 4 2 7 3 3 3 2" xfId="52495"/>
    <cellStyle name="Normal 5 4 2 7 3 3 4" xfId="33215"/>
    <cellStyle name="Normal 5 4 2 7 3 4" xfId="4129"/>
    <cellStyle name="Normal 5 4 2 7 3 4 2" xfId="13771"/>
    <cellStyle name="Normal 5 4 2 7 3 4 2 2" xfId="43978"/>
    <cellStyle name="Normal 5 4 2 7 3 4 3" xfId="23411"/>
    <cellStyle name="Normal 5 4 2 7 3 4 3 2" xfId="53618"/>
    <cellStyle name="Normal 5 4 2 7 3 4 4" xfId="34338"/>
    <cellStyle name="Normal 5 4 2 7 3 5" xfId="5418"/>
    <cellStyle name="Normal 5 4 2 7 3 5 2" xfId="15058"/>
    <cellStyle name="Normal 5 4 2 7 3 5 2 2" xfId="45265"/>
    <cellStyle name="Normal 5 4 2 7 3 5 3" xfId="24698"/>
    <cellStyle name="Normal 5 4 2 7 3 5 3 2" xfId="54905"/>
    <cellStyle name="Normal 5 4 2 7 3 5 4" xfId="35625"/>
    <cellStyle name="Normal 5 4 2 7 3 6" xfId="6705"/>
    <cellStyle name="Normal 5 4 2 7 3 6 2" xfId="16345"/>
    <cellStyle name="Normal 5 4 2 7 3 6 2 2" xfId="46552"/>
    <cellStyle name="Normal 5 4 2 7 3 6 3" xfId="25985"/>
    <cellStyle name="Normal 5 4 2 7 3 6 3 2" xfId="56192"/>
    <cellStyle name="Normal 5 4 2 7 3 6 4" xfId="36912"/>
    <cellStyle name="Normal 5 4 2 7 3 7" xfId="7992"/>
    <cellStyle name="Normal 5 4 2 7 3 7 2" xfId="17632"/>
    <cellStyle name="Normal 5 4 2 7 3 7 2 2" xfId="47839"/>
    <cellStyle name="Normal 5 4 2 7 3 7 3" xfId="27272"/>
    <cellStyle name="Normal 5 4 2 7 3 7 3 2" xfId="57479"/>
    <cellStyle name="Normal 5 4 2 7 3 7 4" xfId="38199"/>
    <cellStyle name="Normal 5 4 2 7 3 8" xfId="9279"/>
    <cellStyle name="Normal 5 4 2 7 3 8 2" xfId="18919"/>
    <cellStyle name="Normal 5 4 2 7 3 8 2 2" xfId="49126"/>
    <cellStyle name="Normal 5 4 2 7 3 8 3" xfId="28559"/>
    <cellStyle name="Normal 5 4 2 7 3 8 3 2" xfId="58766"/>
    <cellStyle name="Normal 5 4 2 7 3 8 4" xfId="39486"/>
    <cellStyle name="Normal 5 4 2 7 3 9" xfId="10402"/>
    <cellStyle name="Normal 5 4 2 7 3 9 2" xfId="40609"/>
    <cellStyle name="Normal 5 4 2 7 4" xfId="1221"/>
    <cellStyle name="Normal 5 4 2 7 4 10" xfId="20509"/>
    <cellStyle name="Normal 5 4 2 7 4 10 2" xfId="50716"/>
    <cellStyle name="Normal 5 4 2 7 4 11" xfId="30313"/>
    <cellStyle name="Normal 5 4 2 7 4 11 2" xfId="60520"/>
    <cellStyle name="Normal 5 4 2 7 4 12" xfId="31436"/>
    <cellStyle name="Normal 5 4 2 7 4 2" xfId="2349"/>
    <cellStyle name="Normal 5 4 2 7 4 2 2" xfId="11992"/>
    <cellStyle name="Normal 5 4 2 7 4 2 2 2" xfId="42199"/>
    <cellStyle name="Normal 5 4 2 7 4 2 3" xfId="21632"/>
    <cellStyle name="Normal 5 4 2 7 4 2 3 2" xfId="51839"/>
    <cellStyle name="Normal 5 4 2 7 4 2 4" xfId="32559"/>
    <cellStyle name="Normal 5 4 2 7 4 3" xfId="3473"/>
    <cellStyle name="Normal 5 4 2 7 4 3 2" xfId="13115"/>
    <cellStyle name="Normal 5 4 2 7 4 3 2 2" xfId="43322"/>
    <cellStyle name="Normal 5 4 2 7 4 3 3" xfId="22755"/>
    <cellStyle name="Normal 5 4 2 7 4 3 3 2" xfId="52962"/>
    <cellStyle name="Normal 5 4 2 7 4 3 4" xfId="33682"/>
    <cellStyle name="Normal 5 4 2 7 4 4" xfId="4596"/>
    <cellStyle name="Normal 5 4 2 7 4 4 2" xfId="14238"/>
    <cellStyle name="Normal 5 4 2 7 4 4 2 2" xfId="44445"/>
    <cellStyle name="Normal 5 4 2 7 4 4 3" xfId="23878"/>
    <cellStyle name="Normal 5 4 2 7 4 4 3 2" xfId="54085"/>
    <cellStyle name="Normal 5 4 2 7 4 4 4" xfId="34805"/>
    <cellStyle name="Normal 5 4 2 7 4 5" xfId="5885"/>
    <cellStyle name="Normal 5 4 2 7 4 5 2" xfId="15525"/>
    <cellStyle name="Normal 5 4 2 7 4 5 2 2" xfId="45732"/>
    <cellStyle name="Normal 5 4 2 7 4 5 3" xfId="25165"/>
    <cellStyle name="Normal 5 4 2 7 4 5 3 2" xfId="55372"/>
    <cellStyle name="Normal 5 4 2 7 4 5 4" xfId="36092"/>
    <cellStyle name="Normal 5 4 2 7 4 6" xfId="7172"/>
    <cellStyle name="Normal 5 4 2 7 4 6 2" xfId="16812"/>
    <cellStyle name="Normal 5 4 2 7 4 6 2 2" xfId="47019"/>
    <cellStyle name="Normal 5 4 2 7 4 6 3" xfId="26452"/>
    <cellStyle name="Normal 5 4 2 7 4 6 3 2" xfId="56659"/>
    <cellStyle name="Normal 5 4 2 7 4 6 4" xfId="37379"/>
    <cellStyle name="Normal 5 4 2 7 4 7" xfId="8459"/>
    <cellStyle name="Normal 5 4 2 7 4 7 2" xfId="18099"/>
    <cellStyle name="Normal 5 4 2 7 4 7 2 2" xfId="48306"/>
    <cellStyle name="Normal 5 4 2 7 4 7 3" xfId="27739"/>
    <cellStyle name="Normal 5 4 2 7 4 7 3 2" xfId="57946"/>
    <cellStyle name="Normal 5 4 2 7 4 7 4" xfId="38666"/>
    <cellStyle name="Normal 5 4 2 7 4 8" xfId="9746"/>
    <cellStyle name="Normal 5 4 2 7 4 8 2" xfId="19386"/>
    <cellStyle name="Normal 5 4 2 7 4 8 2 2" xfId="49593"/>
    <cellStyle name="Normal 5 4 2 7 4 8 3" xfId="29026"/>
    <cellStyle name="Normal 5 4 2 7 4 8 3 2" xfId="59233"/>
    <cellStyle name="Normal 5 4 2 7 4 8 4" xfId="39953"/>
    <cellStyle name="Normal 5 4 2 7 4 9" xfId="10869"/>
    <cellStyle name="Normal 5 4 2 7 4 9 2" xfId="41076"/>
    <cellStyle name="Normal 5 4 2 7 5" xfId="1409"/>
    <cellStyle name="Normal 5 4 2 7 5 2" xfId="4949"/>
    <cellStyle name="Normal 5 4 2 7 5 2 2" xfId="14589"/>
    <cellStyle name="Normal 5 4 2 7 5 2 2 2" xfId="44796"/>
    <cellStyle name="Normal 5 4 2 7 5 2 3" xfId="24229"/>
    <cellStyle name="Normal 5 4 2 7 5 2 3 2" xfId="54436"/>
    <cellStyle name="Normal 5 4 2 7 5 2 4" xfId="35156"/>
    <cellStyle name="Normal 5 4 2 7 5 3" xfId="6236"/>
    <cellStyle name="Normal 5 4 2 7 5 3 2" xfId="15876"/>
    <cellStyle name="Normal 5 4 2 7 5 3 2 2" xfId="46083"/>
    <cellStyle name="Normal 5 4 2 7 5 3 3" xfId="25516"/>
    <cellStyle name="Normal 5 4 2 7 5 3 3 2" xfId="55723"/>
    <cellStyle name="Normal 5 4 2 7 5 3 4" xfId="36443"/>
    <cellStyle name="Normal 5 4 2 7 5 4" xfId="7523"/>
    <cellStyle name="Normal 5 4 2 7 5 4 2" xfId="17163"/>
    <cellStyle name="Normal 5 4 2 7 5 4 2 2" xfId="47370"/>
    <cellStyle name="Normal 5 4 2 7 5 4 3" xfId="26803"/>
    <cellStyle name="Normal 5 4 2 7 5 4 3 2" xfId="57010"/>
    <cellStyle name="Normal 5 4 2 7 5 4 4" xfId="37730"/>
    <cellStyle name="Normal 5 4 2 7 5 5" xfId="8810"/>
    <cellStyle name="Normal 5 4 2 7 5 5 2" xfId="18450"/>
    <cellStyle name="Normal 5 4 2 7 5 5 2 2" xfId="48657"/>
    <cellStyle name="Normal 5 4 2 7 5 5 3" xfId="28090"/>
    <cellStyle name="Normal 5 4 2 7 5 5 3 2" xfId="58297"/>
    <cellStyle name="Normal 5 4 2 7 5 5 4" xfId="39017"/>
    <cellStyle name="Normal 5 4 2 7 5 6" xfId="11056"/>
    <cellStyle name="Normal 5 4 2 7 5 6 2" xfId="41263"/>
    <cellStyle name="Normal 5 4 2 7 5 7" xfId="20696"/>
    <cellStyle name="Normal 5 4 2 7 5 7 2" xfId="50903"/>
    <cellStyle name="Normal 5 4 2 7 5 8" xfId="29377"/>
    <cellStyle name="Normal 5 4 2 7 5 8 2" xfId="59584"/>
    <cellStyle name="Normal 5 4 2 7 5 9" xfId="31623"/>
    <cellStyle name="Normal 5 4 2 7 6" xfId="2537"/>
    <cellStyle name="Normal 5 4 2 7 6 2" xfId="12179"/>
    <cellStyle name="Normal 5 4 2 7 6 2 2" xfId="42386"/>
    <cellStyle name="Normal 5 4 2 7 6 3" xfId="21819"/>
    <cellStyle name="Normal 5 4 2 7 6 3 2" xfId="52026"/>
    <cellStyle name="Normal 5 4 2 7 6 4" xfId="32746"/>
    <cellStyle name="Normal 5 4 2 7 7" xfId="3660"/>
    <cellStyle name="Normal 5 4 2 7 7 2" xfId="13302"/>
    <cellStyle name="Normal 5 4 2 7 7 2 2" xfId="43509"/>
    <cellStyle name="Normal 5 4 2 7 7 3" xfId="22942"/>
    <cellStyle name="Normal 5 4 2 7 7 3 2" xfId="53149"/>
    <cellStyle name="Normal 5 4 2 7 7 4" xfId="33869"/>
    <cellStyle name="Normal 5 4 2 7 8" xfId="4783"/>
    <cellStyle name="Normal 5 4 2 7 8 2" xfId="14425"/>
    <cellStyle name="Normal 5 4 2 7 8 2 2" xfId="44632"/>
    <cellStyle name="Normal 5 4 2 7 8 3" xfId="24065"/>
    <cellStyle name="Normal 5 4 2 7 8 3 2" xfId="54272"/>
    <cellStyle name="Normal 5 4 2 7 8 4" xfId="34992"/>
    <cellStyle name="Normal 5 4 2 7 9" xfId="6072"/>
    <cellStyle name="Normal 5 4 2 7 9 2" xfId="15712"/>
    <cellStyle name="Normal 5 4 2 7 9 2 2" xfId="45919"/>
    <cellStyle name="Normal 5 4 2 7 9 3" xfId="25352"/>
    <cellStyle name="Normal 5 4 2 7 9 3 2" xfId="55559"/>
    <cellStyle name="Normal 5 4 2 7 9 4" xfId="36279"/>
    <cellStyle name="Normal 5 4 2 8" xfId="300"/>
    <cellStyle name="Normal 5 4 2 8 10" xfId="9958"/>
    <cellStyle name="Normal 5 4 2 8 10 2" xfId="40165"/>
    <cellStyle name="Normal 5 4 2 8 11" xfId="19598"/>
    <cellStyle name="Normal 5 4 2 8 11 2" xfId="49805"/>
    <cellStyle name="Normal 5 4 2 8 12" xfId="29402"/>
    <cellStyle name="Normal 5 4 2 8 12 2" xfId="59609"/>
    <cellStyle name="Normal 5 4 2 8 13" xfId="30525"/>
    <cellStyle name="Normal 5 4 2 8 2" xfId="776"/>
    <cellStyle name="Normal 5 4 2 8 2 10" xfId="20067"/>
    <cellStyle name="Normal 5 4 2 8 2 10 2" xfId="50274"/>
    <cellStyle name="Normal 5 4 2 8 2 11" xfId="29871"/>
    <cellStyle name="Normal 5 4 2 8 2 11 2" xfId="60078"/>
    <cellStyle name="Normal 5 4 2 8 2 12" xfId="30994"/>
    <cellStyle name="Normal 5 4 2 8 2 2" xfId="1905"/>
    <cellStyle name="Normal 5 4 2 8 2 2 2" xfId="11550"/>
    <cellStyle name="Normal 5 4 2 8 2 2 2 2" xfId="41757"/>
    <cellStyle name="Normal 5 4 2 8 2 2 3" xfId="21190"/>
    <cellStyle name="Normal 5 4 2 8 2 2 3 2" xfId="51397"/>
    <cellStyle name="Normal 5 4 2 8 2 2 4" xfId="32117"/>
    <cellStyle name="Normal 5 4 2 8 2 3" xfId="3031"/>
    <cellStyle name="Normal 5 4 2 8 2 3 2" xfId="12673"/>
    <cellStyle name="Normal 5 4 2 8 2 3 2 2" xfId="42880"/>
    <cellStyle name="Normal 5 4 2 8 2 3 3" xfId="22313"/>
    <cellStyle name="Normal 5 4 2 8 2 3 3 2" xfId="52520"/>
    <cellStyle name="Normal 5 4 2 8 2 3 4" xfId="33240"/>
    <cellStyle name="Normal 5 4 2 8 2 4" xfId="4154"/>
    <cellStyle name="Normal 5 4 2 8 2 4 2" xfId="13796"/>
    <cellStyle name="Normal 5 4 2 8 2 4 2 2" xfId="44003"/>
    <cellStyle name="Normal 5 4 2 8 2 4 3" xfId="23436"/>
    <cellStyle name="Normal 5 4 2 8 2 4 3 2" xfId="53643"/>
    <cellStyle name="Normal 5 4 2 8 2 4 4" xfId="34363"/>
    <cellStyle name="Normal 5 4 2 8 2 5" xfId="5443"/>
    <cellStyle name="Normal 5 4 2 8 2 5 2" xfId="15083"/>
    <cellStyle name="Normal 5 4 2 8 2 5 2 2" xfId="45290"/>
    <cellStyle name="Normal 5 4 2 8 2 5 3" xfId="24723"/>
    <cellStyle name="Normal 5 4 2 8 2 5 3 2" xfId="54930"/>
    <cellStyle name="Normal 5 4 2 8 2 5 4" xfId="35650"/>
    <cellStyle name="Normal 5 4 2 8 2 6" xfId="6730"/>
    <cellStyle name="Normal 5 4 2 8 2 6 2" xfId="16370"/>
    <cellStyle name="Normal 5 4 2 8 2 6 2 2" xfId="46577"/>
    <cellStyle name="Normal 5 4 2 8 2 6 3" xfId="26010"/>
    <cellStyle name="Normal 5 4 2 8 2 6 3 2" xfId="56217"/>
    <cellStyle name="Normal 5 4 2 8 2 6 4" xfId="36937"/>
    <cellStyle name="Normal 5 4 2 8 2 7" xfId="8017"/>
    <cellStyle name="Normal 5 4 2 8 2 7 2" xfId="17657"/>
    <cellStyle name="Normal 5 4 2 8 2 7 2 2" xfId="47864"/>
    <cellStyle name="Normal 5 4 2 8 2 7 3" xfId="27297"/>
    <cellStyle name="Normal 5 4 2 8 2 7 3 2" xfId="57504"/>
    <cellStyle name="Normal 5 4 2 8 2 7 4" xfId="38224"/>
    <cellStyle name="Normal 5 4 2 8 2 8" xfId="9304"/>
    <cellStyle name="Normal 5 4 2 8 2 8 2" xfId="18944"/>
    <cellStyle name="Normal 5 4 2 8 2 8 2 2" xfId="49151"/>
    <cellStyle name="Normal 5 4 2 8 2 8 3" xfId="28584"/>
    <cellStyle name="Normal 5 4 2 8 2 8 3 2" xfId="58791"/>
    <cellStyle name="Normal 5 4 2 8 2 8 4" xfId="39511"/>
    <cellStyle name="Normal 5 4 2 8 2 9" xfId="10427"/>
    <cellStyle name="Normal 5 4 2 8 2 9 2" xfId="40634"/>
    <cellStyle name="Normal 5 4 2 8 3" xfId="1434"/>
    <cellStyle name="Normal 5 4 2 8 3 2" xfId="11081"/>
    <cellStyle name="Normal 5 4 2 8 3 2 2" xfId="41288"/>
    <cellStyle name="Normal 5 4 2 8 3 3" xfId="20721"/>
    <cellStyle name="Normal 5 4 2 8 3 3 2" xfId="50928"/>
    <cellStyle name="Normal 5 4 2 8 3 4" xfId="31648"/>
    <cellStyle name="Normal 5 4 2 8 4" xfId="2562"/>
    <cellStyle name="Normal 5 4 2 8 4 2" xfId="12204"/>
    <cellStyle name="Normal 5 4 2 8 4 2 2" xfId="42411"/>
    <cellStyle name="Normal 5 4 2 8 4 3" xfId="21844"/>
    <cellStyle name="Normal 5 4 2 8 4 3 2" xfId="52051"/>
    <cellStyle name="Normal 5 4 2 8 4 4" xfId="32771"/>
    <cellStyle name="Normal 5 4 2 8 5" xfId="3685"/>
    <cellStyle name="Normal 5 4 2 8 5 2" xfId="13327"/>
    <cellStyle name="Normal 5 4 2 8 5 2 2" xfId="43534"/>
    <cellStyle name="Normal 5 4 2 8 5 3" xfId="22967"/>
    <cellStyle name="Normal 5 4 2 8 5 3 2" xfId="53174"/>
    <cellStyle name="Normal 5 4 2 8 5 4" xfId="33894"/>
    <cellStyle name="Normal 5 4 2 8 6" xfId="4974"/>
    <cellStyle name="Normal 5 4 2 8 6 2" xfId="14614"/>
    <cellStyle name="Normal 5 4 2 8 6 2 2" xfId="44821"/>
    <cellStyle name="Normal 5 4 2 8 6 3" xfId="24254"/>
    <cellStyle name="Normal 5 4 2 8 6 3 2" xfId="54461"/>
    <cellStyle name="Normal 5 4 2 8 6 4" xfId="35181"/>
    <cellStyle name="Normal 5 4 2 8 7" xfId="6261"/>
    <cellStyle name="Normal 5 4 2 8 7 2" xfId="15901"/>
    <cellStyle name="Normal 5 4 2 8 7 2 2" xfId="46108"/>
    <cellStyle name="Normal 5 4 2 8 7 3" xfId="25541"/>
    <cellStyle name="Normal 5 4 2 8 7 3 2" xfId="55748"/>
    <cellStyle name="Normal 5 4 2 8 7 4" xfId="36468"/>
    <cellStyle name="Normal 5 4 2 8 8" xfId="7548"/>
    <cellStyle name="Normal 5 4 2 8 8 2" xfId="17188"/>
    <cellStyle name="Normal 5 4 2 8 8 2 2" xfId="47395"/>
    <cellStyle name="Normal 5 4 2 8 8 3" xfId="26828"/>
    <cellStyle name="Normal 5 4 2 8 8 3 2" xfId="57035"/>
    <cellStyle name="Normal 5 4 2 8 8 4" xfId="37755"/>
    <cellStyle name="Normal 5 4 2 8 9" xfId="8835"/>
    <cellStyle name="Normal 5 4 2 8 9 2" xfId="18475"/>
    <cellStyle name="Normal 5 4 2 8 9 2 2" xfId="48682"/>
    <cellStyle name="Normal 5 4 2 8 9 3" xfId="28115"/>
    <cellStyle name="Normal 5 4 2 8 9 3 2" xfId="58322"/>
    <cellStyle name="Normal 5 4 2 8 9 4" xfId="39042"/>
    <cellStyle name="Normal 5 4 2 9" xfId="462"/>
    <cellStyle name="Normal 5 4 2 9 10" xfId="10120"/>
    <cellStyle name="Normal 5 4 2 9 10 2" xfId="40327"/>
    <cellStyle name="Normal 5 4 2 9 11" xfId="19760"/>
    <cellStyle name="Normal 5 4 2 9 11 2" xfId="49967"/>
    <cellStyle name="Normal 5 4 2 9 12" xfId="29564"/>
    <cellStyle name="Normal 5 4 2 9 12 2" xfId="59771"/>
    <cellStyle name="Normal 5 4 2 9 13" xfId="30687"/>
    <cellStyle name="Normal 5 4 2 9 2" xfId="938"/>
    <cellStyle name="Normal 5 4 2 9 2 10" xfId="20229"/>
    <cellStyle name="Normal 5 4 2 9 2 10 2" xfId="50436"/>
    <cellStyle name="Normal 5 4 2 9 2 11" xfId="30033"/>
    <cellStyle name="Normal 5 4 2 9 2 11 2" xfId="60240"/>
    <cellStyle name="Normal 5 4 2 9 2 12" xfId="31156"/>
    <cellStyle name="Normal 5 4 2 9 2 2" xfId="2067"/>
    <cellStyle name="Normal 5 4 2 9 2 2 2" xfId="11712"/>
    <cellStyle name="Normal 5 4 2 9 2 2 2 2" xfId="41919"/>
    <cellStyle name="Normal 5 4 2 9 2 2 3" xfId="21352"/>
    <cellStyle name="Normal 5 4 2 9 2 2 3 2" xfId="51559"/>
    <cellStyle name="Normal 5 4 2 9 2 2 4" xfId="32279"/>
    <cellStyle name="Normal 5 4 2 9 2 3" xfId="3193"/>
    <cellStyle name="Normal 5 4 2 9 2 3 2" xfId="12835"/>
    <cellStyle name="Normal 5 4 2 9 2 3 2 2" xfId="43042"/>
    <cellStyle name="Normal 5 4 2 9 2 3 3" xfId="22475"/>
    <cellStyle name="Normal 5 4 2 9 2 3 3 2" xfId="52682"/>
    <cellStyle name="Normal 5 4 2 9 2 3 4" xfId="33402"/>
    <cellStyle name="Normal 5 4 2 9 2 4" xfId="4316"/>
    <cellStyle name="Normal 5 4 2 9 2 4 2" xfId="13958"/>
    <cellStyle name="Normal 5 4 2 9 2 4 2 2" xfId="44165"/>
    <cellStyle name="Normal 5 4 2 9 2 4 3" xfId="23598"/>
    <cellStyle name="Normal 5 4 2 9 2 4 3 2" xfId="53805"/>
    <cellStyle name="Normal 5 4 2 9 2 4 4" xfId="34525"/>
    <cellStyle name="Normal 5 4 2 9 2 5" xfId="5605"/>
    <cellStyle name="Normal 5 4 2 9 2 5 2" xfId="15245"/>
    <cellStyle name="Normal 5 4 2 9 2 5 2 2" xfId="45452"/>
    <cellStyle name="Normal 5 4 2 9 2 5 3" xfId="24885"/>
    <cellStyle name="Normal 5 4 2 9 2 5 3 2" xfId="55092"/>
    <cellStyle name="Normal 5 4 2 9 2 5 4" xfId="35812"/>
    <cellStyle name="Normal 5 4 2 9 2 6" xfId="6892"/>
    <cellStyle name="Normal 5 4 2 9 2 6 2" xfId="16532"/>
    <cellStyle name="Normal 5 4 2 9 2 6 2 2" xfId="46739"/>
    <cellStyle name="Normal 5 4 2 9 2 6 3" xfId="26172"/>
    <cellStyle name="Normal 5 4 2 9 2 6 3 2" xfId="56379"/>
    <cellStyle name="Normal 5 4 2 9 2 6 4" xfId="37099"/>
    <cellStyle name="Normal 5 4 2 9 2 7" xfId="8179"/>
    <cellStyle name="Normal 5 4 2 9 2 7 2" xfId="17819"/>
    <cellStyle name="Normal 5 4 2 9 2 7 2 2" xfId="48026"/>
    <cellStyle name="Normal 5 4 2 9 2 7 3" xfId="27459"/>
    <cellStyle name="Normal 5 4 2 9 2 7 3 2" xfId="57666"/>
    <cellStyle name="Normal 5 4 2 9 2 7 4" xfId="38386"/>
    <cellStyle name="Normal 5 4 2 9 2 8" xfId="9466"/>
    <cellStyle name="Normal 5 4 2 9 2 8 2" xfId="19106"/>
    <cellStyle name="Normal 5 4 2 9 2 8 2 2" xfId="49313"/>
    <cellStyle name="Normal 5 4 2 9 2 8 3" xfId="28746"/>
    <cellStyle name="Normal 5 4 2 9 2 8 3 2" xfId="58953"/>
    <cellStyle name="Normal 5 4 2 9 2 8 4" xfId="39673"/>
    <cellStyle name="Normal 5 4 2 9 2 9" xfId="10589"/>
    <cellStyle name="Normal 5 4 2 9 2 9 2" xfId="40796"/>
    <cellStyle name="Normal 5 4 2 9 3" xfId="1596"/>
    <cellStyle name="Normal 5 4 2 9 3 2" xfId="11243"/>
    <cellStyle name="Normal 5 4 2 9 3 2 2" xfId="41450"/>
    <cellStyle name="Normal 5 4 2 9 3 3" xfId="20883"/>
    <cellStyle name="Normal 5 4 2 9 3 3 2" xfId="51090"/>
    <cellStyle name="Normal 5 4 2 9 3 4" xfId="31810"/>
    <cellStyle name="Normal 5 4 2 9 4" xfId="2724"/>
    <cellStyle name="Normal 5 4 2 9 4 2" xfId="12366"/>
    <cellStyle name="Normal 5 4 2 9 4 2 2" xfId="42573"/>
    <cellStyle name="Normal 5 4 2 9 4 3" xfId="22006"/>
    <cellStyle name="Normal 5 4 2 9 4 3 2" xfId="52213"/>
    <cellStyle name="Normal 5 4 2 9 4 4" xfId="32933"/>
    <cellStyle name="Normal 5 4 2 9 5" xfId="3847"/>
    <cellStyle name="Normal 5 4 2 9 5 2" xfId="13489"/>
    <cellStyle name="Normal 5 4 2 9 5 2 2" xfId="43696"/>
    <cellStyle name="Normal 5 4 2 9 5 3" xfId="23129"/>
    <cellStyle name="Normal 5 4 2 9 5 3 2" xfId="53336"/>
    <cellStyle name="Normal 5 4 2 9 5 4" xfId="34056"/>
    <cellStyle name="Normal 5 4 2 9 6" xfId="5136"/>
    <cellStyle name="Normal 5 4 2 9 6 2" xfId="14776"/>
    <cellStyle name="Normal 5 4 2 9 6 2 2" xfId="44983"/>
    <cellStyle name="Normal 5 4 2 9 6 3" xfId="24416"/>
    <cellStyle name="Normal 5 4 2 9 6 3 2" xfId="54623"/>
    <cellStyle name="Normal 5 4 2 9 6 4" xfId="35343"/>
    <cellStyle name="Normal 5 4 2 9 7" xfId="6423"/>
    <cellStyle name="Normal 5 4 2 9 7 2" xfId="16063"/>
    <cellStyle name="Normal 5 4 2 9 7 2 2" xfId="46270"/>
    <cellStyle name="Normal 5 4 2 9 7 3" xfId="25703"/>
    <cellStyle name="Normal 5 4 2 9 7 3 2" xfId="55910"/>
    <cellStyle name="Normal 5 4 2 9 7 4" xfId="36630"/>
    <cellStyle name="Normal 5 4 2 9 8" xfId="7710"/>
    <cellStyle name="Normal 5 4 2 9 8 2" xfId="17350"/>
    <cellStyle name="Normal 5 4 2 9 8 2 2" xfId="47557"/>
    <cellStyle name="Normal 5 4 2 9 8 3" xfId="26990"/>
    <cellStyle name="Normal 5 4 2 9 8 3 2" xfId="57197"/>
    <cellStyle name="Normal 5 4 2 9 8 4" xfId="37917"/>
    <cellStyle name="Normal 5 4 2 9 9" xfId="8997"/>
    <cellStyle name="Normal 5 4 2 9 9 2" xfId="18637"/>
    <cellStyle name="Normal 5 4 2 9 9 2 2" xfId="48844"/>
    <cellStyle name="Normal 5 4 2 9 9 3" xfId="28277"/>
    <cellStyle name="Normal 5 4 2 9 9 3 2" xfId="58484"/>
    <cellStyle name="Normal 5 4 2 9 9 4" xfId="39204"/>
    <cellStyle name="Normal 5 4 20" xfId="2397"/>
    <cellStyle name="Normal 5 4 20 2" xfId="12039"/>
    <cellStyle name="Normal 5 4 20 2 2" xfId="42246"/>
    <cellStyle name="Normal 5 4 20 3" xfId="21679"/>
    <cellStyle name="Normal 5 4 20 3 2" xfId="51886"/>
    <cellStyle name="Normal 5 4 20 4" xfId="32606"/>
    <cellStyle name="Normal 5 4 21" xfId="3520"/>
    <cellStyle name="Normal 5 4 21 2" xfId="13162"/>
    <cellStyle name="Normal 5 4 21 2 2" xfId="43369"/>
    <cellStyle name="Normal 5 4 21 3" xfId="22802"/>
    <cellStyle name="Normal 5 4 21 3 2" xfId="53009"/>
    <cellStyle name="Normal 5 4 21 4" xfId="33729"/>
    <cellStyle name="Normal 5 4 22" xfId="4643"/>
    <cellStyle name="Normal 5 4 22 2" xfId="14285"/>
    <cellStyle name="Normal 5 4 22 2 2" xfId="44492"/>
    <cellStyle name="Normal 5 4 22 3" xfId="23925"/>
    <cellStyle name="Normal 5 4 22 3 2" xfId="54132"/>
    <cellStyle name="Normal 5 4 22 4" xfId="34852"/>
    <cellStyle name="Normal 5 4 23" xfId="5932"/>
    <cellStyle name="Normal 5 4 23 2" xfId="15572"/>
    <cellStyle name="Normal 5 4 23 2 2" xfId="45779"/>
    <cellStyle name="Normal 5 4 23 3" xfId="25212"/>
    <cellStyle name="Normal 5 4 23 3 2" xfId="55419"/>
    <cellStyle name="Normal 5 4 23 4" xfId="36139"/>
    <cellStyle name="Normal 5 4 24" xfId="7219"/>
    <cellStyle name="Normal 5 4 24 2" xfId="16859"/>
    <cellStyle name="Normal 5 4 24 2 2" xfId="47066"/>
    <cellStyle name="Normal 5 4 24 3" xfId="26499"/>
    <cellStyle name="Normal 5 4 24 3 2" xfId="56706"/>
    <cellStyle name="Normal 5 4 24 4" xfId="37426"/>
    <cellStyle name="Normal 5 4 25" xfId="8506"/>
    <cellStyle name="Normal 5 4 25 2" xfId="18146"/>
    <cellStyle name="Normal 5 4 25 2 2" xfId="48353"/>
    <cellStyle name="Normal 5 4 25 3" xfId="27786"/>
    <cellStyle name="Normal 5 4 25 3 2" xfId="57993"/>
    <cellStyle name="Normal 5 4 25 4" xfId="38713"/>
    <cellStyle name="Normal 5 4 26" xfId="9793"/>
    <cellStyle name="Normal 5 4 26 2" xfId="40000"/>
    <cellStyle name="Normal 5 4 27" xfId="19433"/>
    <cellStyle name="Normal 5 4 27 2" xfId="49640"/>
    <cellStyle name="Normal 5 4 28" xfId="29073"/>
    <cellStyle name="Normal 5 4 28 2" xfId="59280"/>
    <cellStyle name="Normal 5 4 29" xfId="30360"/>
    <cellStyle name="Normal 5 4 3" xfId="157"/>
    <cellStyle name="Normal 5 4 3 10" xfId="7242"/>
    <cellStyle name="Normal 5 4 3 10 2" xfId="16882"/>
    <cellStyle name="Normal 5 4 3 10 2 2" xfId="47089"/>
    <cellStyle name="Normal 5 4 3 10 3" xfId="26522"/>
    <cellStyle name="Normal 5 4 3 10 3 2" xfId="56729"/>
    <cellStyle name="Normal 5 4 3 10 4" xfId="37449"/>
    <cellStyle name="Normal 5 4 3 11" xfId="8529"/>
    <cellStyle name="Normal 5 4 3 11 2" xfId="18169"/>
    <cellStyle name="Normal 5 4 3 11 2 2" xfId="48376"/>
    <cellStyle name="Normal 5 4 3 11 3" xfId="27809"/>
    <cellStyle name="Normal 5 4 3 11 3 2" xfId="58016"/>
    <cellStyle name="Normal 5 4 3 11 4" xfId="38736"/>
    <cellStyle name="Normal 5 4 3 12" xfId="9816"/>
    <cellStyle name="Normal 5 4 3 12 2" xfId="40023"/>
    <cellStyle name="Normal 5 4 3 13" xfId="19456"/>
    <cellStyle name="Normal 5 4 3 13 2" xfId="49663"/>
    <cellStyle name="Normal 5 4 3 14" xfId="29096"/>
    <cellStyle name="Normal 5 4 3 14 2" xfId="59303"/>
    <cellStyle name="Normal 5 4 3 15" xfId="30383"/>
    <cellStyle name="Normal 5 4 3 2" xfId="322"/>
    <cellStyle name="Normal 5 4 3 2 10" xfId="9980"/>
    <cellStyle name="Normal 5 4 3 2 10 2" xfId="40187"/>
    <cellStyle name="Normal 5 4 3 2 11" xfId="19620"/>
    <cellStyle name="Normal 5 4 3 2 11 2" xfId="49827"/>
    <cellStyle name="Normal 5 4 3 2 12" xfId="29424"/>
    <cellStyle name="Normal 5 4 3 2 12 2" xfId="59631"/>
    <cellStyle name="Normal 5 4 3 2 13" xfId="30547"/>
    <cellStyle name="Normal 5 4 3 2 2" xfId="798"/>
    <cellStyle name="Normal 5 4 3 2 2 10" xfId="20089"/>
    <cellStyle name="Normal 5 4 3 2 2 10 2" xfId="50296"/>
    <cellStyle name="Normal 5 4 3 2 2 11" xfId="29893"/>
    <cellStyle name="Normal 5 4 3 2 2 11 2" xfId="60100"/>
    <cellStyle name="Normal 5 4 3 2 2 12" xfId="31016"/>
    <cellStyle name="Normal 5 4 3 2 2 2" xfId="1927"/>
    <cellStyle name="Normal 5 4 3 2 2 2 2" xfId="11572"/>
    <cellStyle name="Normal 5 4 3 2 2 2 2 2" xfId="41779"/>
    <cellStyle name="Normal 5 4 3 2 2 2 3" xfId="21212"/>
    <cellStyle name="Normal 5 4 3 2 2 2 3 2" xfId="51419"/>
    <cellStyle name="Normal 5 4 3 2 2 2 4" xfId="32139"/>
    <cellStyle name="Normal 5 4 3 2 2 3" xfId="3053"/>
    <cellStyle name="Normal 5 4 3 2 2 3 2" xfId="12695"/>
    <cellStyle name="Normal 5 4 3 2 2 3 2 2" xfId="42902"/>
    <cellStyle name="Normal 5 4 3 2 2 3 3" xfId="22335"/>
    <cellStyle name="Normal 5 4 3 2 2 3 3 2" xfId="52542"/>
    <cellStyle name="Normal 5 4 3 2 2 3 4" xfId="33262"/>
    <cellStyle name="Normal 5 4 3 2 2 4" xfId="4176"/>
    <cellStyle name="Normal 5 4 3 2 2 4 2" xfId="13818"/>
    <cellStyle name="Normal 5 4 3 2 2 4 2 2" xfId="44025"/>
    <cellStyle name="Normal 5 4 3 2 2 4 3" xfId="23458"/>
    <cellStyle name="Normal 5 4 3 2 2 4 3 2" xfId="53665"/>
    <cellStyle name="Normal 5 4 3 2 2 4 4" xfId="34385"/>
    <cellStyle name="Normal 5 4 3 2 2 5" xfId="5465"/>
    <cellStyle name="Normal 5 4 3 2 2 5 2" xfId="15105"/>
    <cellStyle name="Normal 5 4 3 2 2 5 2 2" xfId="45312"/>
    <cellStyle name="Normal 5 4 3 2 2 5 3" xfId="24745"/>
    <cellStyle name="Normal 5 4 3 2 2 5 3 2" xfId="54952"/>
    <cellStyle name="Normal 5 4 3 2 2 5 4" xfId="35672"/>
    <cellStyle name="Normal 5 4 3 2 2 6" xfId="6752"/>
    <cellStyle name="Normal 5 4 3 2 2 6 2" xfId="16392"/>
    <cellStyle name="Normal 5 4 3 2 2 6 2 2" xfId="46599"/>
    <cellStyle name="Normal 5 4 3 2 2 6 3" xfId="26032"/>
    <cellStyle name="Normal 5 4 3 2 2 6 3 2" xfId="56239"/>
    <cellStyle name="Normal 5 4 3 2 2 6 4" xfId="36959"/>
    <cellStyle name="Normal 5 4 3 2 2 7" xfId="8039"/>
    <cellStyle name="Normal 5 4 3 2 2 7 2" xfId="17679"/>
    <cellStyle name="Normal 5 4 3 2 2 7 2 2" xfId="47886"/>
    <cellStyle name="Normal 5 4 3 2 2 7 3" xfId="27319"/>
    <cellStyle name="Normal 5 4 3 2 2 7 3 2" xfId="57526"/>
    <cellStyle name="Normal 5 4 3 2 2 7 4" xfId="38246"/>
    <cellStyle name="Normal 5 4 3 2 2 8" xfId="9326"/>
    <cellStyle name="Normal 5 4 3 2 2 8 2" xfId="18966"/>
    <cellStyle name="Normal 5 4 3 2 2 8 2 2" xfId="49173"/>
    <cellStyle name="Normal 5 4 3 2 2 8 3" xfId="28606"/>
    <cellStyle name="Normal 5 4 3 2 2 8 3 2" xfId="58813"/>
    <cellStyle name="Normal 5 4 3 2 2 8 4" xfId="39533"/>
    <cellStyle name="Normal 5 4 3 2 2 9" xfId="10449"/>
    <cellStyle name="Normal 5 4 3 2 2 9 2" xfId="40656"/>
    <cellStyle name="Normal 5 4 3 2 3" xfId="1456"/>
    <cellStyle name="Normal 5 4 3 2 3 2" xfId="11103"/>
    <cellStyle name="Normal 5 4 3 2 3 2 2" xfId="41310"/>
    <cellStyle name="Normal 5 4 3 2 3 3" xfId="20743"/>
    <cellStyle name="Normal 5 4 3 2 3 3 2" xfId="50950"/>
    <cellStyle name="Normal 5 4 3 2 3 4" xfId="31670"/>
    <cellStyle name="Normal 5 4 3 2 4" xfId="2584"/>
    <cellStyle name="Normal 5 4 3 2 4 2" xfId="12226"/>
    <cellStyle name="Normal 5 4 3 2 4 2 2" xfId="42433"/>
    <cellStyle name="Normal 5 4 3 2 4 3" xfId="21866"/>
    <cellStyle name="Normal 5 4 3 2 4 3 2" xfId="52073"/>
    <cellStyle name="Normal 5 4 3 2 4 4" xfId="32793"/>
    <cellStyle name="Normal 5 4 3 2 5" xfId="3707"/>
    <cellStyle name="Normal 5 4 3 2 5 2" xfId="13349"/>
    <cellStyle name="Normal 5 4 3 2 5 2 2" xfId="43556"/>
    <cellStyle name="Normal 5 4 3 2 5 3" xfId="22989"/>
    <cellStyle name="Normal 5 4 3 2 5 3 2" xfId="53196"/>
    <cellStyle name="Normal 5 4 3 2 5 4" xfId="33916"/>
    <cellStyle name="Normal 5 4 3 2 6" xfId="4996"/>
    <cellStyle name="Normal 5 4 3 2 6 2" xfId="14636"/>
    <cellStyle name="Normal 5 4 3 2 6 2 2" xfId="44843"/>
    <cellStyle name="Normal 5 4 3 2 6 3" xfId="24276"/>
    <cellStyle name="Normal 5 4 3 2 6 3 2" xfId="54483"/>
    <cellStyle name="Normal 5 4 3 2 6 4" xfId="35203"/>
    <cellStyle name="Normal 5 4 3 2 7" xfId="6283"/>
    <cellStyle name="Normal 5 4 3 2 7 2" xfId="15923"/>
    <cellStyle name="Normal 5 4 3 2 7 2 2" xfId="46130"/>
    <cellStyle name="Normal 5 4 3 2 7 3" xfId="25563"/>
    <cellStyle name="Normal 5 4 3 2 7 3 2" xfId="55770"/>
    <cellStyle name="Normal 5 4 3 2 7 4" xfId="36490"/>
    <cellStyle name="Normal 5 4 3 2 8" xfId="7570"/>
    <cellStyle name="Normal 5 4 3 2 8 2" xfId="17210"/>
    <cellStyle name="Normal 5 4 3 2 8 2 2" xfId="47417"/>
    <cellStyle name="Normal 5 4 3 2 8 3" xfId="26850"/>
    <cellStyle name="Normal 5 4 3 2 8 3 2" xfId="57057"/>
    <cellStyle name="Normal 5 4 3 2 8 4" xfId="37777"/>
    <cellStyle name="Normal 5 4 3 2 9" xfId="8857"/>
    <cellStyle name="Normal 5 4 3 2 9 2" xfId="18497"/>
    <cellStyle name="Normal 5 4 3 2 9 2 2" xfId="48704"/>
    <cellStyle name="Normal 5 4 3 2 9 3" xfId="28137"/>
    <cellStyle name="Normal 5 4 3 2 9 3 2" xfId="58344"/>
    <cellStyle name="Normal 5 4 3 2 9 4" xfId="39064"/>
    <cellStyle name="Normal 5 4 3 3" xfId="633"/>
    <cellStyle name="Normal 5 4 3 3 10" xfId="19925"/>
    <cellStyle name="Normal 5 4 3 3 10 2" xfId="50132"/>
    <cellStyle name="Normal 5 4 3 3 11" xfId="29729"/>
    <cellStyle name="Normal 5 4 3 3 11 2" xfId="59936"/>
    <cellStyle name="Normal 5 4 3 3 12" xfId="30852"/>
    <cellStyle name="Normal 5 4 3 3 2" xfId="1763"/>
    <cellStyle name="Normal 5 4 3 3 2 2" xfId="11408"/>
    <cellStyle name="Normal 5 4 3 3 2 2 2" xfId="41615"/>
    <cellStyle name="Normal 5 4 3 3 2 3" xfId="21048"/>
    <cellStyle name="Normal 5 4 3 3 2 3 2" xfId="51255"/>
    <cellStyle name="Normal 5 4 3 3 2 4" xfId="31975"/>
    <cellStyle name="Normal 5 4 3 3 3" xfId="2889"/>
    <cellStyle name="Normal 5 4 3 3 3 2" xfId="12531"/>
    <cellStyle name="Normal 5 4 3 3 3 2 2" xfId="42738"/>
    <cellStyle name="Normal 5 4 3 3 3 3" xfId="22171"/>
    <cellStyle name="Normal 5 4 3 3 3 3 2" xfId="52378"/>
    <cellStyle name="Normal 5 4 3 3 3 4" xfId="33098"/>
    <cellStyle name="Normal 5 4 3 3 4" xfId="4012"/>
    <cellStyle name="Normal 5 4 3 3 4 2" xfId="13654"/>
    <cellStyle name="Normal 5 4 3 3 4 2 2" xfId="43861"/>
    <cellStyle name="Normal 5 4 3 3 4 3" xfId="23294"/>
    <cellStyle name="Normal 5 4 3 3 4 3 2" xfId="53501"/>
    <cellStyle name="Normal 5 4 3 3 4 4" xfId="34221"/>
    <cellStyle name="Normal 5 4 3 3 5" xfId="5301"/>
    <cellStyle name="Normal 5 4 3 3 5 2" xfId="14941"/>
    <cellStyle name="Normal 5 4 3 3 5 2 2" xfId="45148"/>
    <cellStyle name="Normal 5 4 3 3 5 3" xfId="24581"/>
    <cellStyle name="Normal 5 4 3 3 5 3 2" xfId="54788"/>
    <cellStyle name="Normal 5 4 3 3 5 4" xfId="35508"/>
    <cellStyle name="Normal 5 4 3 3 6" xfId="6588"/>
    <cellStyle name="Normal 5 4 3 3 6 2" xfId="16228"/>
    <cellStyle name="Normal 5 4 3 3 6 2 2" xfId="46435"/>
    <cellStyle name="Normal 5 4 3 3 6 3" xfId="25868"/>
    <cellStyle name="Normal 5 4 3 3 6 3 2" xfId="56075"/>
    <cellStyle name="Normal 5 4 3 3 6 4" xfId="36795"/>
    <cellStyle name="Normal 5 4 3 3 7" xfId="7875"/>
    <cellStyle name="Normal 5 4 3 3 7 2" xfId="17515"/>
    <cellStyle name="Normal 5 4 3 3 7 2 2" xfId="47722"/>
    <cellStyle name="Normal 5 4 3 3 7 3" xfId="27155"/>
    <cellStyle name="Normal 5 4 3 3 7 3 2" xfId="57362"/>
    <cellStyle name="Normal 5 4 3 3 7 4" xfId="38082"/>
    <cellStyle name="Normal 5 4 3 3 8" xfId="9162"/>
    <cellStyle name="Normal 5 4 3 3 8 2" xfId="18802"/>
    <cellStyle name="Normal 5 4 3 3 8 2 2" xfId="49009"/>
    <cellStyle name="Normal 5 4 3 3 8 3" xfId="28442"/>
    <cellStyle name="Normal 5 4 3 3 8 3 2" xfId="58649"/>
    <cellStyle name="Normal 5 4 3 3 8 4" xfId="39369"/>
    <cellStyle name="Normal 5 4 3 3 9" xfId="10285"/>
    <cellStyle name="Normal 5 4 3 3 9 2" xfId="40492"/>
    <cellStyle name="Normal 5 4 3 4" xfId="1103"/>
    <cellStyle name="Normal 5 4 3 4 10" xfId="20392"/>
    <cellStyle name="Normal 5 4 3 4 10 2" xfId="50599"/>
    <cellStyle name="Normal 5 4 3 4 11" xfId="30196"/>
    <cellStyle name="Normal 5 4 3 4 11 2" xfId="60403"/>
    <cellStyle name="Normal 5 4 3 4 12" xfId="31319"/>
    <cellStyle name="Normal 5 4 3 4 2" xfId="2231"/>
    <cellStyle name="Normal 5 4 3 4 2 2" xfId="11875"/>
    <cellStyle name="Normal 5 4 3 4 2 2 2" xfId="42082"/>
    <cellStyle name="Normal 5 4 3 4 2 3" xfId="21515"/>
    <cellStyle name="Normal 5 4 3 4 2 3 2" xfId="51722"/>
    <cellStyle name="Normal 5 4 3 4 2 4" xfId="32442"/>
    <cellStyle name="Normal 5 4 3 4 3" xfId="3356"/>
    <cellStyle name="Normal 5 4 3 4 3 2" xfId="12998"/>
    <cellStyle name="Normal 5 4 3 4 3 2 2" xfId="43205"/>
    <cellStyle name="Normal 5 4 3 4 3 3" xfId="22638"/>
    <cellStyle name="Normal 5 4 3 4 3 3 2" xfId="52845"/>
    <cellStyle name="Normal 5 4 3 4 3 4" xfId="33565"/>
    <cellStyle name="Normal 5 4 3 4 4" xfId="4479"/>
    <cellStyle name="Normal 5 4 3 4 4 2" xfId="14121"/>
    <cellStyle name="Normal 5 4 3 4 4 2 2" xfId="44328"/>
    <cellStyle name="Normal 5 4 3 4 4 3" xfId="23761"/>
    <cellStyle name="Normal 5 4 3 4 4 3 2" xfId="53968"/>
    <cellStyle name="Normal 5 4 3 4 4 4" xfId="34688"/>
    <cellStyle name="Normal 5 4 3 4 5" xfId="5768"/>
    <cellStyle name="Normal 5 4 3 4 5 2" xfId="15408"/>
    <cellStyle name="Normal 5 4 3 4 5 2 2" xfId="45615"/>
    <cellStyle name="Normal 5 4 3 4 5 3" xfId="25048"/>
    <cellStyle name="Normal 5 4 3 4 5 3 2" xfId="55255"/>
    <cellStyle name="Normal 5 4 3 4 5 4" xfId="35975"/>
    <cellStyle name="Normal 5 4 3 4 6" xfId="7055"/>
    <cellStyle name="Normal 5 4 3 4 6 2" xfId="16695"/>
    <cellStyle name="Normal 5 4 3 4 6 2 2" xfId="46902"/>
    <cellStyle name="Normal 5 4 3 4 6 3" xfId="26335"/>
    <cellStyle name="Normal 5 4 3 4 6 3 2" xfId="56542"/>
    <cellStyle name="Normal 5 4 3 4 6 4" xfId="37262"/>
    <cellStyle name="Normal 5 4 3 4 7" xfId="8342"/>
    <cellStyle name="Normal 5 4 3 4 7 2" xfId="17982"/>
    <cellStyle name="Normal 5 4 3 4 7 2 2" xfId="48189"/>
    <cellStyle name="Normal 5 4 3 4 7 3" xfId="27622"/>
    <cellStyle name="Normal 5 4 3 4 7 3 2" xfId="57829"/>
    <cellStyle name="Normal 5 4 3 4 7 4" xfId="38549"/>
    <cellStyle name="Normal 5 4 3 4 8" xfId="9629"/>
    <cellStyle name="Normal 5 4 3 4 8 2" xfId="19269"/>
    <cellStyle name="Normal 5 4 3 4 8 2 2" xfId="49476"/>
    <cellStyle name="Normal 5 4 3 4 8 3" xfId="28909"/>
    <cellStyle name="Normal 5 4 3 4 8 3 2" xfId="59116"/>
    <cellStyle name="Normal 5 4 3 4 8 4" xfId="39836"/>
    <cellStyle name="Normal 5 4 3 4 9" xfId="10752"/>
    <cellStyle name="Normal 5 4 3 4 9 2" xfId="40959"/>
    <cellStyle name="Normal 5 4 3 5" xfId="1292"/>
    <cellStyle name="Normal 5 4 3 5 2" xfId="4831"/>
    <cellStyle name="Normal 5 4 3 5 2 2" xfId="14472"/>
    <cellStyle name="Normal 5 4 3 5 2 2 2" xfId="44679"/>
    <cellStyle name="Normal 5 4 3 5 2 3" xfId="24112"/>
    <cellStyle name="Normal 5 4 3 5 2 3 2" xfId="54319"/>
    <cellStyle name="Normal 5 4 3 5 2 4" xfId="35039"/>
    <cellStyle name="Normal 5 4 3 5 3" xfId="6119"/>
    <cellStyle name="Normal 5 4 3 5 3 2" xfId="15759"/>
    <cellStyle name="Normal 5 4 3 5 3 2 2" xfId="45966"/>
    <cellStyle name="Normal 5 4 3 5 3 3" xfId="25399"/>
    <cellStyle name="Normal 5 4 3 5 3 3 2" xfId="55606"/>
    <cellStyle name="Normal 5 4 3 5 3 4" xfId="36326"/>
    <cellStyle name="Normal 5 4 3 5 4" xfId="7406"/>
    <cellStyle name="Normal 5 4 3 5 4 2" xfId="17046"/>
    <cellStyle name="Normal 5 4 3 5 4 2 2" xfId="47253"/>
    <cellStyle name="Normal 5 4 3 5 4 3" xfId="26686"/>
    <cellStyle name="Normal 5 4 3 5 4 3 2" xfId="56893"/>
    <cellStyle name="Normal 5 4 3 5 4 4" xfId="37613"/>
    <cellStyle name="Normal 5 4 3 5 5" xfId="8693"/>
    <cellStyle name="Normal 5 4 3 5 5 2" xfId="18333"/>
    <cellStyle name="Normal 5 4 3 5 5 2 2" xfId="48540"/>
    <cellStyle name="Normal 5 4 3 5 5 3" xfId="27973"/>
    <cellStyle name="Normal 5 4 3 5 5 3 2" xfId="58180"/>
    <cellStyle name="Normal 5 4 3 5 5 4" xfId="38900"/>
    <cellStyle name="Normal 5 4 3 5 6" xfId="10939"/>
    <cellStyle name="Normal 5 4 3 5 6 2" xfId="41146"/>
    <cellStyle name="Normal 5 4 3 5 7" xfId="20579"/>
    <cellStyle name="Normal 5 4 3 5 7 2" xfId="50786"/>
    <cellStyle name="Normal 5 4 3 5 8" xfId="29260"/>
    <cellStyle name="Normal 5 4 3 5 8 2" xfId="59467"/>
    <cellStyle name="Normal 5 4 3 5 9" xfId="31506"/>
    <cellStyle name="Normal 5 4 3 6" xfId="2420"/>
    <cellStyle name="Normal 5 4 3 6 2" xfId="12062"/>
    <cellStyle name="Normal 5 4 3 6 2 2" xfId="42269"/>
    <cellStyle name="Normal 5 4 3 6 3" xfId="21702"/>
    <cellStyle name="Normal 5 4 3 6 3 2" xfId="51909"/>
    <cellStyle name="Normal 5 4 3 6 4" xfId="32629"/>
    <cellStyle name="Normal 5 4 3 7" xfId="3543"/>
    <cellStyle name="Normal 5 4 3 7 2" xfId="13185"/>
    <cellStyle name="Normal 5 4 3 7 2 2" xfId="43392"/>
    <cellStyle name="Normal 5 4 3 7 3" xfId="22825"/>
    <cellStyle name="Normal 5 4 3 7 3 2" xfId="53032"/>
    <cellStyle name="Normal 5 4 3 7 4" xfId="33752"/>
    <cellStyle name="Normal 5 4 3 8" xfId="4666"/>
    <cellStyle name="Normal 5 4 3 8 2" xfId="14308"/>
    <cellStyle name="Normal 5 4 3 8 2 2" xfId="44515"/>
    <cellStyle name="Normal 5 4 3 8 3" xfId="23948"/>
    <cellStyle name="Normal 5 4 3 8 3 2" xfId="54155"/>
    <cellStyle name="Normal 5 4 3 8 4" xfId="34875"/>
    <cellStyle name="Normal 5 4 3 9" xfId="5955"/>
    <cellStyle name="Normal 5 4 3 9 2" xfId="15595"/>
    <cellStyle name="Normal 5 4 3 9 2 2" xfId="45802"/>
    <cellStyle name="Normal 5 4 3 9 3" xfId="25235"/>
    <cellStyle name="Normal 5 4 3 9 3 2" xfId="55442"/>
    <cellStyle name="Normal 5 4 3 9 4" xfId="36162"/>
    <cellStyle name="Normal 5 4 4" xfId="181"/>
    <cellStyle name="Normal 5 4 4 10" xfId="7265"/>
    <cellStyle name="Normal 5 4 4 10 2" xfId="16905"/>
    <cellStyle name="Normal 5 4 4 10 2 2" xfId="47112"/>
    <cellStyle name="Normal 5 4 4 10 3" xfId="26545"/>
    <cellStyle name="Normal 5 4 4 10 3 2" xfId="56752"/>
    <cellStyle name="Normal 5 4 4 10 4" xfId="37472"/>
    <cellStyle name="Normal 5 4 4 11" xfId="8552"/>
    <cellStyle name="Normal 5 4 4 11 2" xfId="18192"/>
    <cellStyle name="Normal 5 4 4 11 2 2" xfId="48399"/>
    <cellStyle name="Normal 5 4 4 11 3" xfId="27832"/>
    <cellStyle name="Normal 5 4 4 11 3 2" xfId="58039"/>
    <cellStyle name="Normal 5 4 4 11 4" xfId="38759"/>
    <cellStyle name="Normal 5 4 4 12" xfId="9839"/>
    <cellStyle name="Normal 5 4 4 12 2" xfId="40046"/>
    <cellStyle name="Normal 5 4 4 13" xfId="19479"/>
    <cellStyle name="Normal 5 4 4 13 2" xfId="49686"/>
    <cellStyle name="Normal 5 4 4 14" xfId="29119"/>
    <cellStyle name="Normal 5 4 4 14 2" xfId="59326"/>
    <cellStyle name="Normal 5 4 4 15" xfId="30406"/>
    <cellStyle name="Normal 5 4 4 2" xfId="345"/>
    <cellStyle name="Normal 5 4 4 2 10" xfId="10003"/>
    <cellStyle name="Normal 5 4 4 2 10 2" xfId="40210"/>
    <cellStyle name="Normal 5 4 4 2 11" xfId="19643"/>
    <cellStyle name="Normal 5 4 4 2 11 2" xfId="49850"/>
    <cellStyle name="Normal 5 4 4 2 12" xfId="29447"/>
    <cellStyle name="Normal 5 4 4 2 12 2" xfId="59654"/>
    <cellStyle name="Normal 5 4 4 2 13" xfId="30570"/>
    <cellStyle name="Normal 5 4 4 2 2" xfId="821"/>
    <cellStyle name="Normal 5 4 4 2 2 10" xfId="20112"/>
    <cellStyle name="Normal 5 4 4 2 2 10 2" xfId="50319"/>
    <cellStyle name="Normal 5 4 4 2 2 11" xfId="29916"/>
    <cellStyle name="Normal 5 4 4 2 2 11 2" xfId="60123"/>
    <cellStyle name="Normal 5 4 4 2 2 12" xfId="31039"/>
    <cellStyle name="Normal 5 4 4 2 2 2" xfId="1950"/>
    <cellStyle name="Normal 5 4 4 2 2 2 2" xfId="11595"/>
    <cellStyle name="Normal 5 4 4 2 2 2 2 2" xfId="41802"/>
    <cellStyle name="Normal 5 4 4 2 2 2 3" xfId="21235"/>
    <cellStyle name="Normal 5 4 4 2 2 2 3 2" xfId="51442"/>
    <cellStyle name="Normal 5 4 4 2 2 2 4" xfId="32162"/>
    <cellStyle name="Normal 5 4 4 2 2 3" xfId="3076"/>
    <cellStyle name="Normal 5 4 4 2 2 3 2" xfId="12718"/>
    <cellStyle name="Normal 5 4 4 2 2 3 2 2" xfId="42925"/>
    <cellStyle name="Normal 5 4 4 2 2 3 3" xfId="22358"/>
    <cellStyle name="Normal 5 4 4 2 2 3 3 2" xfId="52565"/>
    <cellStyle name="Normal 5 4 4 2 2 3 4" xfId="33285"/>
    <cellStyle name="Normal 5 4 4 2 2 4" xfId="4199"/>
    <cellStyle name="Normal 5 4 4 2 2 4 2" xfId="13841"/>
    <cellStyle name="Normal 5 4 4 2 2 4 2 2" xfId="44048"/>
    <cellStyle name="Normal 5 4 4 2 2 4 3" xfId="23481"/>
    <cellStyle name="Normal 5 4 4 2 2 4 3 2" xfId="53688"/>
    <cellStyle name="Normal 5 4 4 2 2 4 4" xfId="34408"/>
    <cellStyle name="Normal 5 4 4 2 2 5" xfId="5488"/>
    <cellStyle name="Normal 5 4 4 2 2 5 2" xfId="15128"/>
    <cellStyle name="Normal 5 4 4 2 2 5 2 2" xfId="45335"/>
    <cellStyle name="Normal 5 4 4 2 2 5 3" xfId="24768"/>
    <cellStyle name="Normal 5 4 4 2 2 5 3 2" xfId="54975"/>
    <cellStyle name="Normal 5 4 4 2 2 5 4" xfId="35695"/>
    <cellStyle name="Normal 5 4 4 2 2 6" xfId="6775"/>
    <cellStyle name="Normal 5 4 4 2 2 6 2" xfId="16415"/>
    <cellStyle name="Normal 5 4 4 2 2 6 2 2" xfId="46622"/>
    <cellStyle name="Normal 5 4 4 2 2 6 3" xfId="26055"/>
    <cellStyle name="Normal 5 4 4 2 2 6 3 2" xfId="56262"/>
    <cellStyle name="Normal 5 4 4 2 2 6 4" xfId="36982"/>
    <cellStyle name="Normal 5 4 4 2 2 7" xfId="8062"/>
    <cellStyle name="Normal 5 4 4 2 2 7 2" xfId="17702"/>
    <cellStyle name="Normal 5 4 4 2 2 7 2 2" xfId="47909"/>
    <cellStyle name="Normal 5 4 4 2 2 7 3" xfId="27342"/>
    <cellStyle name="Normal 5 4 4 2 2 7 3 2" xfId="57549"/>
    <cellStyle name="Normal 5 4 4 2 2 7 4" xfId="38269"/>
    <cellStyle name="Normal 5 4 4 2 2 8" xfId="9349"/>
    <cellStyle name="Normal 5 4 4 2 2 8 2" xfId="18989"/>
    <cellStyle name="Normal 5 4 4 2 2 8 2 2" xfId="49196"/>
    <cellStyle name="Normal 5 4 4 2 2 8 3" xfId="28629"/>
    <cellStyle name="Normal 5 4 4 2 2 8 3 2" xfId="58836"/>
    <cellStyle name="Normal 5 4 4 2 2 8 4" xfId="39556"/>
    <cellStyle name="Normal 5 4 4 2 2 9" xfId="10472"/>
    <cellStyle name="Normal 5 4 4 2 2 9 2" xfId="40679"/>
    <cellStyle name="Normal 5 4 4 2 3" xfId="1479"/>
    <cellStyle name="Normal 5 4 4 2 3 2" xfId="11126"/>
    <cellStyle name="Normal 5 4 4 2 3 2 2" xfId="41333"/>
    <cellStyle name="Normal 5 4 4 2 3 3" xfId="20766"/>
    <cellStyle name="Normal 5 4 4 2 3 3 2" xfId="50973"/>
    <cellStyle name="Normal 5 4 4 2 3 4" xfId="31693"/>
    <cellStyle name="Normal 5 4 4 2 4" xfId="2607"/>
    <cellStyle name="Normal 5 4 4 2 4 2" xfId="12249"/>
    <cellStyle name="Normal 5 4 4 2 4 2 2" xfId="42456"/>
    <cellStyle name="Normal 5 4 4 2 4 3" xfId="21889"/>
    <cellStyle name="Normal 5 4 4 2 4 3 2" xfId="52096"/>
    <cellStyle name="Normal 5 4 4 2 4 4" xfId="32816"/>
    <cellStyle name="Normal 5 4 4 2 5" xfId="3730"/>
    <cellStyle name="Normal 5 4 4 2 5 2" xfId="13372"/>
    <cellStyle name="Normal 5 4 4 2 5 2 2" xfId="43579"/>
    <cellStyle name="Normal 5 4 4 2 5 3" xfId="23012"/>
    <cellStyle name="Normal 5 4 4 2 5 3 2" xfId="53219"/>
    <cellStyle name="Normal 5 4 4 2 5 4" xfId="33939"/>
    <cellStyle name="Normal 5 4 4 2 6" xfId="5019"/>
    <cellStyle name="Normal 5 4 4 2 6 2" xfId="14659"/>
    <cellStyle name="Normal 5 4 4 2 6 2 2" xfId="44866"/>
    <cellStyle name="Normal 5 4 4 2 6 3" xfId="24299"/>
    <cellStyle name="Normal 5 4 4 2 6 3 2" xfId="54506"/>
    <cellStyle name="Normal 5 4 4 2 6 4" xfId="35226"/>
    <cellStyle name="Normal 5 4 4 2 7" xfId="6306"/>
    <cellStyle name="Normal 5 4 4 2 7 2" xfId="15946"/>
    <cellStyle name="Normal 5 4 4 2 7 2 2" xfId="46153"/>
    <cellStyle name="Normal 5 4 4 2 7 3" xfId="25586"/>
    <cellStyle name="Normal 5 4 4 2 7 3 2" xfId="55793"/>
    <cellStyle name="Normal 5 4 4 2 7 4" xfId="36513"/>
    <cellStyle name="Normal 5 4 4 2 8" xfId="7593"/>
    <cellStyle name="Normal 5 4 4 2 8 2" xfId="17233"/>
    <cellStyle name="Normal 5 4 4 2 8 2 2" xfId="47440"/>
    <cellStyle name="Normal 5 4 4 2 8 3" xfId="26873"/>
    <cellStyle name="Normal 5 4 4 2 8 3 2" xfId="57080"/>
    <cellStyle name="Normal 5 4 4 2 8 4" xfId="37800"/>
    <cellStyle name="Normal 5 4 4 2 9" xfId="8880"/>
    <cellStyle name="Normal 5 4 4 2 9 2" xfId="18520"/>
    <cellStyle name="Normal 5 4 4 2 9 2 2" xfId="48727"/>
    <cellStyle name="Normal 5 4 4 2 9 3" xfId="28160"/>
    <cellStyle name="Normal 5 4 4 2 9 3 2" xfId="58367"/>
    <cellStyle name="Normal 5 4 4 2 9 4" xfId="39087"/>
    <cellStyle name="Normal 5 4 4 3" xfId="657"/>
    <cellStyle name="Normal 5 4 4 3 10" xfId="19948"/>
    <cellStyle name="Normal 5 4 4 3 10 2" xfId="50155"/>
    <cellStyle name="Normal 5 4 4 3 11" xfId="29752"/>
    <cellStyle name="Normal 5 4 4 3 11 2" xfId="59959"/>
    <cellStyle name="Normal 5 4 4 3 12" xfId="30875"/>
    <cellStyle name="Normal 5 4 4 3 2" xfId="1786"/>
    <cellStyle name="Normal 5 4 4 3 2 2" xfId="11431"/>
    <cellStyle name="Normal 5 4 4 3 2 2 2" xfId="41638"/>
    <cellStyle name="Normal 5 4 4 3 2 3" xfId="21071"/>
    <cellStyle name="Normal 5 4 4 3 2 3 2" xfId="51278"/>
    <cellStyle name="Normal 5 4 4 3 2 4" xfId="31998"/>
    <cellStyle name="Normal 5 4 4 3 3" xfId="2912"/>
    <cellStyle name="Normal 5 4 4 3 3 2" xfId="12554"/>
    <cellStyle name="Normal 5 4 4 3 3 2 2" xfId="42761"/>
    <cellStyle name="Normal 5 4 4 3 3 3" xfId="22194"/>
    <cellStyle name="Normal 5 4 4 3 3 3 2" xfId="52401"/>
    <cellStyle name="Normal 5 4 4 3 3 4" xfId="33121"/>
    <cellStyle name="Normal 5 4 4 3 4" xfId="4035"/>
    <cellStyle name="Normal 5 4 4 3 4 2" xfId="13677"/>
    <cellStyle name="Normal 5 4 4 3 4 2 2" xfId="43884"/>
    <cellStyle name="Normal 5 4 4 3 4 3" xfId="23317"/>
    <cellStyle name="Normal 5 4 4 3 4 3 2" xfId="53524"/>
    <cellStyle name="Normal 5 4 4 3 4 4" xfId="34244"/>
    <cellStyle name="Normal 5 4 4 3 5" xfId="5324"/>
    <cellStyle name="Normal 5 4 4 3 5 2" xfId="14964"/>
    <cellStyle name="Normal 5 4 4 3 5 2 2" xfId="45171"/>
    <cellStyle name="Normal 5 4 4 3 5 3" xfId="24604"/>
    <cellStyle name="Normal 5 4 4 3 5 3 2" xfId="54811"/>
    <cellStyle name="Normal 5 4 4 3 5 4" xfId="35531"/>
    <cellStyle name="Normal 5 4 4 3 6" xfId="6611"/>
    <cellStyle name="Normal 5 4 4 3 6 2" xfId="16251"/>
    <cellStyle name="Normal 5 4 4 3 6 2 2" xfId="46458"/>
    <cellStyle name="Normal 5 4 4 3 6 3" xfId="25891"/>
    <cellStyle name="Normal 5 4 4 3 6 3 2" xfId="56098"/>
    <cellStyle name="Normal 5 4 4 3 6 4" xfId="36818"/>
    <cellStyle name="Normal 5 4 4 3 7" xfId="7898"/>
    <cellStyle name="Normal 5 4 4 3 7 2" xfId="17538"/>
    <cellStyle name="Normal 5 4 4 3 7 2 2" xfId="47745"/>
    <cellStyle name="Normal 5 4 4 3 7 3" xfId="27178"/>
    <cellStyle name="Normal 5 4 4 3 7 3 2" xfId="57385"/>
    <cellStyle name="Normal 5 4 4 3 7 4" xfId="38105"/>
    <cellStyle name="Normal 5 4 4 3 8" xfId="9185"/>
    <cellStyle name="Normal 5 4 4 3 8 2" xfId="18825"/>
    <cellStyle name="Normal 5 4 4 3 8 2 2" xfId="49032"/>
    <cellStyle name="Normal 5 4 4 3 8 3" xfId="28465"/>
    <cellStyle name="Normal 5 4 4 3 8 3 2" xfId="58672"/>
    <cellStyle name="Normal 5 4 4 3 8 4" xfId="39392"/>
    <cellStyle name="Normal 5 4 4 3 9" xfId="10308"/>
    <cellStyle name="Normal 5 4 4 3 9 2" xfId="40515"/>
    <cellStyle name="Normal 5 4 4 4" xfId="1127"/>
    <cellStyle name="Normal 5 4 4 4 10" xfId="20415"/>
    <cellStyle name="Normal 5 4 4 4 10 2" xfId="50622"/>
    <cellStyle name="Normal 5 4 4 4 11" xfId="30219"/>
    <cellStyle name="Normal 5 4 4 4 11 2" xfId="60426"/>
    <cellStyle name="Normal 5 4 4 4 12" xfId="31342"/>
    <cellStyle name="Normal 5 4 4 4 2" xfId="2255"/>
    <cellStyle name="Normal 5 4 4 4 2 2" xfId="11898"/>
    <cellStyle name="Normal 5 4 4 4 2 2 2" xfId="42105"/>
    <cellStyle name="Normal 5 4 4 4 2 3" xfId="21538"/>
    <cellStyle name="Normal 5 4 4 4 2 3 2" xfId="51745"/>
    <cellStyle name="Normal 5 4 4 4 2 4" xfId="32465"/>
    <cellStyle name="Normal 5 4 4 4 3" xfId="3379"/>
    <cellStyle name="Normal 5 4 4 4 3 2" xfId="13021"/>
    <cellStyle name="Normal 5 4 4 4 3 2 2" xfId="43228"/>
    <cellStyle name="Normal 5 4 4 4 3 3" xfId="22661"/>
    <cellStyle name="Normal 5 4 4 4 3 3 2" xfId="52868"/>
    <cellStyle name="Normal 5 4 4 4 3 4" xfId="33588"/>
    <cellStyle name="Normal 5 4 4 4 4" xfId="4502"/>
    <cellStyle name="Normal 5 4 4 4 4 2" xfId="14144"/>
    <cellStyle name="Normal 5 4 4 4 4 2 2" xfId="44351"/>
    <cellStyle name="Normal 5 4 4 4 4 3" xfId="23784"/>
    <cellStyle name="Normal 5 4 4 4 4 3 2" xfId="53991"/>
    <cellStyle name="Normal 5 4 4 4 4 4" xfId="34711"/>
    <cellStyle name="Normal 5 4 4 4 5" xfId="5791"/>
    <cellStyle name="Normal 5 4 4 4 5 2" xfId="15431"/>
    <cellStyle name="Normal 5 4 4 4 5 2 2" xfId="45638"/>
    <cellStyle name="Normal 5 4 4 4 5 3" xfId="25071"/>
    <cellStyle name="Normal 5 4 4 4 5 3 2" xfId="55278"/>
    <cellStyle name="Normal 5 4 4 4 5 4" xfId="35998"/>
    <cellStyle name="Normal 5 4 4 4 6" xfId="7078"/>
    <cellStyle name="Normal 5 4 4 4 6 2" xfId="16718"/>
    <cellStyle name="Normal 5 4 4 4 6 2 2" xfId="46925"/>
    <cellStyle name="Normal 5 4 4 4 6 3" xfId="26358"/>
    <cellStyle name="Normal 5 4 4 4 6 3 2" xfId="56565"/>
    <cellStyle name="Normal 5 4 4 4 6 4" xfId="37285"/>
    <cellStyle name="Normal 5 4 4 4 7" xfId="8365"/>
    <cellStyle name="Normal 5 4 4 4 7 2" xfId="18005"/>
    <cellStyle name="Normal 5 4 4 4 7 2 2" xfId="48212"/>
    <cellStyle name="Normal 5 4 4 4 7 3" xfId="27645"/>
    <cellStyle name="Normal 5 4 4 4 7 3 2" xfId="57852"/>
    <cellStyle name="Normal 5 4 4 4 7 4" xfId="38572"/>
    <cellStyle name="Normal 5 4 4 4 8" xfId="9652"/>
    <cellStyle name="Normal 5 4 4 4 8 2" xfId="19292"/>
    <cellStyle name="Normal 5 4 4 4 8 2 2" xfId="49499"/>
    <cellStyle name="Normal 5 4 4 4 8 3" xfId="28932"/>
    <cellStyle name="Normal 5 4 4 4 8 3 2" xfId="59139"/>
    <cellStyle name="Normal 5 4 4 4 8 4" xfId="39859"/>
    <cellStyle name="Normal 5 4 4 4 9" xfId="10775"/>
    <cellStyle name="Normal 5 4 4 4 9 2" xfId="40982"/>
    <cellStyle name="Normal 5 4 4 5" xfId="1315"/>
    <cellStyle name="Normal 5 4 4 5 2" xfId="4855"/>
    <cellStyle name="Normal 5 4 4 5 2 2" xfId="14495"/>
    <cellStyle name="Normal 5 4 4 5 2 2 2" xfId="44702"/>
    <cellStyle name="Normal 5 4 4 5 2 3" xfId="24135"/>
    <cellStyle name="Normal 5 4 4 5 2 3 2" xfId="54342"/>
    <cellStyle name="Normal 5 4 4 5 2 4" xfId="35062"/>
    <cellStyle name="Normal 5 4 4 5 3" xfId="6142"/>
    <cellStyle name="Normal 5 4 4 5 3 2" xfId="15782"/>
    <cellStyle name="Normal 5 4 4 5 3 2 2" xfId="45989"/>
    <cellStyle name="Normal 5 4 4 5 3 3" xfId="25422"/>
    <cellStyle name="Normal 5 4 4 5 3 3 2" xfId="55629"/>
    <cellStyle name="Normal 5 4 4 5 3 4" xfId="36349"/>
    <cellStyle name="Normal 5 4 4 5 4" xfId="7429"/>
    <cellStyle name="Normal 5 4 4 5 4 2" xfId="17069"/>
    <cellStyle name="Normal 5 4 4 5 4 2 2" xfId="47276"/>
    <cellStyle name="Normal 5 4 4 5 4 3" xfId="26709"/>
    <cellStyle name="Normal 5 4 4 5 4 3 2" xfId="56916"/>
    <cellStyle name="Normal 5 4 4 5 4 4" xfId="37636"/>
    <cellStyle name="Normal 5 4 4 5 5" xfId="8716"/>
    <cellStyle name="Normal 5 4 4 5 5 2" xfId="18356"/>
    <cellStyle name="Normal 5 4 4 5 5 2 2" xfId="48563"/>
    <cellStyle name="Normal 5 4 4 5 5 3" xfId="27996"/>
    <cellStyle name="Normal 5 4 4 5 5 3 2" xfId="58203"/>
    <cellStyle name="Normal 5 4 4 5 5 4" xfId="38923"/>
    <cellStyle name="Normal 5 4 4 5 6" xfId="10962"/>
    <cellStyle name="Normal 5 4 4 5 6 2" xfId="41169"/>
    <cellStyle name="Normal 5 4 4 5 7" xfId="20602"/>
    <cellStyle name="Normal 5 4 4 5 7 2" xfId="50809"/>
    <cellStyle name="Normal 5 4 4 5 8" xfId="29283"/>
    <cellStyle name="Normal 5 4 4 5 8 2" xfId="59490"/>
    <cellStyle name="Normal 5 4 4 5 9" xfId="31529"/>
    <cellStyle name="Normal 5 4 4 6" xfId="2443"/>
    <cellStyle name="Normal 5 4 4 6 2" xfId="12085"/>
    <cellStyle name="Normal 5 4 4 6 2 2" xfId="42292"/>
    <cellStyle name="Normal 5 4 4 6 3" xfId="21725"/>
    <cellStyle name="Normal 5 4 4 6 3 2" xfId="51932"/>
    <cellStyle name="Normal 5 4 4 6 4" xfId="32652"/>
    <cellStyle name="Normal 5 4 4 7" xfId="3566"/>
    <cellStyle name="Normal 5 4 4 7 2" xfId="13208"/>
    <cellStyle name="Normal 5 4 4 7 2 2" xfId="43415"/>
    <cellStyle name="Normal 5 4 4 7 3" xfId="22848"/>
    <cellStyle name="Normal 5 4 4 7 3 2" xfId="53055"/>
    <cellStyle name="Normal 5 4 4 7 4" xfId="33775"/>
    <cellStyle name="Normal 5 4 4 8" xfId="4689"/>
    <cellStyle name="Normal 5 4 4 8 2" xfId="14331"/>
    <cellStyle name="Normal 5 4 4 8 2 2" xfId="44538"/>
    <cellStyle name="Normal 5 4 4 8 3" xfId="23971"/>
    <cellStyle name="Normal 5 4 4 8 3 2" xfId="54178"/>
    <cellStyle name="Normal 5 4 4 8 4" xfId="34898"/>
    <cellStyle name="Normal 5 4 4 9" xfId="5978"/>
    <cellStyle name="Normal 5 4 4 9 2" xfId="15618"/>
    <cellStyle name="Normal 5 4 4 9 2 2" xfId="45825"/>
    <cellStyle name="Normal 5 4 4 9 3" xfId="25258"/>
    <cellStyle name="Normal 5 4 4 9 3 2" xfId="55465"/>
    <cellStyle name="Normal 5 4 4 9 4" xfId="36185"/>
    <cellStyle name="Normal 5 4 5" xfId="204"/>
    <cellStyle name="Normal 5 4 5 10" xfId="7288"/>
    <cellStyle name="Normal 5 4 5 10 2" xfId="16928"/>
    <cellStyle name="Normal 5 4 5 10 2 2" xfId="47135"/>
    <cellStyle name="Normal 5 4 5 10 3" xfId="26568"/>
    <cellStyle name="Normal 5 4 5 10 3 2" xfId="56775"/>
    <cellStyle name="Normal 5 4 5 10 4" xfId="37495"/>
    <cellStyle name="Normal 5 4 5 11" xfId="8575"/>
    <cellStyle name="Normal 5 4 5 11 2" xfId="18215"/>
    <cellStyle name="Normal 5 4 5 11 2 2" xfId="48422"/>
    <cellStyle name="Normal 5 4 5 11 3" xfId="27855"/>
    <cellStyle name="Normal 5 4 5 11 3 2" xfId="58062"/>
    <cellStyle name="Normal 5 4 5 11 4" xfId="38782"/>
    <cellStyle name="Normal 5 4 5 12" xfId="9862"/>
    <cellStyle name="Normal 5 4 5 12 2" xfId="40069"/>
    <cellStyle name="Normal 5 4 5 13" xfId="19502"/>
    <cellStyle name="Normal 5 4 5 13 2" xfId="49709"/>
    <cellStyle name="Normal 5 4 5 14" xfId="29142"/>
    <cellStyle name="Normal 5 4 5 14 2" xfId="59349"/>
    <cellStyle name="Normal 5 4 5 15" xfId="30429"/>
    <cellStyle name="Normal 5 4 5 2" xfId="368"/>
    <cellStyle name="Normal 5 4 5 2 10" xfId="10026"/>
    <cellStyle name="Normal 5 4 5 2 10 2" xfId="40233"/>
    <cellStyle name="Normal 5 4 5 2 11" xfId="19666"/>
    <cellStyle name="Normal 5 4 5 2 11 2" xfId="49873"/>
    <cellStyle name="Normal 5 4 5 2 12" xfId="29470"/>
    <cellStyle name="Normal 5 4 5 2 12 2" xfId="59677"/>
    <cellStyle name="Normal 5 4 5 2 13" xfId="30593"/>
    <cellStyle name="Normal 5 4 5 2 2" xfId="844"/>
    <cellStyle name="Normal 5 4 5 2 2 10" xfId="20135"/>
    <cellStyle name="Normal 5 4 5 2 2 10 2" xfId="50342"/>
    <cellStyle name="Normal 5 4 5 2 2 11" xfId="29939"/>
    <cellStyle name="Normal 5 4 5 2 2 11 2" xfId="60146"/>
    <cellStyle name="Normal 5 4 5 2 2 12" xfId="31062"/>
    <cellStyle name="Normal 5 4 5 2 2 2" xfId="1973"/>
    <cellStyle name="Normal 5 4 5 2 2 2 2" xfId="11618"/>
    <cellStyle name="Normal 5 4 5 2 2 2 2 2" xfId="41825"/>
    <cellStyle name="Normal 5 4 5 2 2 2 3" xfId="21258"/>
    <cellStyle name="Normal 5 4 5 2 2 2 3 2" xfId="51465"/>
    <cellStyle name="Normal 5 4 5 2 2 2 4" xfId="32185"/>
    <cellStyle name="Normal 5 4 5 2 2 3" xfId="3099"/>
    <cellStyle name="Normal 5 4 5 2 2 3 2" xfId="12741"/>
    <cellStyle name="Normal 5 4 5 2 2 3 2 2" xfId="42948"/>
    <cellStyle name="Normal 5 4 5 2 2 3 3" xfId="22381"/>
    <cellStyle name="Normal 5 4 5 2 2 3 3 2" xfId="52588"/>
    <cellStyle name="Normal 5 4 5 2 2 3 4" xfId="33308"/>
    <cellStyle name="Normal 5 4 5 2 2 4" xfId="4222"/>
    <cellStyle name="Normal 5 4 5 2 2 4 2" xfId="13864"/>
    <cellStyle name="Normal 5 4 5 2 2 4 2 2" xfId="44071"/>
    <cellStyle name="Normal 5 4 5 2 2 4 3" xfId="23504"/>
    <cellStyle name="Normal 5 4 5 2 2 4 3 2" xfId="53711"/>
    <cellStyle name="Normal 5 4 5 2 2 4 4" xfId="34431"/>
    <cellStyle name="Normal 5 4 5 2 2 5" xfId="5511"/>
    <cellStyle name="Normal 5 4 5 2 2 5 2" xfId="15151"/>
    <cellStyle name="Normal 5 4 5 2 2 5 2 2" xfId="45358"/>
    <cellStyle name="Normal 5 4 5 2 2 5 3" xfId="24791"/>
    <cellStyle name="Normal 5 4 5 2 2 5 3 2" xfId="54998"/>
    <cellStyle name="Normal 5 4 5 2 2 5 4" xfId="35718"/>
    <cellStyle name="Normal 5 4 5 2 2 6" xfId="6798"/>
    <cellStyle name="Normal 5 4 5 2 2 6 2" xfId="16438"/>
    <cellStyle name="Normal 5 4 5 2 2 6 2 2" xfId="46645"/>
    <cellStyle name="Normal 5 4 5 2 2 6 3" xfId="26078"/>
    <cellStyle name="Normal 5 4 5 2 2 6 3 2" xfId="56285"/>
    <cellStyle name="Normal 5 4 5 2 2 6 4" xfId="37005"/>
    <cellStyle name="Normal 5 4 5 2 2 7" xfId="8085"/>
    <cellStyle name="Normal 5 4 5 2 2 7 2" xfId="17725"/>
    <cellStyle name="Normal 5 4 5 2 2 7 2 2" xfId="47932"/>
    <cellStyle name="Normal 5 4 5 2 2 7 3" xfId="27365"/>
    <cellStyle name="Normal 5 4 5 2 2 7 3 2" xfId="57572"/>
    <cellStyle name="Normal 5 4 5 2 2 7 4" xfId="38292"/>
    <cellStyle name="Normal 5 4 5 2 2 8" xfId="9372"/>
    <cellStyle name="Normal 5 4 5 2 2 8 2" xfId="19012"/>
    <cellStyle name="Normal 5 4 5 2 2 8 2 2" xfId="49219"/>
    <cellStyle name="Normal 5 4 5 2 2 8 3" xfId="28652"/>
    <cellStyle name="Normal 5 4 5 2 2 8 3 2" xfId="58859"/>
    <cellStyle name="Normal 5 4 5 2 2 8 4" xfId="39579"/>
    <cellStyle name="Normal 5 4 5 2 2 9" xfId="10495"/>
    <cellStyle name="Normal 5 4 5 2 2 9 2" xfId="40702"/>
    <cellStyle name="Normal 5 4 5 2 3" xfId="1502"/>
    <cellStyle name="Normal 5 4 5 2 3 2" xfId="11149"/>
    <cellStyle name="Normal 5 4 5 2 3 2 2" xfId="41356"/>
    <cellStyle name="Normal 5 4 5 2 3 3" xfId="20789"/>
    <cellStyle name="Normal 5 4 5 2 3 3 2" xfId="50996"/>
    <cellStyle name="Normal 5 4 5 2 3 4" xfId="31716"/>
    <cellStyle name="Normal 5 4 5 2 4" xfId="2630"/>
    <cellStyle name="Normal 5 4 5 2 4 2" xfId="12272"/>
    <cellStyle name="Normal 5 4 5 2 4 2 2" xfId="42479"/>
    <cellStyle name="Normal 5 4 5 2 4 3" xfId="21912"/>
    <cellStyle name="Normal 5 4 5 2 4 3 2" xfId="52119"/>
    <cellStyle name="Normal 5 4 5 2 4 4" xfId="32839"/>
    <cellStyle name="Normal 5 4 5 2 5" xfId="3753"/>
    <cellStyle name="Normal 5 4 5 2 5 2" xfId="13395"/>
    <cellStyle name="Normal 5 4 5 2 5 2 2" xfId="43602"/>
    <cellStyle name="Normal 5 4 5 2 5 3" xfId="23035"/>
    <cellStyle name="Normal 5 4 5 2 5 3 2" xfId="53242"/>
    <cellStyle name="Normal 5 4 5 2 5 4" xfId="33962"/>
    <cellStyle name="Normal 5 4 5 2 6" xfId="5042"/>
    <cellStyle name="Normal 5 4 5 2 6 2" xfId="14682"/>
    <cellStyle name="Normal 5 4 5 2 6 2 2" xfId="44889"/>
    <cellStyle name="Normal 5 4 5 2 6 3" xfId="24322"/>
    <cellStyle name="Normal 5 4 5 2 6 3 2" xfId="54529"/>
    <cellStyle name="Normal 5 4 5 2 6 4" xfId="35249"/>
    <cellStyle name="Normal 5 4 5 2 7" xfId="6329"/>
    <cellStyle name="Normal 5 4 5 2 7 2" xfId="15969"/>
    <cellStyle name="Normal 5 4 5 2 7 2 2" xfId="46176"/>
    <cellStyle name="Normal 5 4 5 2 7 3" xfId="25609"/>
    <cellStyle name="Normal 5 4 5 2 7 3 2" xfId="55816"/>
    <cellStyle name="Normal 5 4 5 2 7 4" xfId="36536"/>
    <cellStyle name="Normal 5 4 5 2 8" xfId="7616"/>
    <cellStyle name="Normal 5 4 5 2 8 2" xfId="17256"/>
    <cellStyle name="Normal 5 4 5 2 8 2 2" xfId="47463"/>
    <cellStyle name="Normal 5 4 5 2 8 3" xfId="26896"/>
    <cellStyle name="Normal 5 4 5 2 8 3 2" xfId="57103"/>
    <cellStyle name="Normal 5 4 5 2 8 4" xfId="37823"/>
    <cellStyle name="Normal 5 4 5 2 9" xfId="8903"/>
    <cellStyle name="Normal 5 4 5 2 9 2" xfId="18543"/>
    <cellStyle name="Normal 5 4 5 2 9 2 2" xfId="48750"/>
    <cellStyle name="Normal 5 4 5 2 9 3" xfId="28183"/>
    <cellStyle name="Normal 5 4 5 2 9 3 2" xfId="58390"/>
    <cellStyle name="Normal 5 4 5 2 9 4" xfId="39110"/>
    <cellStyle name="Normal 5 4 5 3" xfId="680"/>
    <cellStyle name="Normal 5 4 5 3 10" xfId="19971"/>
    <cellStyle name="Normal 5 4 5 3 10 2" xfId="50178"/>
    <cellStyle name="Normal 5 4 5 3 11" xfId="29775"/>
    <cellStyle name="Normal 5 4 5 3 11 2" xfId="59982"/>
    <cellStyle name="Normal 5 4 5 3 12" xfId="30898"/>
    <cellStyle name="Normal 5 4 5 3 2" xfId="1809"/>
    <cellStyle name="Normal 5 4 5 3 2 2" xfId="11454"/>
    <cellStyle name="Normal 5 4 5 3 2 2 2" xfId="41661"/>
    <cellStyle name="Normal 5 4 5 3 2 3" xfId="21094"/>
    <cellStyle name="Normal 5 4 5 3 2 3 2" xfId="51301"/>
    <cellStyle name="Normal 5 4 5 3 2 4" xfId="32021"/>
    <cellStyle name="Normal 5 4 5 3 3" xfId="2935"/>
    <cellStyle name="Normal 5 4 5 3 3 2" xfId="12577"/>
    <cellStyle name="Normal 5 4 5 3 3 2 2" xfId="42784"/>
    <cellStyle name="Normal 5 4 5 3 3 3" xfId="22217"/>
    <cellStyle name="Normal 5 4 5 3 3 3 2" xfId="52424"/>
    <cellStyle name="Normal 5 4 5 3 3 4" xfId="33144"/>
    <cellStyle name="Normal 5 4 5 3 4" xfId="4058"/>
    <cellStyle name="Normal 5 4 5 3 4 2" xfId="13700"/>
    <cellStyle name="Normal 5 4 5 3 4 2 2" xfId="43907"/>
    <cellStyle name="Normal 5 4 5 3 4 3" xfId="23340"/>
    <cellStyle name="Normal 5 4 5 3 4 3 2" xfId="53547"/>
    <cellStyle name="Normal 5 4 5 3 4 4" xfId="34267"/>
    <cellStyle name="Normal 5 4 5 3 5" xfId="5347"/>
    <cellStyle name="Normal 5 4 5 3 5 2" xfId="14987"/>
    <cellStyle name="Normal 5 4 5 3 5 2 2" xfId="45194"/>
    <cellStyle name="Normal 5 4 5 3 5 3" xfId="24627"/>
    <cellStyle name="Normal 5 4 5 3 5 3 2" xfId="54834"/>
    <cellStyle name="Normal 5 4 5 3 5 4" xfId="35554"/>
    <cellStyle name="Normal 5 4 5 3 6" xfId="6634"/>
    <cellStyle name="Normal 5 4 5 3 6 2" xfId="16274"/>
    <cellStyle name="Normal 5 4 5 3 6 2 2" xfId="46481"/>
    <cellStyle name="Normal 5 4 5 3 6 3" xfId="25914"/>
    <cellStyle name="Normal 5 4 5 3 6 3 2" xfId="56121"/>
    <cellStyle name="Normal 5 4 5 3 6 4" xfId="36841"/>
    <cellStyle name="Normal 5 4 5 3 7" xfId="7921"/>
    <cellStyle name="Normal 5 4 5 3 7 2" xfId="17561"/>
    <cellStyle name="Normal 5 4 5 3 7 2 2" xfId="47768"/>
    <cellStyle name="Normal 5 4 5 3 7 3" xfId="27201"/>
    <cellStyle name="Normal 5 4 5 3 7 3 2" xfId="57408"/>
    <cellStyle name="Normal 5 4 5 3 7 4" xfId="38128"/>
    <cellStyle name="Normal 5 4 5 3 8" xfId="9208"/>
    <cellStyle name="Normal 5 4 5 3 8 2" xfId="18848"/>
    <cellStyle name="Normal 5 4 5 3 8 2 2" xfId="49055"/>
    <cellStyle name="Normal 5 4 5 3 8 3" xfId="28488"/>
    <cellStyle name="Normal 5 4 5 3 8 3 2" xfId="58695"/>
    <cellStyle name="Normal 5 4 5 3 8 4" xfId="39415"/>
    <cellStyle name="Normal 5 4 5 3 9" xfId="10331"/>
    <cellStyle name="Normal 5 4 5 3 9 2" xfId="40538"/>
    <cellStyle name="Normal 5 4 5 4" xfId="1150"/>
    <cellStyle name="Normal 5 4 5 4 10" xfId="20438"/>
    <cellStyle name="Normal 5 4 5 4 10 2" xfId="50645"/>
    <cellStyle name="Normal 5 4 5 4 11" xfId="30242"/>
    <cellStyle name="Normal 5 4 5 4 11 2" xfId="60449"/>
    <cellStyle name="Normal 5 4 5 4 12" xfId="31365"/>
    <cellStyle name="Normal 5 4 5 4 2" xfId="2278"/>
    <cellStyle name="Normal 5 4 5 4 2 2" xfId="11921"/>
    <cellStyle name="Normal 5 4 5 4 2 2 2" xfId="42128"/>
    <cellStyle name="Normal 5 4 5 4 2 3" xfId="21561"/>
    <cellStyle name="Normal 5 4 5 4 2 3 2" xfId="51768"/>
    <cellStyle name="Normal 5 4 5 4 2 4" xfId="32488"/>
    <cellStyle name="Normal 5 4 5 4 3" xfId="3402"/>
    <cellStyle name="Normal 5 4 5 4 3 2" xfId="13044"/>
    <cellStyle name="Normal 5 4 5 4 3 2 2" xfId="43251"/>
    <cellStyle name="Normal 5 4 5 4 3 3" xfId="22684"/>
    <cellStyle name="Normal 5 4 5 4 3 3 2" xfId="52891"/>
    <cellStyle name="Normal 5 4 5 4 3 4" xfId="33611"/>
    <cellStyle name="Normal 5 4 5 4 4" xfId="4525"/>
    <cellStyle name="Normal 5 4 5 4 4 2" xfId="14167"/>
    <cellStyle name="Normal 5 4 5 4 4 2 2" xfId="44374"/>
    <cellStyle name="Normal 5 4 5 4 4 3" xfId="23807"/>
    <cellStyle name="Normal 5 4 5 4 4 3 2" xfId="54014"/>
    <cellStyle name="Normal 5 4 5 4 4 4" xfId="34734"/>
    <cellStyle name="Normal 5 4 5 4 5" xfId="5814"/>
    <cellStyle name="Normal 5 4 5 4 5 2" xfId="15454"/>
    <cellStyle name="Normal 5 4 5 4 5 2 2" xfId="45661"/>
    <cellStyle name="Normal 5 4 5 4 5 3" xfId="25094"/>
    <cellStyle name="Normal 5 4 5 4 5 3 2" xfId="55301"/>
    <cellStyle name="Normal 5 4 5 4 5 4" xfId="36021"/>
    <cellStyle name="Normal 5 4 5 4 6" xfId="7101"/>
    <cellStyle name="Normal 5 4 5 4 6 2" xfId="16741"/>
    <cellStyle name="Normal 5 4 5 4 6 2 2" xfId="46948"/>
    <cellStyle name="Normal 5 4 5 4 6 3" xfId="26381"/>
    <cellStyle name="Normal 5 4 5 4 6 3 2" xfId="56588"/>
    <cellStyle name="Normal 5 4 5 4 6 4" xfId="37308"/>
    <cellStyle name="Normal 5 4 5 4 7" xfId="8388"/>
    <cellStyle name="Normal 5 4 5 4 7 2" xfId="18028"/>
    <cellStyle name="Normal 5 4 5 4 7 2 2" xfId="48235"/>
    <cellStyle name="Normal 5 4 5 4 7 3" xfId="27668"/>
    <cellStyle name="Normal 5 4 5 4 7 3 2" xfId="57875"/>
    <cellStyle name="Normal 5 4 5 4 7 4" xfId="38595"/>
    <cellStyle name="Normal 5 4 5 4 8" xfId="9675"/>
    <cellStyle name="Normal 5 4 5 4 8 2" xfId="19315"/>
    <cellStyle name="Normal 5 4 5 4 8 2 2" xfId="49522"/>
    <cellStyle name="Normal 5 4 5 4 8 3" xfId="28955"/>
    <cellStyle name="Normal 5 4 5 4 8 3 2" xfId="59162"/>
    <cellStyle name="Normal 5 4 5 4 8 4" xfId="39882"/>
    <cellStyle name="Normal 5 4 5 4 9" xfId="10798"/>
    <cellStyle name="Normal 5 4 5 4 9 2" xfId="41005"/>
    <cellStyle name="Normal 5 4 5 5" xfId="1338"/>
    <cellStyle name="Normal 5 4 5 5 2" xfId="4878"/>
    <cellStyle name="Normal 5 4 5 5 2 2" xfId="14518"/>
    <cellStyle name="Normal 5 4 5 5 2 2 2" xfId="44725"/>
    <cellStyle name="Normal 5 4 5 5 2 3" xfId="24158"/>
    <cellStyle name="Normal 5 4 5 5 2 3 2" xfId="54365"/>
    <cellStyle name="Normal 5 4 5 5 2 4" xfId="35085"/>
    <cellStyle name="Normal 5 4 5 5 3" xfId="6165"/>
    <cellStyle name="Normal 5 4 5 5 3 2" xfId="15805"/>
    <cellStyle name="Normal 5 4 5 5 3 2 2" xfId="46012"/>
    <cellStyle name="Normal 5 4 5 5 3 3" xfId="25445"/>
    <cellStyle name="Normal 5 4 5 5 3 3 2" xfId="55652"/>
    <cellStyle name="Normal 5 4 5 5 3 4" xfId="36372"/>
    <cellStyle name="Normal 5 4 5 5 4" xfId="7452"/>
    <cellStyle name="Normal 5 4 5 5 4 2" xfId="17092"/>
    <cellStyle name="Normal 5 4 5 5 4 2 2" xfId="47299"/>
    <cellStyle name="Normal 5 4 5 5 4 3" xfId="26732"/>
    <cellStyle name="Normal 5 4 5 5 4 3 2" xfId="56939"/>
    <cellStyle name="Normal 5 4 5 5 4 4" xfId="37659"/>
    <cellStyle name="Normal 5 4 5 5 5" xfId="8739"/>
    <cellStyle name="Normal 5 4 5 5 5 2" xfId="18379"/>
    <cellStyle name="Normal 5 4 5 5 5 2 2" xfId="48586"/>
    <cellStyle name="Normal 5 4 5 5 5 3" xfId="28019"/>
    <cellStyle name="Normal 5 4 5 5 5 3 2" xfId="58226"/>
    <cellStyle name="Normal 5 4 5 5 5 4" xfId="38946"/>
    <cellStyle name="Normal 5 4 5 5 6" xfId="10985"/>
    <cellStyle name="Normal 5 4 5 5 6 2" xfId="41192"/>
    <cellStyle name="Normal 5 4 5 5 7" xfId="20625"/>
    <cellStyle name="Normal 5 4 5 5 7 2" xfId="50832"/>
    <cellStyle name="Normal 5 4 5 5 8" xfId="29306"/>
    <cellStyle name="Normal 5 4 5 5 8 2" xfId="59513"/>
    <cellStyle name="Normal 5 4 5 5 9" xfId="31552"/>
    <cellStyle name="Normal 5 4 5 6" xfId="2466"/>
    <cellStyle name="Normal 5 4 5 6 2" xfId="12108"/>
    <cellStyle name="Normal 5 4 5 6 2 2" xfId="42315"/>
    <cellStyle name="Normal 5 4 5 6 3" xfId="21748"/>
    <cellStyle name="Normal 5 4 5 6 3 2" xfId="51955"/>
    <cellStyle name="Normal 5 4 5 6 4" xfId="32675"/>
    <cellStyle name="Normal 5 4 5 7" xfId="3589"/>
    <cellStyle name="Normal 5 4 5 7 2" xfId="13231"/>
    <cellStyle name="Normal 5 4 5 7 2 2" xfId="43438"/>
    <cellStyle name="Normal 5 4 5 7 3" xfId="22871"/>
    <cellStyle name="Normal 5 4 5 7 3 2" xfId="53078"/>
    <cellStyle name="Normal 5 4 5 7 4" xfId="33798"/>
    <cellStyle name="Normal 5 4 5 8" xfId="4712"/>
    <cellStyle name="Normal 5 4 5 8 2" xfId="14354"/>
    <cellStyle name="Normal 5 4 5 8 2 2" xfId="44561"/>
    <cellStyle name="Normal 5 4 5 8 3" xfId="23994"/>
    <cellStyle name="Normal 5 4 5 8 3 2" xfId="54201"/>
    <cellStyle name="Normal 5 4 5 8 4" xfId="34921"/>
    <cellStyle name="Normal 5 4 5 9" xfId="6001"/>
    <cellStyle name="Normal 5 4 5 9 2" xfId="15641"/>
    <cellStyle name="Normal 5 4 5 9 2 2" xfId="45848"/>
    <cellStyle name="Normal 5 4 5 9 3" xfId="25281"/>
    <cellStyle name="Normal 5 4 5 9 3 2" xfId="55488"/>
    <cellStyle name="Normal 5 4 5 9 4" xfId="36208"/>
    <cellStyle name="Normal 5 4 6" xfId="227"/>
    <cellStyle name="Normal 5 4 6 10" xfId="7311"/>
    <cellStyle name="Normal 5 4 6 10 2" xfId="16951"/>
    <cellStyle name="Normal 5 4 6 10 2 2" xfId="47158"/>
    <cellStyle name="Normal 5 4 6 10 3" xfId="26591"/>
    <cellStyle name="Normal 5 4 6 10 3 2" xfId="56798"/>
    <cellStyle name="Normal 5 4 6 10 4" xfId="37518"/>
    <cellStyle name="Normal 5 4 6 11" xfId="8598"/>
    <cellStyle name="Normal 5 4 6 11 2" xfId="18238"/>
    <cellStyle name="Normal 5 4 6 11 2 2" xfId="48445"/>
    <cellStyle name="Normal 5 4 6 11 3" xfId="27878"/>
    <cellStyle name="Normal 5 4 6 11 3 2" xfId="58085"/>
    <cellStyle name="Normal 5 4 6 11 4" xfId="38805"/>
    <cellStyle name="Normal 5 4 6 12" xfId="9885"/>
    <cellStyle name="Normal 5 4 6 12 2" xfId="40092"/>
    <cellStyle name="Normal 5 4 6 13" xfId="19525"/>
    <cellStyle name="Normal 5 4 6 13 2" xfId="49732"/>
    <cellStyle name="Normal 5 4 6 14" xfId="29165"/>
    <cellStyle name="Normal 5 4 6 14 2" xfId="59372"/>
    <cellStyle name="Normal 5 4 6 15" xfId="30452"/>
    <cellStyle name="Normal 5 4 6 2" xfId="391"/>
    <cellStyle name="Normal 5 4 6 2 10" xfId="10049"/>
    <cellStyle name="Normal 5 4 6 2 10 2" xfId="40256"/>
    <cellStyle name="Normal 5 4 6 2 11" xfId="19689"/>
    <cellStyle name="Normal 5 4 6 2 11 2" xfId="49896"/>
    <cellStyle name="Normal 5 4 6 2 12" xfId="29493"/>
    <cellStyle name="Normal 5 4 6 2 12 2" xfId="59700"/>
    <cellStyle name="Normal 5 4 6 2 13" xfId="30616"/>
    <cellStyle name="Normal 5 4 6 2 2" xfId="867"/>
    <cellStyle name="Normal 5 4 6 2 2 10" xfId="20158"/>
    <cellStyle name="Normal 5 4 6 2 2 10 2" xfId="50365"/>
    <cellStyle name="Normal 5 4 6 2 2 11" xfId="29962"/>
    <cellStyle name="Normal 5 4 6 2 2 11 2" xfId="60169"/>
    <cellStyle name="Normal 5 4 6 2 2 12" xfId="31085"/>
    <cellStyle name="Normal 5 4 6 2 2 2" xfId="1996"/>
    <cellStyle name="Normal 5 4 6 2 2 2 2" xfId="11641"/>
    <cellStyle name="Normal 5 4 6 2 2 2 2 2" xfId="41848"/>
    <cellStyle name="Normal 5 4 6 2 2 2 3" xfId="21281"/>
    <cellStyle name="Normal 5 4 6 2 2 2 3 2" xfId="51488"/>
    <cellStyle name="Normal 5 4 6 2 2 2 4" xfId="32208"/>
    <cellStyle name="Normal 5 4 6 2 2 3" xfId="3122"/>
    <cellStyle name="Normal 5 4 6 2 2 3 2" xfId="12764"/>
    <cellStyle name="Normal 5 4 6 2 2 3 2 2" xfId="42971"/>
    <cellStyle name="Normal 5 4 6 2 2 3 3" xfId="22404"/>
    <cellStyle name="Normal 5 4 6 2 2 3 3 2" xfId="52611"/>
    <cellStyle name="Normal 5 4 6 2 2 3 4" xfId="33331"/>
    <cellStyle name="Normal 5 4 6 2 2 4" xfId="4245"/>
    <cellStyle name="Normal 5 4 6 2 2 4 2" xfId="13887"/>
    <cellStyle name="Normal 5 4 6 2 2 4 2 2" xfId="44094"/>
    <cellStyle name="Normal 5 4 6 2 2 4 3" xfId="23527"/>
    <cellStyle name="Normal 5 4 6 2 2 4 3 2" xfId="53734"/>
    <cellStyle name="Normal 5 4 6 2 2 4 4" xfId="34454"/>
    <cellStyle name="Normal 5 4 6 2 2 5" xfId="5534"/>
    <cellStyle name="Normal 5 4 6 2 2 5 2" xfId="15174"/>
    <cellStyle name="Normal 5 4 6 2 2 5 2 2" xfId="45381"/>
    <cellStyle name="Normal 5 4 6 2 2 5 3" xfId="24814"/>
    <cellStyle name="Normal 5 4 6 2 2 5 3 2" xfId="55021"/>
    <cellStyle name="Normal 5 4 6 2 2 5 4" xfId="35741"/>
    <cellStyle name="Normal 5 4 6 2 2 6" xfId="6821"/>
    <cellStyle name="Normal 5 4 6 2 2 6 2" xfId="16461"/>
    <cellStyle name="Normal 5 4 6 2 2 6 2 2" xfId="46668"/>
    <cellStyle name="Normal 5 4 6 2 2 6 3" xfId="26101"/>
    <cellStyle name="Normal 5 4 6 2 2 6 3 2" xfId="56308"/>
    <cellStyle name="Normal 5 4 6 2 2 6 4" xfId="37028"/>
    <cellStyle name="Normal 5 4 6 2 2 7" xfId="8108"/>
    <cellStyle name="Normal 5 4 6 2 2 7 2" xfId="17748"/>
    <cellStyle name="Normal 5 4 6 2 2 7 2 2" xfId="47955"/>
    <cellStyle name="Normal 5 4 6 2 2 7 3" xfId="27388"/>
    <cellStyle name="Normal 5 4 6 2 2 7 3 2" xfId="57595"/>
    <cellStyle name="Normal 5 4 6 2 2 7 4" xfId="38315"/>
    <cellStyle name="Normal 5 4 6 2 2 8" xfId="9395"/>
    <cellStyle name="Normal 5 4 6 2 2 8 2" xfId="19035"/>
    <cellStyle name="Normal 5 4 6 2 2 8 2 2" xfId="49242"/>
    <cellStyle name="Normal 5 4 6 2 2 8 3" xfId="28675"/>
    <cellStyle name="Normal 5 4 6 2 2 8 3 2" xfId="58882"/>
    <cellStyle name="Normal 5 4 6 2 2 8 4" xfId="39602"/>
    <cellStyle name="Normal 5 4 6 2 2 9" xfId="10518"/>
    <cellStyle name="Normal 5 4 6 2 2 9 2" xfId="40725"/>
    <cellStyle name="Normal 5 4 6 2 3" xfId="1525"/>
    <cellStyle name="Normal 5 4 6 2 3 2" xfId="11172"/>
    <cellStyle name="Normal 5 4 6 2 3 2 2" xfId="41379"/>
    <cellStyle name="Normal 5 4 6 2 3 3" xfId="20812"/>
    <cellStyle name="Normal 5 4 6 2 3 3 2" xfId="51019"/>
    <cellStyle name="Normal 5 4 6 2 3 4" xfId="31739"/>
    <cellStyle name="Normal 5 4 6 2 4" xfId="2653"/>
    <cellStyle name="Normal 5 4 6 2 4 2" xfId="12295"/>
    <cellStyle name="Normal 5 4 6 2 4 2 2" xfId="42502"/>
    <cellStyle name="Normal 5 4 6 2 4 3" xfId="21935"/>
    <cellStyle name="Normal 5 4 6 2 4 3 2" xfId="52142"/>
    <cellStyle name="Normal 5 4 6 2 4 4" xfId="32862"/>
    <cellStyle name="Normal 5 4 6 2 5" xfId="3776"/>
    <cellStyle name="Normal 5 4 6 2 5 2" xfId="13418"/>
    <cellStyle name="Normal 5 4 6 2 5 2 2" xfId="43625"/>
    <cellStyle name="Normal 5 4 6 2 5 3" xfId="23058"/>
    <cellStyle name="Normal 5 4 6 2 5 3 2" xfId="53265"/>
    <cellStyle name="Normal 5 4 6 2 5 4" xfId="33985"/>
    <cellStyle name="Normal 5 4 6 2 6" xfId="5065"/>
    <cellStyle name="Normal 5 4 6 2 6 2" xfId="14705"/>
    <cellStyle name="Normal 5 4 6 2 6 2 2" xfId="44912"/>
    <cellStyle name="Normal 5 4 6 2 6 3" xfId="24345"/>
    <cellStyle name="Normal 5 4 6 2 6 3 2" xfId="54552"/>
    <cellStyle name="Normal 5 4 6 2 6 4" xfId="35272"/>
    <cellStyle name="Normal 5 4 6 2 7" xfId="6352"/>
    <cellStyle name="Normal 5 4 6 2 7 2" xfId="15992"/>
    <cellStyle name="Normal 5 4 6 2 7 2 2" xfId="46199"/>
    <cellStyle name="Normal 5 4 6 2 7 3" xfId="25632"/>
    <cellStyle name="Normal 5 4 6 2 7 3 2" xfId="55839"/>
    <cellStyle name="Normal 5 4 6 2 7 4" xfId="36559"/>
    <cellStyle name="Normal 5 4 6 2 8" xfId="7639"/>
    <cellStyle name="Normal 5 4 6 2 8 2" xfId="17279"/>
    <cellStyle name="Normal 5 4 6 2 8 2 2" xfId="47486"/>
    <cellStyle name="Normal 5 4 6 2 8 3" xfId="26919"/>
    <cellStyle name="Normal 5 4 6 2 8 3 2" xfId="57126"/>
    <cellStyle name="Normal 5 4 6 2 8 4" xfId="37846"/>
    <cellStyle name="Normal 5 4 6 2 9" xfId="8926"/>
    <cellStyle name="Normal 5 4 6 2 9 2" xfId="18566"/>
    <cellStyle name="Normal 5 4 6 2 9 2 2" xfId="48773"/>
    <cellStyle name="Normal 5 4 6 2 9 3" xfId="28206"/>
    <cellStyle name="Normal 5 4 6 2 9 3 2" xfId="58413"/>
    <cellStyle name="Normal 5 4 6 2 9 4" xfId="39133"/>
    <cellStyle name="Normal 5 4 6 3" xfId="703"/>
    <cellStyle name="Normal 5 4 6 3 10" xfId="19994"/>
    <cellStyle name="Normal 5 4 6 3 10 2" xfId="50201"/>
    <cellStyle name="Normal 5 4 6 3 11" xfId="29798"/>
    <cellStyle name="Normal 5 4 6 3 11 2" xfId="60005"/>
    <cellStyle name="Normal 5 4 6 3 12" xfId="30921"/>
    <cellStyle name="Normal 5 4 6 3 2" xfId="1832"/>
    <cellStyle name="Normal 5 4 6 3 2 2" xfId="11477"/>
    <cellStyle name="Normal 5 4 6 3 2 2 2" xfId="41684"/>
    <cellStyle name="Normal 5 4 6 3 2 3" xfId="21117"/>
    <cellStyle name="Normal 5 4 6 3 2 3 2" xfId="51324"/>
    <cellStyle name="Normal 5 4 6 3 2 4" xfId="32044"/>
    <cellStyle name="Normal 5 4 6 3 3" xfId="2958"/>
    <cellStyle name="Normal 5 4 6 3 3 2" xfId="12600"/>
    <cellStyle name="Normal 5 4 6 3 3 2 2" xfId="42807"/>
    <cellStyle name="Normal 5 4 6 3 3 3" xfId="22240"/>
    <cellStyle name="Normal 5 4 6 3 3 3 2" xfId="52447"/>
    <cellStyle name="Normal 5 4 6 3 3 4" xfId="33167"/>
    <cellStyle name="Normal 5 4 6 3 4" xfId="4081"/>
    <cellStyle name="Normal 5 4 6 3 4 2" xfId="13723"/>
    <cellStyle name="Normal 5 4 6 3 4 2 2" xfId="43930"/>
    <cellStyle name="Normal 5 4 6 3 4 3" xfId="23363"/>
    <cellStyle name="Normal 5 4 6 3 4 3 2" xfId="53570"/>
    <cellStyle name="Normal 5 4 6 3 4 4" xfId="34290"/>
    <cellStyle name="Normal 5 4 6 3 5" xfId="5370"/>
    <cellStyle name="Normal 5 4 6 3 5 2" xfId="15010"/>
    <cellStyle name="Normal 5 4 6 3 5 2 2" xfId="45217"/>
    <cellStyle name="Normal 5 4 6 3 5 3" xfId="24650"/>
    <cellStyle name="Normal 5 4 6 3 5 3 2" xfId="54857"/>
    <cellStyle name="Normal 5 4 6 3 5 4" xfId="35577"/>
    <cellStyle name="Normal 5 4 6 3 6" xfId="6657"/>
    <cellStyle name="Normal 5 4 6 3 6 2" xfId="16297"/>
    <cellStyle name="Normal 5 4 6 3 6 2 2" xfId="46504"/>
    <cellStyle name="Normal 5 4 6 3 6 3" xfId="25937"/>
    <cellStyle name="Normal 5 4 6 3 6 3 2" xfId="56144"/>
    <cellStyle name="Normal 5 4 6 3 6 4" xfId="36864"/>
    <cellStyle name="Normal 5 4 6 3 7" xfId="7944"/>
    <cellStyle name="Normal 5 4 6 3 7 2" xfId="17584"/>
    <cellStyle name="Normal 5 4 6 3 7 2 2" xfId="47791"/>
    <cellStyle name="Normal 5 4 6 3 7 3" xfId="27224"/>
    <cellStyle name="Normal 5 4 6 3 7 3 2" xfId="57431"/>
    <cellStyle name="Normal 5 4 6 3 7 4" xfId="38151"/>
    <cellStyle name="Normal 5 4 6 3 8" xfId="9231"/>
    <cellStyle name="Normal 5 4 6 3 8 2" xfId="18871"/>
    <cellStyle name="Normal 5 4 6 3 8 2 2" xfId="49078"/>
    <cellStyle name="Normal 5 4 6 3 8 3" xfId="28511"/>
    <cellStyle name="Normal 5 4 6 3 8 3 2" xfId="58718"/>
    <cellStyle name="Normal 5 4 6 3 8 4" xfId="39438"/>
    <cellStyle name="Normal 5 4 6 3 9" xfId="10354"/>
    <cellStyle name="Normal 5 4 6 3 9 2" xfId="40561"/>
    <cellStyle name="Normal 5 4 6 4" xfId="1173"/>
    <cellStyle name="Normal 5 4 6 4 10" xfId="20461"/>
    <cellStyle name="Normal 5 4 6 4 10 2" xfId="50668"/>
    <cellStyle name="Normal 5 4 6 4 11" xfId="30265"/>
    <cellStyle name="Normal 5 4 6 4 11 2" xfId="60472"/>
    <cellStyle name="Normal 5 4 6 4 12" xfId="31388"/>
    <cellStyle name="Normal 5 4 6 4 2" xfId="2301"/>
    <cellStyle name="Normal 5 4 6 4 2 2" xfId="11944"/>
    <cellStyle name="Normal 5 4 6 4 2 2 2" xfId="42151"/>
    <cellStyle name="Normal 5 4 6 4 2 3" xfId="21584"/>
    <cellStyle name="Normal 5 4 6 4 2 3 2" xfId="51791"/>
    <cellStyle name="Normal 5 4 6 4 2 4" xfId="32511"/>
    <cellStyle name="Normal 5 4 6 4 3" xfId="3425"/>
    <cellStyle name="Normal 5 4 6 4 3 2" xfId="13067"/>
    <cellStyle name="Normal 5 4 6 4 3 2 2" xfId="43274"/>
    <cellStyle name="Normal 5 4 6 4 3 3" xfId="22707"/>
    <cellStyle name="Normal 5 4 6 4 3 3 2" xfId="52914"/>
    <cellStyle name="Normal 5 4 6 4 3 4" xfId="33634"/>
    <cellStyle name="Normal 5 4 6 4 4" xfId="4548"/>
    <cellStyle name="Normal 5 4 6 4 4 2" xfId="14190"/>
    <cellStyle name="Normal 5 4 6 4 4 2 2" xfId="44397"/>
    <cellStyle name="Normal 5 4 6 4 4 3" xfId="23830"/>
    <cellStyle name="Normal 5 4 6 4 4 3 2" xfId="54037"/>
    <cellStyle name="Normal 5 4 6 4 4 4" xfId="34757"/>
    <cellStyle name="Normal 5 4 6 4 5" xfId="5837"/>
    <cellStyle name="Normal 5 4 6 4 5 2" xfId="15477"/>
    <cellStyle name="Normal 5 4 6 4 5 2 2" xfId="45684"/>
    <cellStyle name="Normal 5 4 6 4 5 3" xfId="25117"/>
    <cellStyle name="Normal 5 4 6 4 5 3 2" xfId="55324"/>
    <cellStyle name="Normal 5 4 6 4 5 4" xfId="36044"/>
    <cellStyle name="Normal 5 4 6 4 6" xfId="7124"/>
    <cellStyle name="Normal 5 4 6 4 6 2" xfId="16764"/>
    <cellStyle name="Normal 5 4 6 4 6 2 2" xfId="46971"/>
    <cellStyle name="Normal 5 4 6 4 6 3" xfId="26404"/>
    <cellStyle name="Normal 5 4 6 4 6 3 2" xfId="56611"/>
    <cellStyle name="Normal 5 4 6 4 6 4" xfId="37331"/>
    <cellStyle name="Normal 5 4 6 4 7" xfId="8411"/>
    <cellStyle name="Normal 5 4 6 4 7 2" xfId="18051"/>
    <cellStyle name="Normal 5 4 6 4 7 2 2" xfId="48258"/>
    <cellStyle name="Normal 5 4 6 4 7 3" xfId="27691"/>
    <cellStyle name="Normal 5 4 6 4 7 3 2" xfId="57898"/>
    <cellStyle name="Normal 5 4 6 4 7 4" xfId="38618"/>
    <cellStyle name="Normal 5 4 6 4 8" xfId="9698"/>
    <cellStyle name="Normal 5 4 6 4 8 2" xfId="19338"/>
    <cellStyle name="Normal 5 4 6 4 8 2 2" xfId="49545"/>
    <cellStyle name="Normal 5 4 6 4 8 3" xfId="28978"/>
    <cellStyle name="Normal 5 4 6 4 8 3 2" xfId="59185"/>
    <cellStyle name="Normal 5 4 6 4 8 4" xfId="39905"/>
    <cellStyle name="Normal 5 4 6 4 9" xfId="10821"/>
    <cellStyle name="Normal 5 4 6 4 9 2" xfId="41028"/>
    <cellStyle name="Normal 5 4 6 5" xfId="1361"/>
    <cellStyle name="Normal 5 4 6 5 2" xfId="4901"/>
    <cellStyle name="Normal 5 4 6 5 2 2" xfId="14541"/>
    <cellStyle name="Normal 5 4 6 5 2 2 2" xfId="44748"/>
    <cellStyle name="Normal 5 4 6 5 2 3" xfId="24181"/>
    <cellStyle name="Normal 5 4 6 5 2 3 2" xfId="54388"/>
    <cellStyle name="Normal 5 4 6 5 2 4" xfId="35108"/>
    <cellStyle name="Normal 5 4 6 5 3" xfId="6188"/>
    <cellStyle name="Normal 5 4 6 5 3 2" xfId="15828"/>
    <cellStyle name="Normal 5 4 6 5 3 2 2" xfId="46035"/>
    <cellStyle name="Normal 5 4 6 5 3 3" xfId="25468"/>
    <cellStyle name="Normal 5 4 6 5 3 3 2" xfId="55675"/>
    <cellStyle name="Normal 5 4 6 5 3 4" xfId="36395"/>
    <cellStyle name="Normal 5 4 6 5 4" xfId="7475"/>
    <cellStyle name="Normal 5 4 6 5 4 2" xfId="17115"/>
    <cellStyle name="Normal 5 4 6 5 4 2 2" xfId="47322"/>
    <cellStyle name="Normal 5 4 6 5 4 3" xfId="26755"/>
    <cellStyle name="Normal 5 4 6 5 4 3 2" xfId="56962"/>
    <cellStyle name="Normal 5 4 6 5 4 4" xfId="37682"/>
    <cellStyle name="Normal 5 4 6 5 5" xfId="8762"/>
    <cellStyle name="Normal 5 4 6 5 5 2" xfId="18402"/>
    <cellStyle name="Normal 5 4 6 5 5 2 2" xfId="48609"/>
    <cellStyle name="Normal 5 4 6 5 5 3" xfId="28042"/>
    <cellStyle name="Normal 5 4 6 5 5 3 2" xfId="58249"/>
    <cellStyle name="Normal 5 4 6 5 5 4" xfId="38969"/>
    <cellStyle name="Normal 5 4 6 5 6" xfId="11008"/>
    <cellStyle name="Normal 5 4 6 5 6 2" xfId="41215"/>
    <cellStyle name="Normal 5 4 6 5 7" xfId="20648"/>
    <cellStyle name="Normal 5 4 6 5 7 2" xfId="50855"/>
    <cellStyle name="Normal 5 4 6 5 8" xfId="29329"/>
    <cellStyle name="Normal 5 4 6 5 8 2" xfId="59536"/>
    <cellStyle name="Normal 5 4 6 5 9" xfId="31575"/>
    <cellStyle name="Normal 5 4 6 6" xfId="2489"/>
    <cellStyle name="Normal 5 4 6 6 2" xfId="12131"/>
    <cellStyle name="Normal 5 4 6 6 2 2" xfId="42338"/>
    <cellStyle name="Normal 5 4 6 6 3" xfId="21771"/>
    <cellStyle name="Normal 5 4 6 6 3 2" xfId="51978"/>
    <cellStyle name="Normal 5 4 6 6 4" xfId="32698"/>
    <cellStyle name="Normal 5 4 6 7" xfId="3612"/>
    <cellStyle name="Normal 5 4 6 7 2" xfId="13254"/>
    <cellStyle name="Normal 5 4 6 7 2 2" xfId="43461"/>
    <cellStyle name="Normal 5 4 6 7 3" xfId="22894"/>
    <cellStyle name="Normal 5 4 6 7 3 2" xfId="53101"/>
    <cellStyle name="Normal 5 4 6 7 4" xfId="33821"/>
    <cellStyle name="Normal 5 4 6 8" xfId="4735"/>
    <cellStyle name="Normal 5 4 6 8 2" xfId="14377"/>
    <cellStyle name="Normal 5 4 6 8 2 2" xfId="44584"/>
    <cellStyle name="Normal 5 4 6 8 3" xfId="24017"/>
    <cellStyle name="Normal 5 4 6 8 3 2" xfId="54224"/>
    <cellStyle name="Normal 5 4 6 8 4" xfId="34944"/>
    <cellStyle name="Normal 5 4 6 9" xfId="6024"/>
    <cellStyle name="Normal 5 4 6 9 2" xfId="15664"/>
    <cellStyle name="Normal 5 4 6 9 2 2" xfId="45871"/>
    <cellStyle name="Normal 5 4 6 9 3" xfId="25304"/>
    <cellStyle name="Normal 5 4 6 9 3 2" xfId="55511"/>
    <cellStyle name="Normal 5 4 6 9 4" xfId="36231"/>
    <cellStyle name="Normal 5 4 7" xfId="251"/>
    <cellStyle name="Normal 5 4 7 10" xfId="7335"/>
    <cellStyle name="Normal 5 4 7 10 2" xfId="16975"/>
    <cellStyle name="Normal 5 4 7 10 2 2" xfId="47182"/>
    <cellStyle name="Normal 5 4 7 10 3" xfId="26615"/>
    <cellStyle name="Normal 5 4 7 10 3 2" xfId="56822"/>
    <cellStyle name="Normal 5 4 7 10 4" xfId="37542"/>
    <cellStyle name="Normal 5 4 7 11" xfId="8622"/>
    <cellStyle name="Normal 5 4 7 11 2" xfId="18262"/>
    <cellStyle name="Normal 5 4 7 11 2 2" xfId="48469"/>
    <cellStyle name="Normal 5 4 7 11 3" xfId="27902"/>
    <cellStyle name="Normal 5 4 7 11 3 2" xfId="58109"/>
    <cellStyle name="Normal 5 4 7 11 4" xfId="38829"/>
    <cellStyle name="Normal 5 4 7 12" xfId="9909"/>
    <cellStyle name="Normal 5 4 7 12 2" xfId="40116"/>
    <cellStyle name="Normal 5 4 7 13" xfId="19549"/>
    <cellStyle name="Normal 5 4 7 13 2" xfId="49756"/>
    <cellStyle name="Normal 5 4 7 14" xfId="29189"/>
    <cellStyle name="Normal 5 4 7 14 2" xfId="59396"/>
    <cellStyle name="Normal 5 4 7 15" xfId="30476"/>
    <cellStyle name="Normal 5 4 7 2" xfId="415"/>
    <cellStyle name="Normal 5 4 7 2 10" xfId="10073"/>
    <cellStyle name="Normal 5 4 7 2 10 2" xfId="40280"/>
    <cellStyle name="Normal 5 4 7 2 11" xfId="19713"/>
    <cellStyle name="Normal 5 4 7 2 11 2" xfId="49920"/>
    <cellStyle name="Normal 5 4 7 2 12" xfId="29517"/>
    <cellStyle name="Normal 5 4 7 2 12 2" xfId="59724"/>
    <cellStyle name="Normal 5 4 7 2 13" xfId="30640"/>
    <cellStyle name="Normal 5 4 7 2 2" xfId="891"/>
    <cellStyle name="Normal 5 4 7 2 2 10" xfId="20182"/>
    <cellStyle name="Normal 5 4 7 2 2 10 2" xfId="50389"/>
    <cellStyle name="Normal 5 4 7 2 2 11" xfId="29986"/>
    <cellStyle name="Normal 5 4 7 2 2 11 2" xfId="60193"/>
    <cellStyle name="Normal 5 4 7 2 2 12" xfId="31109"/>
    <cellStyle name="Normal 5 4 7 2 2 2" xfId="2020"/>
    <cellStyle name="Normal 5 4 7 2 2 2 2" xfId="11665"/>
    <cellStyle name="Normal 5 4 7 2 2 2 2 2" xfId="41872"/>
    <cellStyle name="Normal 5 4 7 2 2 2 3" xfId="21305"/>
    <cellStyle name="Normal 5 4 7 2 2 2 3 2" xfId="51512"/>
    <cellStyle name="Normal 5 4 7 2 2 2 4" xfId="32232"/>
    <cellStyle name="Normal 5 4 7 2 2 3" xfId="3146"/>
    <cellStyle name="Normal 5 4 7 2 2 3 2" xfId="12788"/>
    <cellStyle name="Normal 5 4 7 2 2 3 2 2" xfId="42995"/>
    <cellStyle name="Normal 5 4 7 2 2 3 3" xfId="22428"/>
    <cellStyle name="Normal 5 4 7 2 2 3 3 2" xfId="52635"/>
    <cellStyle name="Normal 5 4 7 2 2 3 4" xfId="33355"/>
    <cellStyle name="Normal 5 4 7 2 2 4" xfId="4269"/>
    <cellStyle name="Normal 5 4 7 2 2 4 2" xfId="13911"/>
    <cellStyle name="Normal 5 4 7 2 2 4 2 2" xfId="44118"/>
    <cellStyle name="Normal 5 4 7 2 2 4 3" xfId="23551"/>
    <cellStyle name="Normal 5 4 7 2 2 4 3 2" xfId="53758"/>
    <cellStyle name="Normal 5 4 7 2 2 4 4" xfId="34478"/>
    <cellStyle name="Normal 5 4 7 2 2 5" xfId="5558"/>
    <cellStyle name="Normal 5 4 7 2 2 5 2" xfId="15198"/>
    <cellStyle name="Normal 5 4 7 2 2 5 2 2" xfId="45405"/>
    <cellStyle name="Normal 5 4 7 2 2 5 3" xfId="24838"/>
    <cellStyle name="Normal 5 4 7 2 2 5 3 2" xfId="55045"/>
    <cellStyle name="Normal 5 4 7 2 2 5 4" xfId="35765"/>
    <cellStyle name="Normal 5 4 7 2 2 6" xfId="6845"/>
    <cellStyle name="Normal 5 4 7 2 2 6 2" xfId="16485"/>
    <cellStyle name="Normal 5 4 7 2 2 6 2 2" xfId="46692"/>
    <cellStyle name="Normal 5 4 7 2 2 6 3" xfId="26125"/>
    <cellStyle name="Normal 5 4 7 2 2 6 3 2" xfId="56332"/>
    <cellStyle name="Normal 5 4 7 2 2 6 4" xfId="37052"/>
    <cellStyle name="Normal 5 4 7 2 2 7" xfId="8132"/>
    <cellStyle name="Normal 5 4 7 2 2 7 2" xfId="17772"/>
    <cellStyle name="Normal 5 4 7 2 2 7 2 2" xfId="47979"/>
    <cellStyle name="Normal 5 4 7 2 2 7 3" xfId="27412"/>
    <cellStyle name="Normal 5 4 7 2 2 7 3 2" xfId="57619"/>
    <cellStyle name="Normal 5 4 7 2 2 7 4" xfId="38339"/>
    <cellStyle name="Normal 5 4 7 2 2 8" xfId="9419"/>
    <cellStyle name="Normal 5 4 7 2 2 8 2" xfId="19059"/>
    <cellStyle name="Normal 5 4 7 2 2 8 2 2" xfId="49266"/>
    <cellStyle name="Normal 5 4 7 2 2 8 3" xfId="28699"/>
    <cellStyle name="Normal 5 4 7 2 2 8 3 2" xfId="58906"/>
    <cellStyle name="Normal 5 4 7 2 2 8 4" xfId="39626"/>
    <cellStyle name="Normal 5 4 7 2 2 9" xfId="10542"/>
    <cellStyle name="Normal 5 4 7 2 2 9 2" xfId="40749"/>
    <cellStyle name="Normal 5 4 7 2 3" xfId="1549"/>
    <cellStyle name="Normal 5 4 7 2 3 2" xfId="11196"/>
    <cellStyle name="Normal 5 4 7 2 3 2 2" xfId="41403"/>
    <cellStyle name="Normal 5 4 7 2 3 3" xfId="20836"/>
    <cellStyle name="Normal 5 4 7 2 3 3 2" xfId="51043"/>
    <cellStyle name="Normal 5 4 7 2 3 4" xfId="31763"/>
    <cellStyle name="Normal 5 4 7 2 4" xfId="2677"/>
    <cellStyle name="Normal 5 4 7 2 4 2" xfId="12319"/>
    <cellStyle name="Normal 5 4 7 2 4 2 2" xfId="42526"/>
    <cellStyle name="Normal 5 4 7 2 4 3" xfId="21959"/>
    <cellStyle name="Normal 5 4 7 2 4 3 2" xfId="52166"/>
    <cellStyle name="Normal 5 4 7 2 4 4" xfId="32886"/>
    <cellStyle name="Normal 5 4 7 2 5" xfId="3800"/>
    <cellStyle name="Normal 5 4 7 2 5 2" xfId="13442"/>
    <cellStyle name="Normal 5 4 7 2 5 2 2" xfId="43649"/>
    <cellStyle name="Normal 5 4 7 2 5 3" xfId="23082"/>
    <cellStyle name="Normal 5 4 7 2 5 3 2" xfId="53289"/>
    <cellStyle name="Normal 5 4 7 2 5 4" xfId="34009"/>
    <cellStyle name="Normal 5 4 7 2 6" xfId="5089"/>
    <cellStyle name="Normal 5 4 7 2 6 2" xfId="14729"/>
    <cellStyle name="Normal 5 4 7 2 6 2 2" xfId="44936"/>
    <cellStyle name="Normal 5 4 7 2 6 3" xfId="24369"/>
    <cellStyle name="Normal 5 4 7 2 6 3 2" xfId="54576"/>
    <cellStyle name="Normal 5 4 7 2 6 4" xfId="35296"/>
    <cellStyle name="Normal 5 4 7 2 7" xfId="6376"/>
    <cellStyle name="Normal 5 4 7 2 7 2" xfId="16016"/>
    <cellStyle name="Normal 5 4 7 2 7 2 2" xfId="46223"/>
    <cellStyle name="Normal 5 4 7 2 7 3" xfId="25656"/>
    <cellStyle name="Normal 5 4 7 2 7 3 2" xfId="55863"/>
    <cellStyle name="Normal 5 4 7 2 7 4" xfId="36583"/>
    <cellStyle name="Normal 5 4 7 2 8" xfId="7663"/>
    <cellStyle name="Normal 5 4 7 2 8 2" xfId="17303"/>
    <cellStyle name="Normal 5 4 7 2 8 2 2" xfId="47510"/>
    <cellStyle name="Normal 5 4 7 2 8 3" xfId="26943"/>
    <cellStyle name="Normal 5 4 7 2 8 3 2" xfId="57150"/>
    <cellStyle name="Normal 5 4 7 2 8 4" xfId="37870"/>
    <cellStyle name="Normal 5 4 7 2 9" xfId="8950"/>
    <cellStyle name="Normal 5 4 7 2 9 2" xfId="18590"/>
    <cellStyle name="Normal 5 4 7 2 9 2 2" xfId="48797"/>
    <cellStyle name="Normal 5 4 7 2 9 3" xfId="28230"/>
    <cellStyle name="Normal 5 4 7 2 9 3 2" xfId="58437"/>
    <cellStyle name="Normal 5 4 7 2 9 4" xfId="39157"/>
    <cellStyle name="Normal 5 4 7 3" xfId="727"/>
    <cellStyle name="Normal 5 4 7 3 10" xfId="20018"/>
    <cellStyle name="Normal 5 4 7 3 10 2" xfId="50225"/>
    <cellStyle name="Normal 5 4 7 3 11" xfId="29822"/>
    <cellStyle name="Normal 5 4 7 3 11 2" xfId="60029"/>
    <cellStyle name="Normal 5 4 7 3 12" xfId="30945"/>
    <cellStyle name="Normal 5 4 7 3 2" xfId="1856"/>
    <cellStyle name="Normal 5 4 7 3 2 2" xfId="11501"/>
    <cellStyle name="Normal 5 4 7 3 2 2 2" xfId="41708"/>
    <cellStyle name="Normal 5 4 7 3 2 3" xfId="21141"/>
    <cellStyle name="Normal 5 4 7 3 2 3 2" xfId="51348"/>
    <cellStyle name="Normal 5 4 7 3 2 4" xfId="32068"/>
    <cellStyle name="Normal 5 4 7 3 3" xfId="2982"/>
    <cellStyle name="Normal 5 4 7 3 3 2" xfId="12624"/>
    <cellStyle name="Normal 5 4 7 3 3 2 2" xfId="42831"/>
    <cellStyle name="Normal 5 4 7 3 3 3" xfId="22264"/>
    <cellStyle name="Normal 5 4 7 3 3 3 2" xfId="52471"/>
    <cellStyle name="Normal 5 4 7 3 3 4" xfId="33191"/>
    <cellStyle name="Normal 5 4 7 3 4" xfId="4105"/>
    <cellStyle name="Normal 5 4 7 3 4 2" xfId="13747"/>
    <cellStyle name="Normal 5 4 7 3 4 2 2" xfId="43954"/>
    <cellStyle name="Normal 5 4 7 3 4 3" xfId="23387"/>
    <cellStyle name="Normal 5 4 7 3 4 3 2" xfId="53594"/>
    <cellStyle name="Normal 5 4 7 3 4 4" xfId="34314"/>
    <cellStyle name="Normal 5 4 7 3 5" xfId="5394"/>
    <cellStyle name="Normal 5 4 7 3 5 2" xfId="15034"/>
    <cellStyle name="Normal 5 4 7 3 5 2 2" xfId="45241"/>
    <cellStyle name="Normal 5 4 7 3 5 3" xfId="24674"/>
    <cellStyle name="Normal 5 4 7 3 5 3 2" xfId="54881"/>
    <cellStyle name="Normal 5 4 7 3 5 4" xfId="35601"/>
    <cellStyle name="Normal 5 4 7 3 6" xfId="6681"/>
    <cellStyle name="Normal 5 4 7 3 6 2" xfId="16321"/>
    <cellStyle name="Normal 5 4 7 3 6 2 2" xfId="46528"/>
    <cellStyle name="Normal 5 4 7 3 6 3" xfId="25961"/>
    <cellStyle name="Normal 5 4 7 3 6 3 2" xfId="56168"/>
    <cellStyle name="Normal 5 4 7 3 6 4" xfId="36888"/>
    <cellStyle name="Normal 5 4 7 3 7" xfId="7968"/>
    <cellStyle name="Normal 5 4 7 3 7 2" xfId="17608"/>
    <cellStyle name="Normal 5 4 7 3 7 2 2" xfId="47815"/>
    <cellStyle name="Normal 5 4 7 3 7 3" xfId="27248"/>
    <cellStyle name="Normal 5 4 7 3 7 3 2" xfId="57455"/>
    <cellStyle name="Normal 5 4 7 3 7 4" xfId="38175"/>
    <cellStyle name="Normal 5 4 7 3 8" xfId="9255"/>
    <cellStyle name="Normal 5 4 7 3 8 2" xfId="18895"/>
    <cellStyle name="Normal 5 4 7 3 8 2 2" xfId="49102"/>
    <cellStyle name="Normal 5 4 7 3 8 3" xfId="28535"/>
    <cellStyle name="Normal 5 4 7 3 8 3 2" xfId="58742"/>
    <cellStyle name="Normal 5 4 7 3 8 4" xfId="39462"/>
    <cellStyle name="Normal 5 4 7 3 9" xfId="10378"/>
    <cellStyle name="Normal 5 4 7 3 9 2" xfId="40585"/>
    <cellStyle name="Normal 5 4 7 4" xfId="1197"/>
    <cellStyle name="Normal 5 4 7 4 10" xfId="20485"/>
    <cellStyle name="Normal 5 4 7 4 10 2" xfId="50692"/>
    <cellStyle name="Normal 5 4 7 4 11" xfId="30289"/>
    <cellStyle name="Normal 5 4 7 4 11 2" xfId="60496"/>
    <cellStyle name="Normal 5 4 7 4 12" xfId="31412"/>
    <cellStyle name="Normal 5 4 7 4 2" xfId="2325"/>
    <cellStyle name="Normal 5 4 7 4 2 2" xfId="11968"/>
    <cellStyle name="Normal 5 4 7 4 2 2 2" xfId="42175"/>
    <cellStyle name="Normal 5 4 7 4 2 3" xfId="21608"/>
    <cellStyle name="Normal 5 4 7 4 2 3 2" xfId="51815"/>
    <cellStyle name="Normal 5 4 7 4 2 4" xfId="32535"/>
    <cellStyle name="Normal 5 4 7 4 3" xfId="3449"/>
    <cellStyle name="Normal 5 4 7 4 3 2" xfId="13091"/>
    <cellStyle name="Normal 5 4 7 4 3 2 2" xfId="43298"/>
    <cellStyle name="Normal 5 4 7 4 3 3" xfId="22731"/>
    <cellStyle name="Normal 5 4 7 4 3 3 2" xfId="52938"/>
    <cellStyle name="Normal 5 4 7 4 3 4" xfId="33658"/>
    <cellStyle name="Normal 5 4 7 4 4" xfId="4572"/>
    <cellStyle name="Normal 5 4 7 4 4 2" xfId="14214"/>
    <cellStyle name="Normal 5 4 7 4 4 2 2" xfId="44421"/>
    <cellStyle name="Normal 5 4 7 4 4 3" xfId="23854"/>
    <cellStyle name="Normal 5 4 7 4 4 3 2" xfId="54061"/>
    <cellStyle name="Normal 5 4 7 4 4 4" xfId="34781"/>
    <cellStyle name="Normal 5 4 7 4 5" xfId="5861"/>
    <cellStyle name="Normal 5 4 7 4 5 2" xfId="15501"/>
    <cellStyle name="Normal 5 4 7 4 5 2 2" xfId="45708"/>
    <cellStyle name="Normal 5 4 7 4 5 3" xfId="25141"/>
    <cellStyle name="Normal 5 4 7 4 5 3 2" xfId="55348"/>
    <cellStyle name="Normal 5 4 7 4 5 4" xfId="36068"/>
    <cellStyle name="Normal 5 4 7 4 6" xfId="7148"/>
    <cellStyle name="Normal 5 4 7 4 6 2" xfId="16788"/>
    <cellStyle name="Normal 5 4 7 4 6 2 2" xfId="46995"/>
    <cellStyle name="Normal 5 4 7 4 6 3" xfId="26428"/>
    <cellStyle name="Normal 5 4 7 4 6 3 2" xfId="56635"/>
    <cellStyle name="Normal 5 4 7 4 6 4" xfId="37355"/>
    <cellStyle name="Normal 5 4 7 4 7" xfId="8435"/>
    <cellStyle name="Normal 5 4 7 4 7 2" xfId="18075"/>
    <cellStyle name="Normal 5 4 7 4 7 2 2" xfId="48282"/>
    <cellStyle name="Normal 5 4 7 4 7 3" xfId="27715"/>
    <cellStyle name="Normal 5 4 7 4 7 3 2" xfId="57922"/>
    <cellStyle name="Normal 5 4 7 4 7 4" xfId="38642"/>
    <cellStyle name="Normal 5 4 7 4 8" xfId="9722"/>
    <cellStyle name="Normal 5 4 7 4 8 2" xfId="19362"/>
    <cellStyle name="Normal 5 4 7 4 8 2 2" xfId="49569"/>
    <cellStyle name="Normal 5 4 7 4 8 3" xfId="29002"/>
    <cellStyle name="Normal 5 4 7 4 8 3 2" xfId="59209"/>
    <cellStyle name="Normal 5 4 7 4 8 4" xfId="39929"/>
    <cellStyle name="Normal 5 4 7 4 9" xfId="10845"/>
    <cellStyle name="Normal 5 4 7 4 9 2" xfId="41052"/>
    <cellStyle name="Normal 5 4 7 5" xfId="1385"/>
    <cellStyle name="Normal 5 4 7 5 2" xfId="4925"/>
    <cellStyle name="Normal 5 4 7 5 2 2" xfId="14565"/>
    <cellStyle name="Normal 5 4 7 5 2 2 2" xfId="44772"/>
    <cellStyle name="Normal 5 4 7 5 2 3" xfId="24205"/>
    <cellStyle name="Normal 5 4 7 5 2 3 2" xfId="54412"/>
    <cellStyle name="Normal 5 4 7 5 2 4" xfId="35132"/>
    <cellStyle name="Normal 5 4 7 5 3" xfId="6212"/>
    <cellStyle name="Normal 5 4 7 5 3 2" xfId="15852"/>
    <cellStyle name="Normal 5 4 7 5 3 2 2" xfId="46059"/>
    <cellStyle name="Normal 5 4 7 5 3 3" xfId="25492"/>
    <cellStyle name="Normal 5 4 7 5 3 3 2" xfId="55699"/>
    <cellStyle name="Normal 5 4 7 5 3 4" xfId="36419"/>
    <cellStyle name="Normal 5 4 7 5 4" xfId="7499"/>
    <cellStyle name="Normal 5 4 7 5 4 2" xfId="17139"/>
    <cellStyle name="Normal 5 4 7 5 4 2 2" xfId="47346"/>
    <cellStyle name="Normal 5 4 7 5 4 3" xfId="26779"/>
    <cellStyle name="Normal 5 4 7 5 4 3 2" xfId="56986"/>
    <cellStyle name="Normal 5 4 7 5 4 4" xfId="37706"/>
    <cellStyle name="Normal 5 4 7 5 5" xfId="8786"/>
    <cellStyle name="Normal 5 4 7 5 5 2" xfId="18426"/>
    <cellStyle name="Normal 5 4 7 5 5 2 2" xfId="48633"/>
    <cellStyle name="Normal 5 4 7 5 5 3" xfId="28066"/>
    <cellStyle name="Normal 5 4 7 5 5 3 2" xfId="58273"/>
    <cellStyle name="Normal 5 4 7 5 5 4" xfId="38993"/>
    <cellStyle name="Normal 5 4 7 5 6" xfId="11032"/>
    <cellStyle name="Normal 5 4 7 5 6 2" xfId="41239"/>
    <cellStyle name="Normal 5 4 7 5 7" xfId="20672"/>
    <cellStyle name="Normal 5 4 7 5 7 2" xfId="50879"/>
    <cellStyle name="Normal 5 4 7 5 8" xfId="29353"/>
    <cellStyle name="Normal 5 4 7 5 8 2" xfId="59560"/>
    <cellStyle name="Normal 5 4 7 5 9" xfId="31599"/>
    <cellStyle name="Normal 5 4 7 6" xfId="2513"/>
    <cellStyle name="Normal 5 4 7 6 2" xfId="12155"/>
    <cellStyle name="Normal 5 4 7 6 2 2" xfId="42362"/>
    <cellStyle name="Normal 5 4 7 6 3" xfId="21795"/>
    <cellStyle name="Normal 5 4 7 6 3 2" xfId="52002"/>
    <cellStyle name="Normal 5 4 7 6 4" xfId="32722"/>
    <cellStyle name="Normal 5 4 7 7" xfId="3636"/>
    <cellStyle name="Normal 5 4 7 7 2" xfId="13278"/>
    <cellStyle name="Normal 5 4 7 7 2 2" xfId="43485"/>
    <cellStyle name="Normal 5 4 7 7 3" xfId="22918"/>
    <cellStyle name="Normal 5 4 7 7 3 2" xfId="53125"/>
    <cellStyle name="Normal 5 4 7 7 4" xfId="33845"/>
    <cellStyle name="Normal 5 4 7 8" xfId="4759"/>
    <cellStyle name="Normal 5 4 7 8 2" xfId="14401"/>
    <cellStyle name="Normal 5 4 7 8 2 2" xfId="44608"/>
    <cellStyle name="Normal 5 4 7 8 3" xfId="24041"/>
    <cellStyle name="Normal 5 4 7 8 3 2" xfId="54248"/>
    <cellStyle name="Normal 5 4 7 8 4" xfId="34968"/>
    <cellStyle name="Normal 5 4 7 9" xfId="6048"/>
    <cellStyle name="Normal 5 4 7 9 2" xfId="15688"/>
    <cellStyle name="Normal 5 4 7 9 2 2" xfId="45895"/>
    <cellStyle name="Normal 5 4 7 9 3" xfId="25328"/>
    <cellStyle name="Normal 5 4 7 9 3 2" xfId="55535"/>
    <cellStyle name="Normal 5 4 7 9 4" xfId="36255"/>
    <cellStyle name="Normal 5 4 8" xfId="274"/>
    <cellStyle name="Normal 5 4 8 10" xfId="7358"/>
    <cellStyle name="Normal 5 4 8 10 2" xfId="16998"/>
    <cellStyle name="Normal 5 4 8 10 2 2" xfId="47205"/>
    <cellStyle name="Normal 5 4 8 10 3" xfId="26638"/>
    <cellStyle name="Normal 5 4 8 10 3 2" xfId="56845"/>
    <cellStyle name="Normal 5 4 8 10 4" xfId="37565"/>
    <cellStyle name="Normal 5 4 8 11" xfId="8645"/>
    <cellStyle name="Normal 5 4 8 11 2" xfId="18285"/>
    <cellStyle name="Normal 5 4 8 11 2 2" xfId="48492"/>
    <cellStyle name="Normal 5 4 8 11 3" xfId="27925"/>
    <cellStyle name="Normal 5 4 8 11 3 2" xfId="58132"/>
    <cellStyle name="Normal 5 4 8 11 4" xfId="38852"/>
    <cellStyle name="Normal 5 4 8 12" xfId="9932"/>
    <cellStyle name="Normal 5 4 8 12 2" xfId="40139"/>
    <cellStyle name="Normal 5 4 8 13" xfId="19572"/>
    <cellStyle name="Normal 5 4 8 13 2" xfId="49779"/>
    <cellStyle name="Normal 5 4 8 14" xfId="29212"/>
    <cellStyle name="Normal 5 4 8 14 2" xfId="59419"/>
    <cellStyle name="Normal 5 4 8 15" xfId="30499"/>
    <cellStyle name="Normal 5 4 8 2" xfId="438"/>
    <cellStyle name="Normal 5 4 8 2 10" xfId="10096"/>
    <cellStyle name="Normal 5 4 8 2 10 2" xfId="40303"/>
    <cellStyle name="Normal 5 4 8 2 11" xfId="19736"/>
    <cellStyle name="Normal 5 4 8 2 11 2" xfId="49943"/>
    <cellStyle name="Normal 5 4 8 2 12" xfId="29540"/>
    <cellStyle name="Normal 5 4 8 2 12 2" xfId="59747"/>
    <cellStyle name="Normal 5 4 8 2 13" xfId="30663"/>
    <cellStyle name="Normal 5 4 8 2 2" xfId="914"/>
    <cellStyle name="Normal 5 4 8 2 2 10" xfId="20205"/>
    <cellStyle name="Normal 5 4 8 2 2 10 2" xfId="50412"/>
    <cellStyle name="Normal 5 4 8 2 2 11" xfId="30009"/>
    <cellStyle name="Normal 5 4 8 2 2 11 2" xfId="60216"/>
    <cellStyle name="Normal 5 4 8 2 2 12" xfId="31132"/>
    <cellStyle name="Normal 5 4 8 2 2 2" xfId="2043"/>
    <cellStyle name="Normal 5 4 8 2 2 2 2" xfId="11688"/>
    <cellStyle name="Normal 5 4 8 2 2 2 2 2" xfId="41895"/>
    <cellStyle name="Normal 5 4 8 2 2 2 3" xfId="21328"/>
    <cellStyle name="Normal 5 4 8 2 2 2 3 2" xfId="51535"/>
    <cellStyle name="Normal 5 4 8 2 2 2 4" xfId="32255"/>
    <cellStyle name="Normal 5 4 8 2 2 3" xfId="3169"/>
    <cellStyle name="Normal 5 4 8 2 2 3 2" xfId="12811"/>
    <cellStyle name="Normal 5 4 8 2 2 3 2 2" xfId="43018"/>
    <cellStyle name="Normal 5 4 8 2 2 3 3" xfId="22451"/>
    <cellStyle name="Normal 5 4 8 2 2 3 3 2" xfId="52658"/>
    <cellStyle name="Normal 5 4 8 2 2 3 4" xfId="33378"/>
    <cellStyle name="Normal 5 4 8 2 2 4" xfId="4292"/>
    <cellStyle name="Normal 5 4 8 2 2 4 2" xfId="13934"/>
    <cellStyle name="Normal 5 4 8 2 2 4 2 2" xfId="44141"/>
    <cellStyle name="Normal 5 4 8 2 2 4 3" xfId="23574"/>
    <cellStyle name="Normal 5 4 8 2 2 4 3 2" xfId="53781"/>
    <cellStyle name="Normal 5 4 8 2 2 4 4" xfId="34501"/>
    <cellStyle name="Normal 5 4 8 2 2 5" xfId="5581"/>
    <cellStyle name="Normal 5 4 8 2 2 5 2" xfId="15221"/>
    <cellStyle name="Normal 5 4 8 2 2 5 2 2" xfId="45428"/>
    <cellStyle name="Normal 5 4 8 2 2 5 3" xfId="24861"/>
    <cellStyle name="Normal 5 4 8 2 2 5 3 2" xfId="55068"/>
    <cellStyle name="Normal 5 4 8 2 2 5 4" xfId="35788"/>
    <cellStyle name="Normal 5 4 8 2 2 6" xfId="6868"/>
    <cellStyle name="Normal 5 4 8 2 2 6 2" xfId="16508"/>
    <cellStyle name="Normal 5 4 8 2 2 6 2 2" xfId="46715"/>
    <cellStyle name="Normal 5 4 8 2 2 6 3" xfId="26148"/>
    <cellStyle name="Normal 5 4 8 2 2 6 3 2" xfId="56355"/>
    <cellStyle name="Normal 5 4 8 2 2 6 4" xfId="37075"/>
    <cellStyle name="Normal 5 4 8 2 2 7" xfId="8155"/>
    <cellStyle name="Normal 5 4 8 2 2 7 2" xfId="17795"/>
    <cellStyle name="Normal 5 4 8 2 2 7 2 2" xfId="48002"/>
    <cellStyle name="Normal 5 4 8 2 2 7 3" xfId="27435"/>
    <cellStyle name="Normal 5 4 8 2 2 7 3 2" xfId="57642"/>
    <cellStyle name="Normal 5 4 8 2 2 7 4" xfId="38362"/>
    <cellStyle name="Normal 5 4 8 2 2 8" xfId="9442"/>
    <cellStyle name="Normal 5 4 8 2 2 8 2" xfId="19082"/>
    <cellStyle name="Normal 5 4 8 2 2 8 2 2" xfId="49289"/>
    <cellStyle name="Normal 5 4 8 2 2 8 3" xfId="28722"/>
    <cellStyle name="Normal 5 4 8 2 2 8 3 2" xfId="58929"/>
    <cellStyle name="Normal 5 4 8 2 2 8 4" xfId="39649"/>
    <cellStyle name="Normal 5 4 8 2 2 9" xfId="10565"/>
    <cellStyle name="Normal 5 4 8 2 2 9 2" xfId="40772"/>
    <cellStyle name="Normal 5 4 8 2 3" xfId="1572"/>
    <cellStyle name="Normal 5 4 8 2 3 2" xfId="11219"/>
    <cellStyle name="Normal 5 4 8 2 3 2 2" xfId="41426"/>
    <cellStyle name="Normal 5 4 8 2 3 3" xfId="20859"/>
    <cellStyle name="Normal 5 4 8 2 3 3 2" xfId="51066"/>
    <cellStyle name="Normal 5 4 8 2 3 4" xfId="31786"/>
    <cellStyle name="Normal 5 4 8 2 4" xfId="2700"/>
    <cellStyle name="Normal 5 4 8 2 4 2" xfId="12342"/>
    <cellStyle name="Normal 5 4 8 2 4 2 2" xfId="42549"/>
    <cellStyle name="Normal 5 4 8 2 4 3" xfId="21982"/>
    <cellStyle name="Normal 5 4 8 2 4 3 2" xfId="52189"/>
    <cellStyle name="Normal 5 4 8 2 4 4" xfId="32909"/>
    <cellStyle name="Normal 5 4 8 2 5" xfId="3823"/>
    <cellStyle name="Normal 5 4 8 2 5 2" xfId="13465"/>
    <cellStyle name="Normal 5 4 8 2 5 2 2" xfId="43672"/>
    <cellStyle name="Normal 5 4 8 2 5 3" xfId="23105"/>
    <cellStyle name="Normal 5 4 8 2 5 3 2" xfId="53312"/>
    <cellStyle name="Normal 5 4 8 2 5 4" xfId="34032"/>
    <cellStyle name="Normal 5 4 8 2 6" xfId="5112"/>
    <cellStyle name="Normal 5 4 8 2 6 2" xfId="14752"/>
    <cellStyle name="Normal 5 4 8 2 6 2 2" xfId="44959"/>
    <cellStyle name="Normal 5 4 8 2 6 3" xfId="24392"/>
    <cellStyle name="Normal 5 4 8 2 6 3 2" xfId="54599"/>
    <cellStyle name="Normal 5 4 8 2 6 4" xfId="35319"/>
    <cellStyle name="Normal 5 4 8 2 7" xfId="6399"/>
    <cellStyle name="Normal 5 4 8 2 7 2" xfId="16039"/>
    <cellStyle name="Normal 5 4 8 2 7 2 2" xfId="46246"/>
    <cellStyle name="Normal 5 4 8 2 7 3" xfId="25679"/>
    <cellStyle name="Normal 5 4 8 2 7 3 2" xfId="55886"/>
    <cellStyle name="Normal 5 4 8 2 7 4" xfId="36606"/>
    <cellStyle name="Normal 5 4 8 2 8" xfId="7686"/>
    <cellStyle name="Normal 5 4 8 2 8 2" xfId="17326"/>
    <cellStyle name="Normal 5 4 8 2 8 2 2" xfId="47533"/>
    <cellStyle name="Normal 5 4 8 2 8 3" xfId="26966"/>
    <cellStyle name="Normal 5 4 8 2 8 3 2" xfId="57173"/>
    <cellStyle name="Normal 5 4 8 2 8 4" xfId="37893"/>
    <cellStyle name="Normal 5 4 8 2 9" xfId="8973"/>
    <cellStyle name="Normal 5 4 8 2 9 2" xfId="18613"/>
    <cellStyle name="Normal 5 4 8 2 9 2 2" xfId="48820"/>
    <cellStyle name="Normal 5 4 8 2 9 3" xfId="28253"/>
    <cellStyle name="Normal 5 4 8 2 9 3 2" xfId="58460"/>
    <cellStyle name="Normal 5 4 8 2 9 4" xfId="39180"/>
    <cellStyle name="Normal 5 4 8 3" xfId="750"/>
    <cellStyle name="Normal 5 4 8 3 10" xfId="20041"/>
    <cellStyle name="Normal 5 4 8 3 10 2" xfId="50248"/>
    <cellStyle name="Normal 5 4 8 3 11" xfId="29845"/>
    <cellStyle name="Normal 5 4 8 3 11 2" xfId="60052"/>
    <cellStyle name="Normal 5 4 8 3 12" xfId="30968"/>
    <cellStyle name="Normal 5 4 8 3 2" xfId="1879"/>
    <cellStyle name="Normal 5 4 8 3 2 2" xfId="11524"/>
    <cellStyle name="Normal 5 4 8 3 2 2 2" xfId="41731"/>
    <cellStyle name="Normal 5 4 8 3 2 3" xfId="21164"/>
    <cellStyle name="Normal 5 4 8 3 2 3 2" xfId="51371"/>
    <cellStyle name="Normal 5 4 8 3 2 4" xfId="32091"/>
    <cellStyle name="Normal 5 4 8 3 3" xfId="3005"/>
    <cellStyle name="Normal 5 4 8 3 3 2" xfId="12647"/>
    <cellStyle name="Normal 5 4 8 3 3 2 2" xfId="42854"/>
    <cellStyle name="Normal 5 4 8 3 3 3" xfId="22287"/>
    <cellStyle name="Normal 5 4 8 3 3 3 2" xfId="52494"/>
    <cellStyle name="Normal 5 4 8 3 3 4" xfId="33214"/>
    <cellStyle name="Normal 5 4 8 3 4" xfId="4128"/>
    <cellStyle name="Normal 5 4 8 3 4 2" xfId="13770"/>
    <cellStyle name="Normal 5 4 8 3 4 2 2" xfId="43977"/>
    <cellStyle name="Normal 5 4 8 3 4 3" xfId="23410"/>
    <cellStyle name="Normal 5 4 8 3 4 3 2" xfId="53617"/>
    <cellStyle name="Normal 5 4 8 3 4 4" xfId="34337"/>
    <cellStyle name="Normal 5 4 8 3 5" xfId="5417"/>
    <cellStyle name="Normal 5 4 8 3 5 2" xfId="15057"/>
    <cellStyle name="Normal 5 4 8 3 5 2 2" xfId="45264"/>
    <cellStyle name="Normal 5 4 8 3 5 3" xfId="24697"/>
    <cellStyle name="Normal 5 4 8 3 5 3 2" xfId="54904"/>
    <cellStyle name="Normal 5 4 8 3 5 4" xfId="35624"/>
    <cellStyle name="Normal 5 4 8 3 6" xfId="6704"/>
    <cellStyle name="Normal 5 4 8 3 6 2" xfId="16344"/>
    <cellStyle name="Normal 5 4 8 3 6 2 2" xfId="46551"/>
    <cellStyle name="Normal 5 4 8 3 6 3" xfId="25984"/>
    <cellStyle name="Normal 5 4 8 3 6 3 2" xfId="56191"/>
    <cellStyle name="Normal 5 4 8 3 6 4" xfId="36911"/>
    <cellStyle name="Normal 5 4 8 3 7" xfId="7991"/>
    <cellStyle name="Normal 5 4 8 3 7 2" xfId="17631"/>
    <cellStyle name="Normal 5 4 8 3 7 2 2" xfId="47838"/>
    <cellStyle name="Normal 5 4 8 3 7 3" xfId="27271"/>
    <cellStyle name="Normal 5 4 8 3 7 3 2" xfId="57478"/>
    <cellStyle name="Normal 5 4 8 3 7 4" xfId="38198"/>
    <cellStyle name="Normal 5 4 8 3 8" xfId="9278"/>
    <cellStyle name="Normal 5 4 8 3 8 2" xfId="18918"/>
    <cellStyle name="Normal 5 4 8 3 8 2 2" xfId="49125"/>
    <cellStyle name="Normal 5 4 8 3 8 3" xfId="28558"/>
    <cellStyle name="Normal 5 4 8 3 8 3 2" xfId="58765"/>
    <cellStyle name="Normal 5 4 8 3 8 4" xfId="39485"/>
    <cellStyle name="Normal 5 4 8 3 9" xfId="10401"/>
    <cellStyle name="Normal 5 4 8 3 9 2" xfId="40608"/>
    <cellStyle name="Normal 5 4 8 4" xfId="1220"/>
    <cellStyle name="Normal 5 4 8 4 10" xfId="20508"/>
    <cellStyle name="Normal 5 4 8 4 10 2" xfId="50715"/>
    <cellStyle name="Normal 5 4 8 4 11" xfId="30312"/>
    <cellStyle name="Normal 5 4 8 4 11 2" xfId="60519"/>
    <cellStyle name="Normal 5 4 8 4 12" xfId="31435"/>
    <cellStyle name="Normal 5 4 8 4 2" xfId="2348"/>
    <cellStyle name="Normal 5 4 8 4 2 2" xfId="11991"/>
    <cellStyle name="Normal 5 4 8 4 2 2 2" xfId="42198"/>
    <cellStyle name="Normal 5 4 8 4 2 3" xfId="21631"/>
    <cellStyle name="Normal 5 4 8 4 2 3 2" xfId="51838"/>
    <cellStyle name="Normal 5 4 8 4 2 4" xfId="32558"/>
    <cellStyle name="Normal 5 4 8 4 3" xfId="3472"/>
    <cellStyle name="Normal 5 4 8 4 3 2" xfId="13114"/>
    <cellStyle name="Normal 5 4 8 4 3 2 2" xfId="43321"/>
    <cellStyle name="Normal 5 4 8 4 3 3" xfId="22754"/>
    <cellStyle name="Normal 5 4 8 4 3 3 2" xfId="52961"/>
    <cellStyle name="Normal 5 4 8 4 3 4" xfId="33681"/>
    <cellStyle name="Normal 5 4 8 4 4" xfId="4595"/>
    <cellStyle name="Normal 5 4 8 4 4 2" xfId="14237"/>
    <cellStyle name="Normal 5 4 8 4 4 2 2" xfId="44444"/>
    <cellStyle name="Normal 5 4 8 4 4 3" xfId="23877"/>
    <cellStyle name="Normal 5 4 8 4 4 3 2" xfId="54084"/>
    <cellStyle name="Normal 5 4 8 4 4 4" xfId="34804"/>
    <cellStyle name="Normal 5 4 8 4 5" xfId="5884"/>
    <cellStyle name="Normal 5 4 8 4 5 2" xfId="15524"/>
    <cellStyle name="Normal 5 4 8 4 5 2 2" xfId="45731"/>
    <cellStyle name="Normal 5 4 8 4 5 3" xfId="25164"/>
    <cellStyle name="Normal 5 4 8 4 5 3 2" xfId="55371"/>
    <cellStyle name="Normal 5 4 8 4 5 4" xfId="36091"/>
    <cellStyle name="Normal 5 4 8 4 6" xfId="7171"/>
    <cellStyle name="Normal 5 4 8 4 6 2" xfId="16811"/>
    <cellStyle name="Normal 5 4 8 4 6 2 2" xfId="47018"/>
    <cellStyle name="Normal 5 4 8 4 6 3" xfId="26451"/>
    <cellStyle name="Normal 5 4 8 4 6 3 2" xfId="56658"/>
    <cellStyle name="Normal 5 4 8 4 6 4" xfId="37378"/>
    <cellStyle name="Normal 5 4 8 4 7" xfId="8458"/>
    <cellStyle name="Normal 5 4 8 4 7 2" xfId="18098"/>
    <cellStyle name="Normal 5 4 8 4 7 2 2" xfId="48305"/>
    <cellStyle name="Normal 5 4 8 4 7 3" xfId="27738"/>
    <cellStyle name="Normal 5 4 8 4 7 3 2" xfId="57945"/>
    <cellStyle name="Normal 5 4 8 4 7 4" xfId="38665"/>
    <cellStyle name="Normal 5 4 8 4 8" xfId="9745"/>
    <cellStyle name="Normal 5 4 8 4 8 2" xfId="19385"/>
    <cellStyle name="Normal 5 4 8 4 8 2 2" xfId="49592"/>
    <cellStyle name="Normal 5 4 8 4 8 3" xfId="29025"/>
    <cellStyle name="Normal 5 4 8 4 8 3 2" xfId="59232"/>
    <cellStyle name="Normal 5 4 8 4 8 4" xfId="39952"/>
    <cellStyle name="Normal 5 4 8 4 9" xfId="10868"/>
    <cellStyle name="Normal 5 4 8 4 9 2" xfId="41075"/>
    <cellStyle name="Normal 5 4 8 5" xfId="1408"/>
    <cellStyle name="Normal 5 4 8 5 2" xfId="4948"/>
    <cellStyle name="Normal 5 4 8 5 2 2" xfId="14588"/>
    <cellStyle name="Normal 5 4 8 5 2 2 2" xfId="44795"/>
    <cellStyle name="Normal 5 4 8 5 2 3" xfId="24228"/>
    <cellStyle name="Normal 5 4 8 5 2 3 2" xfId="54435"/>
    <cellStyle name="Normal 5 4 8 5 2 4" xfId="35155"/>
    <cellStyle name="Normal 5 4 8 5 3" xfId="6235"/>
    <cellStyle name="Normal 5 4 8 5 3 2" xfId="15875"/>
    <cellStyle name="Normal 5 4 8 5 3 2 2" xfId="46082"/>
    <cellStyle name="Normal 5 4 8 5 3 3" xfId="25515"/>
    <cellStyle name="Normal 5 4 8 5 3 3 2" xfId="55722"/>
    <cellStyle name="Normal 5 4 8 5 3 4" xfId="36442"/>
    <cellStyle name="Normal 5 4 8 5 4" xfId="7522"/>
    <cellStyle name="Normal 5 4 8 5 4 2" xfId="17162"/>
    <cellStyle name="Normal 5 4 8 5 4 2 2" xfId="47369"/>
    <cellStyle name="Normal 5 4 8 5 4 3" xfId="26802"/>
    <cellStyle name="Normal 5 4 8 5 4 3 2" xfId="57009"/>
    <cellStyle name="Normal 5 4 8 5 4 4" xfId="37729"/>
    <cellStyle name="Normal 5 4 8 5 5" xfId="8809"/>
    <cellStyle name="Normal 5 4 8 5 5 2" xfId="18449"/>
    <cellStyle name="Normal 5 4 8 5 5 2 2" xfId="48656"/>
    <cellStyle name="Normal 5 4 8 5 5 3" xfId="28089"/>
    <cellStyle name="Normal 5 4 8 5 5 3 2" xfId="58296"/>
    <cellStyle name="Normal 5 4 8 5 5 4" xfId="39016"/>
    <cellStyle name="Normal 5 4 8 5 6" xfId="11055"/>
    <cellStyle name="Normal 5 4 8 5 6 2" xfId="41262"/>
    <cellStyle name="Normal 5 4 8 5 7" xfId="20695"/>
    <cellStyle name="Normal 5 4 8 5 7 2" xfId="50902"/>
    <cellStyle name="Normal 5 4 8 5 8" xfId="29376"/>
    <cellStyle name="Normal 5 4 8 5 8 2" xfId="59583"/>
    <cellStyle name="Normal 5 4 8 5 9" xfId="31622"/>
    <cellStyle name="Normal 5 4 8 6" xfId="2536"/>
    <cellStyle name="Normal 5 4 8 6 2" xfId="12178"/>
    <cellStyle name="Normal 5 4 8 6 2 2" xfId="42385"/>
    <cellStyle name="Normal 5 4 8 6 3" xfId="21818"/>
    <cellStyle name="Normal 5 4 8 6 3 2" xfId="52025"/>
    <cellStyle name="Normal 5 4 8 6 4" xfId="32745"/>
    <cellStyle name="Normal 5 4 8 7" xfId="3659"/>
    <cellStyle name="Normal 5 4 8 7 2" xfId="13301"/>
    <cellStyle name="Normal 5 4 8 7 2 2" xfId="43508"/>
    <cellStyle name="Normal 5 4 8 7 3" xfId="22941"/>
    <cellStyle name="Normal 5 4 8 7 3 2" xfId="53148"/>
    <cellStyle name="Normal 5 4 8 7 4" xfId="33868"/>
    <cellStyle name="Normal 5 4 8 8" xfId="4782"/>
    <cellStyle name="Normal 5 4 8 8 2" xfId="14424"/>
    <cellStyle name="Normal 5 4 8 8 2 2" xfId="44631"/>
    <cellStyle name="Normal 5 4 8 8 3" xfId="24064"/>
    <cellStyle name="Normal 5 4 8 8 3 2" xfId="54271"/>
    <cellStyle name="Normal 5 4 8 8 4" xfId="34991"/>
    <cellStyle name="Normal 5 4 8 9" xfId="6071"/>
    <cellStyle name="Normal 5 4 8 9 2" xfId="15711"/>
    <cellStyle name="Normal 5 4 8 9 2 2" xfId="45918"/>
    <cellStyle name="Normal 5 4 8 9 3" xfId="25351"/>
    <cellStyle name="Normal 5 4 8 9 3 2" xfId="55558"/>
    <cellStyle name="Normal 5 4 8 9 4" xfId="36278"/>
    <cellStyle name="Normal 5 4 9" xfId="299"/>
    <cellStyle name="Normal 5 4 9 10" xfId="9957"/>
    <cellStyle name="Normal 5 4 9 10 2" xfId="40164"/>
    <cellStyle name="Normal 5 4 9 11" xfId="19597"/>
    <cellStyle name="Normal 5 4 9 11 2" xfId="49804"/>
    <cellStyle name="Normal 5 4 9 12" xfId="29401"/>
    <cellStyle name="Normal 5 4 9 12 2" xfId="59608"/>
    <cellStyle name="Normal 5 4 9 13" xfId="30524"/>
    <cellStyle name="Normal 5 4 9 2" xfId="775"/>
    <cellStyle name="Normal 5 4 9 2 10" xfId="20066"/>
    <cellStyle name="Normal 5 4 9 2 10 2" xfId="50273"/>
    <cellStyle name="Normal 5 4 9 2 11" xfId="29870"/>
    <cellStyle name="Normal 5 4 9 2 11 2" xfId="60077"/>
    <cellStyle name="Normal 5 4 9 2 12" xfId="30993"/>
    <cellStyle name="Normal 5 4 9 2 2" xfId="1904"/>
    <cellStyle name="Normal 5 4 9 2 2 2" xfId="11549"/>
    <cellStyle name="Normal 5 4 9 2 2 2 2" xfId="41756"/>
    <cellStyle name="Normal 5 4 9 2 2 3" xfId="21189"/>
    <cellStyle name="Normal 5 4 9 2 2 3 2" xfId="51396"/>
    <cellStyle name="Normal 5 4 9 2 2 4" xfId="32116"/>
    <cellStyle name="Normal 5 4 9 2 3" xfId="3030"/>
    <cellStyle name="Normal 5 4 9 2 3 2" xfId="12672"/>
    <cellStyle name="Normal 5 4 9 2 3 2 2" xfId="42879"/>
    <cellStyle name="Normal 5 4 9 2 3 3" xfId="22312"/>
    <cellStyle name="Normal 5 4 9 2 3 3 2" xfId="52519"/>
    <cellStyle name="Normal 5 4 9 2 3 4" xfId="33239"/>
    <cellStyle name="Normal 5 4 9 2 4" xfId="4153"/>
    <cellStyle name="Normal 5 4 9 2 4 2" xfId="13795"/>
    <cellStyle name="Normal 5 4 9 2 4 2 2" xfId="44002"/>
    <cellStyle name="Normal 5 4 9 2 4 3" xfId="23435"/>
    <cellStyle name="Normal 5 4 9 2 4 3 2" xfId="53642"/>
    <cellStyle name="Normal 5 4 9 2 4 4" xfId="34362"/>
    <cellStyle name="Normal 5 4 9 2 5" xfId="5442"/>
    <cellStyle name="Normal 5 4 9 2 5 2" xfId="15082"/>
    <cellStyle name="Normal 5 4 9 2 5 2 2" xfId="45289"/>
    <cellStyle name="Normal 5 4 9 2 5 3" xfId="24722"/>
    <cellStyle name="Normal 5 4 9 2 5 3 2" xfId="54929"/>
    <cellStyle name="Normal 5 4 9 2 5 4" xfId="35649"/>
    <cellStyle name="Normal 5 4 9 2 6" xfId="6729"/>
    <cellStyle name="Normal 5 4 9 2 6 2" xfId="16369"/>
    <cellStyle name="Normal 5 4 9 2 6 2 2" xfId="46576"/>
    <cellStyle name="Normal 5 4 9 2 6 3" xfId="26009"/>
    <cellStyle name="Normal 5 4 9 2 6 3 2" xfId="56216"/>
    <cellStyle name="Normal 5 4 9 2 6 4" xfId="36936"/>
    <cellStyle name="Normal 5 4 9 2 7" xfId="8016"/>
    <cellStyle name="Normal 5 4 9 2 7 2" xfId="17656"/>
    <cellStyle name="Normal 5 4 9 2 7 2 2" xfId="47863"/>
    <cellStyle name="Normal 5 4 9 2 7 3" xfId="27296"/>
    <cellStyle name="Normal 5 4 9 2 7 3 2" xfId="57503"/>
    <cellStyle name="Normal 5 4 9 2 7 4" xfId="38223"/>
    <cellStyle name="Normal 5 4 9 2 8" xfId="9303"/>
    <cellStyle name="Normal 5 4 9 2 8 2" xfId="18943"/>
    <cellStyle name="Normal 5 4 9 2 8 2 2" xfId="49150"/>
    <cellStyle name="Normal 5 4 9 2 8 3" xfId="28583"/>
    <cellStyle name="Normal 5 4 9 2 8 3 2" xfId="58790"/>
    <cellStyle name="Normal 5 4 9 2 8 4" xfId="39510"/>
    <cellStyle name="Normal 5 4 9 2 9" xfId="10426"/>
    <cellStyle name="Normal 5 4 9 2 9 2" xfId="40633"/>
    <cellStyle name="Normal 5 4 9 3" xfId="1433"/>
    <cellStyle name="Normal 5 4 9 3 2" xfId="11080"/>
    <cellStyle name="Normal 5 4 9 3 2 2" xfId="41287"/>
    <cellStyle name="Normal 5 4 9 3 3" xfId="20720"/>
    <cellStyle name="Normal 5 4 9 3 3 2" xfId="50927"/>
    <cellStyle name="Normal 5 4 9 3 4" xfId="31647"/>
    <cellStyle name="Normal 5 4 9 4" xfId="2561"/>
    <cellStyle name="Normal 5 4 9 4 2" xfId="12203"/>
    <cellStyle name="Normal 5 4 9 4 2 2" xfId="42410"/>
    <cellStyle name="Normal 5 4 9 4 3" xfId="21843"/>
    <cellStyle name="Normal 5 4 9 4 3 2" xfId="52050"/>
    <cellStyle name="Normal 5 4 9 4 4" xfId="32770"/>
    <cellStyle name="Normal 5 4 9 5" xfId="3684"/>
    <cellStyle name="Normal 5 4 9 5 2" xfId="13326"/>
    <cellStyle name="Normal 5 4 9 5 2 2" xfId="43533"/>
    <cellStyle name="Normal 5 4 9 5 3" xfId="22966"/>
    <cellStyle name="Normal 5 4 9 5 3 2" xfId="53173"/>
    <cellStyle name="Normal 5 4 9 5 4" xfId="33893"/>
    <cellStyle name="Normal 5 4 9 6" xfId="4973"/>
    <cellStyle name="Normal 5 4 9 6 2" xfId="14613"/>
    <cellStyle name="Normal 5 4 9 6 2 2" xfId="44820"/>
    <cellStyle name="Normal 5 4 9 6 3" xfId="24253"/>
    <cellStyle name="Normal 5 4 9 6 3 2" xfId="54460"/>
    <cellStyle name="Normal 5 4 9 6 4" xfId="35180"/>
    <cellStyle name="Normal 5 4 9 7" xfId="6260"/>
    <cellStyle name="Normal 5 4 9 7 2" xfId="15900"/>
    <cellStyle name="Normal 5 4 9 7 2 2" xfId="46107"/>
    <cellStyle name="Normal 5 4 9 7 3" xfId="25540"/>
    <cellStyle name="Normal 5 4 9 7 3 2" xfId="55747"/>
    <cellStyle name="Normal 5 4 9 7 4" xfId="36467"/>
    <cellStyle name="Normal 5 4 9 8" xfId="7547"/>
    <cellStyle name="Normal 5 4 9 8 2" xfId="17187"/>
    <cellStyle name="Normal 5 4 9 8 2 2" xfId="47394"/>
    <cellStyle name="Normal 5 4 9 8 3" xfId="26827"/>
    <cellStyle name="Normal 5 4 9 8 3 2" xfId="57034"/>
    <cellStyle name="Normal 5 4 9 8 4" xfId="37754"/>
    <cellStyle name="Normal 5 4 9 9" xfId="8834"/>
    <cellStyle name="Normal 5 4 9 9 2" xfId="18474"/>
    <cellStyle name="Normal 5 4 9 9 2 2" xfId="48681"/>
    <cellStyle name="Normal 5 4 9 9 3" xfId="28114"/>
    <cellStyle name="Normal 5 4 9 9 3 2" xfId="58321"/>
    <cellStyle name="Normal 5 4 9 9 4" xfId="39041"/>
    <cellStyle name="Normal 5 5" xfId="119"/>
    <cellStyle name="Normal 5 5 10" xfId="463"/>
    <cellStyle name="Normal 5 5 10 10" xfId="10121"/>
    <cellStyle name="Normal 5 5 10 10 2" xfId="40328"/>
    <cellStyle name="Normal 5 5 10 11" xfId="19761"/>
    <cellStyle name="Normal 5 5 10 11 2" xfId="49968"/>
    <cellStyle name="Normal 5 5 10 12" xfId="29565"/>
    <cellStyle name="Normal 5 5 10 12 2" xfId="59772"/>
    <cellStyle name="Normal 5 5 10 13" xfId="30688"/>
    <cellStyle name="Normal 5 5 10 2" xfId="939"/>
    <cellStyle name="Normal 5 5 10 2 10" xfId="20230"/>
    <cellStyle name="Normal 5 5 10 2 10 2" xfId="50437"/>
    <cellStyle name="Normal 5 5 10 2 11" xfId="30034"/>
    <cellStyle name="Normal 5 5 10 2 11 2" xfId="60241"/>
    <cellStyle name="Normal 5 5 10 2 12" xfId="31157"/>
    <cellStyle name="Normal 5 5 10 2 2" xfId="2068"/>
    <cellStyle name="Normal 5 5 10 2 2 2" xfId="11713"/>
    <cellStyle name="Normal 5 5 10 2 2 2 2" xfId="41920"/>
    <cellStyle name="Normal 5 5 10 2 2 3" xfId="21353"/>
    <cellStyle name="Normal 5 5 10 2 2 3 2" xfId="51560"/>
    <cellStyle name="Normal 5 5 10 2 2 4" xfId="32280"/>
    <cellStyle name="Normal 5 5 10 2 3" xfId="3194"/>
    <cellStyle name="Normal 5 5 10 2 3 2" xfId="12836"/>
    <cellStyle name="Normal 5 5 10 2 3 2 2" xfId="43043"/>
    <cellStyle name="Normal 5 5 10 2 3 3" xfId="22476"/>
    <cellStyle name="Normal 5 5 10 2 3 3 2" xfId="52683"/>
    <cellStyle name="Normal 5 5 10 2 3 4" xfId="33403"/>
    <cellStyle name="Normal 5 5 10 2 4" xfId="4317"/>
    <cellStyle name="Normal 5 5 10 2 4 2" xfId="13959"/>
    <cellStyle name="Normal 5 5 10 2 4 2 2" xfId="44166"/>
    <cellStyle name="Normal 5 5 10 2 4 3" xfId="23599"/>
    <cellStyle name="Normal 5 5 10 2 4 3 2" xfId="53806"/>
    <cellStyle name="Normal 5 5 10 2 4 4" xfId="34526"/>
    <cellStyle name="Normal 5 5 10 2 5" xfId="5606"/>
    <cellStyle name="Normal 5 5 10 2 5 2" xfId="15246"/>
    <cellStyle name="Normal 5 5 10 2 5 2 2" xfId="45453"/>
    <cellStyle name="Normal 5 5 10 2 5 3" xfId="24886"/>
    <cellStyle name="Normal 5 5 10 2 5 3 2" xfId="55093"/>
    <cellStyle name="Normal 5 5 10 2 5 4" xfId="35813"/>
    <cellStyle name="Normal 5 5 10 2 6" xfId="6893"/>
    <cellStyle name="Normal 5 5 10 2 6 2" xfId="16533"/>
    <cellStyle name="Normal 5 5 10 2 6 2 2" xfId="46740"/>
    <cellStyle name="Normal 5 5 10 2 6 3" xfId="26173"/>
    <cellStyle name="Normal 5 5 10 2 6 3 2" xfId="56380"/>
    <cellStyle name="Normal 5 5 10 2 6 4" xfId="37100"/>
    <cellStyle name="Normal 5 5 10 2 7" xfId="8180"/>
    <cellStyle name="Normal 5 5 10 2 7 2" xfId="17820"/>
    <cellStyle name="Normal 5 5 10 2 7 2 2" xfId="48027"/>
    <cellStyle name="Normal 5 5 10 2 7 3" xfId="27460"/>
    <cellStyle name="Normal 5 5 10 2 7 3 2" xfId="57667"/>
    <cellStyle name="Normal 5 5 10 2 7 4" xfId="38387"/>
    <cellStyle name="Normal 5 5 10 2 8" xfId="9467"/>
    <cellStyle name="Normal 5 5 10 2 8 2" xfId="19107"/>
    <cellStyle name="Normal 5 5 10 2 8 2 2" xfId="49314"/>
    <cellStyle name="Normal 5 5 10 2 8 3" xfId="28747"/>
    <cellStyle name="Normal 5 5 10 2 8 3 2" xfId="58954"/>
    <cellStyle name="Normal 5 5 10 2 8 4" xfId="39674"/>
    <cellStyle name="Normal 5 5 10 2 9" xfId="10590"/>
    <cellStyle name="Normal 5 5 10 2 9 2" xfId="40797"/>
    <cellStyle name="Normal 5 5 10 3" xfId="1597"/>
    <cellStyle name="Normal 5 5 10 3 2" xfId="11244"/>
    <cellStyle name="Normal 5 5 10 3 2 2" xfId="41451"/>
    <cellStyle name="Normal 5 5 10 3 3" xfId="20884"/>
    <cellStyle name="Normal 5 5 10 3 3 2" xfId="51091"/>
    <cellStyle name="Normal 5 5 10 3 4" xfId="31811"/>
    <cellStyle name="Normal 5 5 10 4" xfId="2725"/>
    <cellStyle name="Normal 5 5 10 4 2" xfId="12367"/>
    <cellStyle name="Normal 5 5 10 4 2 2" xfId="42574"/>
    <cellStyle name="Normal 5 5 10 4 3" xfId="22007"/>
    <cellStyle name="Normal 5 5 10 4 3 2" xfId="52214"/>
    <cellStyle name="Normal 5 5 10 4 4" xfId="32934"/>
    <cellStyle name="Normal 5 5 10 5" xfId="3848"/>
    <cellStyle name="Normal 5 5 10 5 2" xfId="13490"/>
    <cellStyle name="Normal 5 5 10 5 2 2" xfId="43697"/>
    <cellStyle name="Normal 5 5 10 5 3" xfId="23130"/>
    <cellStyle name="Normal 5 5 10 5 3 2" xfId="53337"/>
    <cellStyle name="Normal 5 5 10 5 4" xfId="34057"/>
    <cellStyle name="Normal 5 5 10 6" xfId="5137"/>
    <cellStyle name="Normal 5 5 10 6 2" xfId="14777"/>
    <cellStyle name="Normal 5 5 10 6 2 2" xfId="44984"/>
    <cellStyle name="Normal 5 5 10 6 3" xfId="24417"/>
    <cellStyle name="Normal 5 5 10 6 3 2" xfId="54624"/>
    <cellStyle name="Normal 5 5 10 6 4" xfId="35344"/>
    <cellStyle name="Normal 5 5 10 7" xfId="6424"/>
    <cellStyle name="Normal 5 5 10 7 2" xfId="16064"/>
    <cellStyle name="Normal 5 5 10 7 2 2" xfId="46271"/>
    <cellStyle name="Normal 5 5 10 7 3" xfId="25704"/>
    <cellStyle name="Normal 5 5 10 7 3 2" xfId="55911"/>
    <cellStyle name="Normal 5 5 10 7 4" xfId="36631"/>
    <cellStyle name="Normal 5 5 10 8" xfId="7711"/>
    <cellStyle name="Normal 5 5 10 8 2" xfId="17351"/>
    <cellStyle name="Normal 5 5 10 8 2 2" xfId="47558"/>
    <cellStyle name="Normal 5 5 10 8 3" xfId="26991"/>
    <cellStyle name="Normal 5 5 10 8 3 2" xfId="57198"/>
    <cellStyle name="Normal 5 5 10 8 4" xfId="37918"/>
    <cellStyle name="Normal 5 5 10 9" xfId="8998"/>
    <cellStyle name="Normal 5 5 10 9 2" xfId="18638"/>
    <cellStyle name="Normal 5 5 10 9 2 2" xfId="48845"/>
    <cellStyle name="Normal 5 5 10 9 3" xfId="28278"/>
    <cellStyle name="Normal 5 5 10 9 3 2" xfId="58485"/>
    <cellStyle name="Normal 5 5 10 9 4" xfId="39205"/>
    <cellStyle name="Normal 5 5 11" xfId="486"/>
    <cellStyle name="Normal 5 5 11 10" xfId="10144"/>
    <cellStyle name="Normal 5 5 11 10 2" xfId="40351"/>
    <cellStyle name="Normal 5 5 11 11" xfId="19784"/>
    <cellStyle name="Normal 5 5 11 11 2" xfId="49991"/>
    <cellStyle name="Normal 5 5 11 12" xfId="29588"/>
    <cellStyle name="Normal 5 5 11 12 2" xfId="59795"/>
    <cellStyle name="Normal 5 5 11 13" xfId="30711"/>
    <cellStyle name="Normal 5 5 11 2" xfId="962"/>
    <cellStyle name="Normal 5 5 11 2 10" xfId="20253"/>
    <cellStyle name="Normal 5 5 11 2 10 2" xfId="50460"/>
    <cellStyle name="Normal 5 5 11 2 11" xfId="30057"/>
    <cellStyle name="Normal 5 5 11 2 11 2" xfId="60264"/>
    <cellStyle name="Normal 5 5 11 2 12" xfId="31180"/>
    <cellStyle name="Normal 5 5 11 2 2" xfId="2091"/>
    <cellStyle name="Normal 5 5 11 2 2 2" xfId="11736"/>
    <cellStyle name="Normal 5 5 11 2 2 2 2" xfId="41943"/>
    <cellStyle name="Normal 5 5 11 2 2 3" xfId="21376"/>
    <cellStyle name="Normal 5 5 11 2 2 3 2" xfId="51583"/>
    <cellStyle name="Normal 5 5 11 2 2 4" xfId="32303"/>
    <cellStyle name="Normal 5 5 11 2 3" xfId="3217"/>
    <cellStyle name="Normal 5 5 11 2 3 2" xfId="12859"/>
    <cellStyle name="Normal 5 5 11 2 3 2 2" xfId="43066"/>
    <cellStyle name="Normal 5 5 11 2 3 3" xfId="22499"/>
    <cellStyle name="Normal 5 5 11 2 3 3 2" xfId="52706"/>
    <cellStyle name="Normal 5 5 11 2 3 4" xfId="33426"/>
    <cellStyle name="Normal 5 5 11 2 4" xfId="4340"/>
    <cellStyle name="Normal 5 5 11 2 4 2" xfId="13982"/>
    <cellStyle name="Normal 5 5 11 2 4 2 2" xfId="44189"/>
    <cellStyle name="Normal 5 5 11 2 4 3" xfId="23622"/>
    <cellStyle name="Normal 5 5 11 2 4 3 2" xfId="53829"/>
    <cellStyle name="Normal 5 5 11 2 4 4" xfId="34549"/>
    <cellStyle name="Normal 5 5 11 2 5" xfId="5629"/>
    <cellStyle name="Normal 5 5 11 2 5 2" xfId="15269"/>
    <cellStyle name="Normal 5 5 11 2 5 2 2" xfId="45476"/>
    <cellStyle name="Normal 5 5 11 2 5 3" xfId="24909"/>
    <cellStyle name="Normal 5 5 11 2 5 3 2" xfId="55116"/>
    <cellStyle name="Normal 5 5 11 2 5 4" xfId="35836"/>
    <cellStyle name="Normal 5 5 11 2 6" xfId="6916"/>
    <cellStyle name="Normal 5 5 11 2 6 2" xfId="16556"/>
    <cellStyle name="Normal 5 5 11 2 6 2 2" xfId="46763"/>
    <cellStyle name="Normal 5 5 11 2 6 3" xfId="26196"/>
    <cellStyle name="Normal 5 5 11 2 6 3 2" xfId="56403"/>
    <cellStyle name="Normal 5 5 11 2 6 4" xfId="37123"/>
    <cellStyle name="Normal 5 5 11 2 7" xfId="8203"/>
    <cellStyle name="Normal 5 5 11 2 7 2" xfId="17843"/>
    <cellStyle name="Normal 5 5 11 2 7 2 2" xfId="48050"/>
    <cellStyle name="Normal 5 5 11 2 7 3" xfId="27483"/>
    <cellStyle name="Normal 5 5 11 2 7 3 2" xfId="57690"/>
    <cellStyle name="Normal 5 5 11 2 7 4" xfId="38410"/>
    <cellStyle name="Normal 5 5 11 2 8" xfId="9490"/>
    <cellStyle name="Normal 5 5 11 2 8 2" xfId="19130"/>
    <cellStyle name="Normal 5 5 11 2 8 2 2" xfId="49337"/>
    <cellStyle name="Normal 5 5 11 2 8 3" xfId="28770"/>
    <cellStyle name="Normal 5 5 11 2 8 3 2" xfId="58977"/>
    <cellStyle name="Normal 5 5 11 2 8 4" xfId="39697"/>
    <cellStyle name="Normal 5 5 11 2 9" xfId="10613"/>
    <cellStyle name="Normal 5 5 11 2 9 2" xfId="40820"/>
    <cellStyle name="Normal 5 5 11 3" xfId="1620"/>
    <cellStyle name="Normal 5 5 11 3 2" xfId="11267"/>
    <cellStyle name="Normal 5 5 11 3 2 2" xfId="41474"/>
    <cellStyle name="Normal 5 5 11 3 3" xfId="20907"/>
    <cellStyle name="Normal 5 5 11 3 3 2" xfId="51114"/>
    <cellStyle name="Normal 5 5 11 3 4" xfId="31834"/>
    <cellStyle name="Normal 5 5 11 4" xfId="2748"/>
    <cellStyle name="Normal 5 5 11 4 2" xfId="12390"/>
    <cellStyle name="Normal 5 5 11 4 2 2" xfId="42597"/>
    <cellStyle name="Normal 5 5 11 4 3" xfId="22030"/>
    <cellStyle name="Normal 5 5 11 4 3 2" xfId="52237"/>
    <cellStyle name="Normal 5 5 11 4 4" xfId="32957"/>
    <cellStyle name="Normal 5 5 11 5" xfId="3871"/>
    <cellStyle name="Normal 5 5 11 5 2" xfId="13513"/>
    <cellStyle name="Normal 5 5 11 5 2 2" xfId="43720"/>
    <cellStyle name="Normal 5 5 11 5 3" xfId="23153"/>
    <cellStyle name="Normal 5 5 11 5 3 2" xfId="53360"/>
    <cellStyle name="Normal 5 5 11 5 4" xfId="34080"/>
    <cellStyle name="Normal 5 5 11 6" xfId="5160"/>
    <cellStyle name="Normal 5 5 11 6 2" xfId="14800"/>
    <cellStyle name="Normal 5 5 11 6 2 2" xfId="45007"/>
    <cellStyle name="Normal 5 5 11 6 3" xfId="24440"/>
    <cellStyle name="Normal 5 5 11 6 3 2" xfId="54647"/>
    <cellStyle name="Normal 5 5 11 6 4" xfId="35367"/>
    <cellStyle name="Normal 5 5 11 7" xfId="6447"/>
    <cellStyle name="Normal 5 5 11 7 2" xfId="16087"/>
    <cellStyle name="Normal 5 5 11 7 2 2" xfId="46294"/>
    <cellStyle name="Normal 5 5 11 7 3" xfId="25727"/>
    <cellStyle name="Normal 5 5 11 7 3 2" xfId="55934"/>
    <cellStyle name="Normal 5 5 11 7 4" xfId="36654"/>
    <cellStyle name="Normal 5 5 11 8" xfId="7734"/>
    <cellStyle name="Normal 5 5 11 8 2" xfId="17374"/>
    <cellStyle name="Normal 5 5 11 8 2 2" xfId="47581"/>
    <cellStyle name="Normal 5 5 11 8 3" xfId="27014"/>
    <cellStyle name="Normal 5 5 11 8 3 2" xfId="57221"/>
    <cellStyle name="Normal 5 5 11 8 4" xfId="37941"/>
    <cellStyle name="Normal 5 5 11 9" xfId="9021"/>
    <cellStyle name="Normal 5 5 11 9 2" xfId="18661"/>
    <cellStyle name="Normal 5 5 11 9 2 2" xfId="48868"/>
    <cellStyle name="Normal 5 5 11 9 3" xfId="28301"/>
    <cellStyle name="Normal 5 5 11 9 3 2" xfId="58508"/>
    <cellStyle name="Normal 5 5 11 9 4" xfId="39228"/>
    <cellStyle name="Normal 5 5 12" xfId="509"/>
    <cellStyle name="Normal 5 5 12 10" xfId="10167"/>
    <cellStyle name="Normal 5 5 12 10 2" xfId="40374"/>
    <cellStyle name="Normal 5 5 12 11" xfId="19807"/>
    <cellStyle name="Normal 5 5 12 11 2" xfId="50014"/>
    <cellStyle name="Normal 5 5 12 12" xfId="29611"/>
    <cellStyle name="Normal 5 5 12 12 2" xfId="59818"/>
    <cellStyle name="Normal 5 5 12 13" xfId="30734"/>
    <cellStyle name="Normal 5 5 12 2" xfId="985"/>
    <cellStyle name="Normal 5 5 12 2 10" xfId="20276"/>
    <cellStyle name="Normal 5 5 12 2 10 2" xfId="50483"/>
    <cellStyle name="Normal 5 5 12 2 11" xfId="30080"/>
    <cellStyle name="Normal 5 5 12 2 11 2" xfId="60287"/>
    <cellStyle name="Normal 5 5 12 2 12" xfId="31203"/>
    <cellStyle name="Normal 5 5 12 2 2" xfId="2114"/>
    <cellStyle name="Normal 5 5 12 2 2 2" xfId="11759"/>
    <cellStyle name="Normal 5 5 12 2 2 2 2" xfId="41966"/>
    <cellStyle name="Normal 5 5 12 2 2 3" xfId="21399"/>
    <cellStyle name="Normal 5 5 12 2 2 3 2" xfId="51606"/>
    <cellStyle name="Normal 5 5 12 2 2 4" xfId="32326"/>
    <cellStyle name="Normal 5 5 12 2 3" xfId="3240"/>
    <cellStyle name="Normal 5 5 12 2 3 2" xfId="12882"/>
    <cellStyle name="Normal 5 5 12 2 3 2 2" xfId="43089"/>
    <cellStyle name="Normal 5 5 12 2 3 3" xfId="22522"/>
    <cellStyle name="Normal 5 5 12 2 3 3 2" xfId="52729"/>
    <cellStyle name="Normal 5 5 12 2 3 4" xfId="33449"/>
    <cellStyle name="Normal 5 5 12 2 4" xfId="4363"/>
    <cellStyle name="Normal 5 5 12 2 4 2" xfId="14005"/>
    <cellStyle name="Normal 5 5 12 2 4 2 2" xfId="44212"/>
    <cellStyle name="Normal 5 5 12 2 4 3" xfId="23645"/>
    <cellStyle name="Normal 5 5 12 2 4 3 2" xfId="53852"/>
    <cellStyle name="Normal 5 5 12 2 4 4" xfId="34572"/>
    <cellStyle name="Normal 5 5 12 2 5" xfId="5652"/>
    <cellStyle name="Normal 5 5 12 2 5 2" xfId="15292"/>
    <cellStyle name="Normal 5 5 12 2 5 2 2" xfId="45499"/>
    <cellStyle name="Normal 5 5 12 2 5 3" xfId="24932"/>
    <cellStyle name="Normal 5 5 12 2 5 3 2" xfId="55139"/>
    <cellStyle name="Normal 5 5 12 2 5 4" xfId="35859"/>
    <cellStyle name="Normal 5 5 12 2 6" xfId="6939"/>
    <cellStyle name="Normal 5 5 12 2 6 2" xfId="16579"/>
    <cellStyle name="Normal 5 5 12 2 6 2 2" xfId="46786"/>
    <cellStyle name="Normal 5 5 12 2 6 3" xfId="26219"/>
    <cellStyle name="Normal 5 5 12 2 6 3 2" xfId="56426"/>
    <cellStyle name="Normal 5 5 12 2 6 4" xfId="37146"/>
    <cellStyle name="Normal 5 5 12 2 7" xfId="8226"/>
    <cellStyle name="Normal 5 5 12 2 7 2" xfId="17866"/>
    <cellStyle name="Normal 5 5 12 2 7 2 2" xfId="48073"/>
    <cellStyle name="Normal 5 5 12 2 7 3" xfId="27506"/>
    <cellStyle name="Normal 5 5 12 2 7 3 2" xfId="57713"/>
    <cellStyle name="Normal 5 5 12 2 7 4" xfId="38433"/>
    <cellStyle name="Normal 5 5 12 2 8" xfId="9513"/>
    <cellStyle name="Normal 5 5 12 2 8 2" xfId="19153"/>
    <cellStyle name="Normal 5 5 12 2 8 2 2" xfId="49360"/>
    <cellStyle name="Normal 5 5 12 2 8 3" xfId="28793"/>
    <cellStyle name="Normal 5 5 12 2 8 3 2" xfId="59000"/>
    <cellStyle name="Normal 5 5 12 2 8 4" xfId="39720"/>
    <cellStyle name="Normal 5 5 12 2 9" xfId="10636"/>
    <cellStyle name="Normal 5 5 12 2 9 2" xfId="40843"/>
    <cellStyle name="Normal 5 5 12 3" xfId="1643"/>
    <cellStyle name="Normal 5 5 12 3 2" xfId="11290"/>
    <cellStyle name="Normal 5 5 12 3 2 2" xfId="41497"/>
    <cellStyle name="Normal 5 5 12 3 3" xfId="20930"/>
    <cellStyle name="Normal 5 5 12 3 3 2" xfId="51137"/>
    <cellStyle name="Normal 5 5 12 3 4" xfId="31857"/>
    <cellStyle name="Normal 5 5 12 4" xfId="2771"/>
    <cellStyle name="Normal 5 5 12 4 2" xfId="12413"/>
    <cellStyle name="Normal 5 5 12 4 2 2" xfId="42620"/>
    <cellStyle name="Normal 5 5 12 4 3" xfId="22053"/>
    <cellStyle name="Normal 5 5 12 4 3 2" xfId="52260"/>
    <cellStyle name="Normal 5 5 12 4 4" xfId="32980"/>
    <cellStyle name="Normal 5 5 12 5" xfId="3894"/>
    <cellStyle name="Normal 5 5 12 5 2" xfId="13536"/>
    <cellStyle name="Normal 5 5 12 5 2 2" xfId="43743"/>
    <cellStyle name="Normal 5 5 12 5 3" xfId="23176"/>
    <cellStyle name="Normal 5 5 12 5 3 2" xfId="53383"/>
    <cellStyle name="Normal 5 5 12 5 4" xfId="34103"/>
    <cellStyle name="Normal 5 5 12 6" xfId="5183"/>
    <cellStyle name="Normal 5 5 12 6 2" xfId="14823"/>
    <cellStyle name="Normal 5 5 12 6 2 2" xfId="45030"/>
    <cellStyle name="Normal 5 5 12 6 3" xfId="24463"/>
    <cellStyle name="Normal 5 5 12 6 3 2" xfId="54670"/>
    <cellStyle name="Normal 5 5 12 6 4" xfId="35390"/>
    <cellStyle name="Normal 5 5 12 7" xfId="6470"/>
    <cellStyle name="Normal 5 5 12 7 2" xfId="16110"/>
    <cellStyle name="Normal 5 5 12 7 2 2" xfId="46317"/>
    <cellStyle name="Normal 5 5 12 7 3" xfId="25750"/>
    <cellStyle name="Normal 5 5 12 7 3 2" xfId="55957"/>
    <cellStyle name="Normal 5 5 12 7 4" xfId="36677"/>
    <cellStyle name="Normal 5 5 12 8" xfId="7757"/>
    <cellStyle name="Normal 5 5 12 8 2" xfId="17397"/>
    <cellStyle name="Normal 5 5 12 8 2 2" xfId="47604"/>
    <cellStyle name="Normal 5 5 12 8 3" xfId="27037"/>
    <cellStyle name="Normal 5 5 12 8 3 2" xfId="57244"/>
    <cellStyle name="Normal 5 5 12 8 4" xfId="37964"/>
    <cellStyle name="Normal 5 5 12 9" xfId="9044"/>
    <cellStyle name="Normal 5 5 12 9 2" xfId="18684"/>
    <cellStyle name="Normal 5 5 12 9 2 2" xfId="48891"/>
    <cellStyle name="Normal 5 5 12 9 3" xfId="28324"/>
    <cellStyle name="Normal 5 5 12 9 3 2" xfId="58531"/>
    <cellStyle name="Normal 5 5 12 9 4" xfId="39251"/>
    <cellStyle name="Normal 5 5 13" xfId="532"/>
    <cellStyle name="Normal 5 5 13 10" xfId="10190"/>
    <cellStyle name="Normal 5 5 13 10 2" xfId="40397"/>
    <cellStyle name="Normal 5 5 13 11" xfId="19830"/>
    <cellStyle name="Normal 5 5 13 11 2" xfId="50037"/>
    <cellStyle name="Normal 5 5 13 12" xfId="29634"/>
    <cellStyle name="Normal 5 5 13 12 2" xfId="59841"/>
    <cellStyle name="Normal 5 5 13 13" xfId="30757"/>
    <cellStyle name="Normal 5 5 13 2" xfId="1008"/>
    <cellStyle name="Normal 5 5 13 2 10" xfId="20299"/>
    <cellStyle name="Normal 5 5 13 2 10 2" xfId="50506"/>
    <cellStyle name="Normal 5 5 13 2 11" xfId="30103"/>
    <cellStyle name="Normal 5 5 13 2 11 2" xfId="60310"/>
    <cellStyle name="Normal 5 5 13 2 12" xfId="31226"/>
    <cellStyle name="Normal 5 5 13 2 2" xfId="2137"/>
    <cellStyle name="Normal 5 5 13 2 2 2" xfId="11782"/>
    <cellStyle name="Normal 5 5 13 2 2 2 2" xfId="41989"/>
    <cellStyle name="Normal 5 5 13 2 2 3" xfId="21422"/>
    <cellStyle name="Normal 5 5 13 2 2 3 2" xfId="51629"/>
    <cellStyle name="Normal 5 5 13 2 2 4" xfId="32349"/>
    <cellStyle name="Normal 5 5 13 2 3" xfId="3263"/>
    <cellStyle name="Normal 5 5 13 2 3 2" xfId="12905"/>
    <cellStyle name="Normal 5 5 13 2 3 2 2" xfId="43112"/>
    <cellStyle name="Normal 5 5 13 2 3 3" xfId="22545"/>
    <cellStyle name="Normal 5 5 13 2 3 3 2" xfId="52752"/>
    <cellStyle name="Normal 5 5 13 2 3 4" xfId="33472"/>
    <cellStyle name="Normal 5 5 13 2 4" xfId="4386"/>
    <cellStyle name="Normal 5 5 13 2 4 2" xfId="14028"/>
    <cellStyle name="Normal 5 5 13 2 4 2 2" xfId="44235"/>
    <cellStyle name="Normal 5 5 13 2 4 3" xfId="23668"/>
    <cellStyle name="Normal 5 5 13 2 4 3 2" xfId="53875"/>
    <cellStyle name="Normal 5 5 13 2 4 4" xfId="34595"/>
    <cellStyle name="Normal 5 5 13 2 5" xfId="5675"/>
    <cellStyle name="Normal 5 5 13 2 5 2" xfId="15315"/>
    <cellStyle name="Normal 5 5 13 2 5 2 2" xfId="45522"/>
    <cellStyle name="Normal 5 5 13 2 5 3" xfId="24955"/>
    <cellStyle name="Normal 5 5 13 2 5 3 2" xfId="55162"/>
    <cellStyle name="Normal 5 5 13 2 5 4" xfId="35882"/>
    <cellStyle name="Normal 5 5 13 2 6" xfId="6962"/>
    <cellStyle name="Normal 5 5 13 2 6 2" xfId="16602"/>
    <cellStyle name="Normal 5 5 13 2 6 2 2" xfId="46809"/>
    <cellStyle name="Normal 5 5 13 2 6 3" xfId="26242"/>
    <cellStyle name="Normal 5 5 13 2 6 3 2" xfId="56449"/>
    <cellStyle name="Normal 5 5 13 2 6 4" xfId="37169"/>
    <cellStyle name="Normal 5 5 13 2 7" xfId="8249"/>
    <cellStyle name="Normal 5 5 13 2 7 2" xfId="17889"/>
    <cellStyle name="Normal 5 5 13 2 7 2 2" xfId="48096"/>
    <cellStyle name="Normal 5 5 13 2 7 3" xfId="27529"/>
    <cellStyle name="Normal 5 5 13 2 7 3 2" xfId="57736"/>
    <cellStyle name="Normal 5 5 13 2 7 4" xfId="38456"/>
    <cellStyle name="Normal 5 5 13 2 8" xfId="9536"/>
    <cellStyle name="Normal 5 5 13 2 8 2" xfId="19176"/>
    <cellStyle name="Normal 5 5 13 2 8 2 2" xfId="49383"/>
    <cellStyle name="Normal 5 5 13 2 8 3" xfId="28816"/>
    <cellStyle name="Normal 5 5 13 2 8 3 2" xfId="59023"/>
    <cellStyle name="Normal 5 5 13 2 8 4" xfId="39743"/>
    <cellStyle name="Normal 5 5 13 2 9" xfId="10659"/>
    <cellStyle name="Normal 5 5 13 2 9 2" xfId="40866"/>
    <cellStyle name="Normal 5 5 13 3" xfId="1666"/>
    <cellStyle name="Normal 5 5 13 3 2" xfId="11313"/>
    <cellStyle name="Normal 5 5 13 3 2 2" xfId="41520"/>
    <cellStyle name="Normal 5 5 13 3 3" xfId="20953"/>
    <cellStyle name="Normal 5 5 13 3 3 2" xfId="51160"/>
    <cellStyle name="Normal 5 5 13 3 4" xfId="31880"/>
    <cellStyle name="Normal 5 5 13 4" xfId="2794"/>
    <cellStyle name="Normal 5 5 13 4 2" xfId="12436"/>
    <cellStyle name="Normal 5 5 13 4 2 2" xfId="42643"/>
    <cellStyle name="Normal 5 5 13 4 3" xfId="22076"/>
    <cellStyle name="Normal 5 5 13 4 3 2" xfId="52283"/>
    <cellStyle name="Normal 5 5 13 4 4" xfId="33003"/>
    <cellStyle name="Normal 5 5 13 5" xfId="3917"/>
    <cellStyle name="Normal 5 5 13 5 2" xfId="13559"/>
    <cellStyle name="Normal 5 5 13 5 2 2" xfId="43766"/>
    <cellStyle name="Normal 5 5 13 5 3" xfId="23199"/>
    <cellStyle name="Normal 5 5 13 5 3 2" xfId="53406"/>
    <cellStyle name="Normal 5 5 13 5 4" xfId="34126"/>
    <cellStyle name="Normal 5 5 13 6" xfId="5206"/>
    <cellStyle name="Normal 5 5 13 6 2" xfId="14846"/>
    <cellStyle name="Normal 5 5 13 6 2 2" xfId="45053"/>
    <cellStyle name="Normal 5 5 13 6 3" xfId="24486"/>
    <cellStyle name="Normal 5 5 13 6 3 2" xfId="54693"/>
    <cellStyle name="Normal 5 5 13 6 4" xfId="35413"/>
    <cellStyle name="Normal 5 5 13 7" xfId="6493"/>
    <cellStyle name="Normal 5 5 13 7 2" xfId="16133"/>
    <cellStyle name="Normal 5 5 13 7 2 2" xfId="46340"/>
    <cellStyle name="Normal 5 5 13 7 3" xfId="25773"/>
    <cellStyle name="Normal 5 5 13 7 3 2" xfId="55980"/>
    <cellStyle name="Normal 5 5 13 7 4" xfId="36700"/>
    <cellStyle name="Normal 5 5 13 8" xfId="7780"/>
    <cellStyle name="Normal 5 5 13 8 2" xfId="17420"/>
    <cellStyle name="Normal 5 5 13 8 2 2" xfId="47627"/>
    <cellStyle name="Normal 5 5 13 8 3" xfId="27060"/>
    <cellStyle name="Normal 5 5 13 8 3 2" xfId="57267"/>
    <cellStyle name="Normal 5 5 13 8 4" xfId="37987"/>
    <cellStyle name="Normal 5 5 13 9" xfId="9067"/>
    <cellStyle name="Normal 5 5 13 9 2" xfId="18707"/>
    <cellStyle name="Normal 5 5 13 9 2 2" xfId="48914"/>
    <cellStyle name="Normal 5 5 13 9 3" xfId="28347"/>
    <cellStyle name="Normal 5 5 13 9 3 2" xfId="58554"/>
    <cellStyle name="Normal 5 5 13 9 4" xfId="39274"/>
    <cellStyle name="Normal 5 5 14" xfId="557"/>
    <cellStyle name="Normal 5 5 14 10" xfId="10214"/>
    <cellStyle name="Normal 5 5 14 10 2" xfId="40421"/>
    <cellStyle name="Normal 5 5 14 11" xfId="19854"/>
    <cellStyle name="Normal 5 5 14 11 2" xfId="50061"/>
    <cellStyle name="Normal 5 5 14 12" xfId="29658"/>
    <cellStyle name="Normal 5 5 14 12 2" xfId="59865"/>
    <cellStyle name="Normal 5 5 14 13" xfId="30781"/>
    <cellStyle name="Normal 5 5 14 2" xfId="1033"/>
    <cellStyle name="Normal 5 5 14 2 10" xfId="20323"/>
    <cellStyle name="Normal 5 5 14 2 10 2" xfId="50530"/>
    <cellStyle name="Normal 5 5 14 2 11" xfId="30127"/>
    <cellStyle name="Normal 5 5 14 2 11 2" xfId="60334"/>
    <cellStyle name="Normal 5 5 14 2 12" xfId="31250"/>
    <cellStyle name="Normal 5 5 14 2 2" xfId="2161"/>
    <cellStyle name="Normal 5 5 14 2 2 2" xfId="11806"/>
    <cellStyle name="Normal 5 5 14 2 2 2 2" xfId="42013"/>
    <cellStyle name="Normal 5 5 14 2 2 3" xfId="21446"/>
    <cellStyle name="Normal 5 5 14 2 2 3 2" xfId="51653"/>
    <cellStyle name="Normal 5 5 14 2 2 4" xfId="32373"/>
    <cellStyle name="Normal 5 5 14 2 3" xfId="3287"/>
    <cellStyle name="Normal 5 5 14 2 3 2" xfId="12929"/>
    <cellStyle name="Normal 5 5 14 2 3 2 2" xfId="43136"/>
    <cellStyle name="Normal 5 5 14 2 3 3" xfId="22569"/>
    <cellStyle name="Normal 5 5 14 2 3 3 2" xfId="52776"/>
    <cellStyle name="Normal 5 5 14 2 3 4" xfId="33496"/>
    <cellStyle name="Normal 5 5 14 2 4" xfId="4410"/>
    <cellStyle name="Normal 5 5 14 2 4 2" xfId="14052"/>
    <cellStyle name="Normal 5 5 14 2 4 2 2" xfId="44259"/>
    <cellStyle name="Normal 5 5 14 2 4 3" xfId="23692"/>
    <cellStyle name="Normal 5 5 14 2 4 3 2" xfId="53899"/>
    <cellStyle name="Normal 5 5 14 2 4 4" xfId="34619"/>
    <cellStyle name="Normal 5 5 14 2 5" xfId="5699"/>
    <cellStyle name="Normal 5 5 14 2 5 2" xfId="15339"/>
    <cellStyle name="Normal 5 5 14 2 5 2 2" xfId="45546"/>
    <cellStyle name="Normal 5 5 14 2 5 3" xfId="24979"/>
    <cellStyle name="Normal 5 5 14 2 5 3 2" xfId="55186"/>
    <cellStyle name="Normal 5 5 14 2 5 4" xfId="35906"/>
    <cellStyle name="Normal 5 5 14 2 6" xfId="6986"/>
    <cellStyle name="Normal 5 5 14 2 6 2" xfId="16626"/>
    <cellStyle name="Normal 5 5 14 2 6 2 2" xfId="46833"/>
    <cellStyle name="Normal 5 5 14 2 6 3" xfId="26266"/>
    <cellStyle name="Normal 5 5 14 2 6 3 2" xfId="56473"/>
    <cellStyle name="Normal 5 5 14 2 6 4" xfId="37193"/>
    <cellStyle name="Normal 5 5 14 2 7" xfId="8273"/>
    <cellStyle name="Normal 5 5 14 2 7 2" xfId="17913"/>
    <cellStyle name="Normal 5 5 14 2 7 2 2" xfId="48120"/>
    <cellStyle name="Normal 5 5 14 2 7 3" xfId="27553"/>
    <cellStyle name="Normal 5 5 14 2 7 3 2" xfId="57760"/>
    <cellStyle name="Normal 5 5 14 2 7 4" xfId="38480"/>
    <cellStyle name="Normal 5 5 14 2 8" xfId="9560"/>
    <cellStyle name="Normal 5 5 14 2 8 2" xfId="19200"/>
    <cellStyle name="Normal 5 5 14 2 8 2 2" xfId="49407"/>
    <cellStyle name="Normal 5 5 14 2 8 3" xfId="28840"/>
    <cellStyle name="Normal 5 5 14 2 8 3 2" xfId="59047"/>
    <cellStyle name="Normal 5 5 14 2 8 4" xfId="39767"/>
    <cellStyle name="Normal 5 5 14 2 9" xfId="10683"/>
    <cellStyle name="Normal 5 5 14 2 9 2" xfId="40890"/>
    <cellStyle name="Normal 5 5 14 3" xfId="1690"/>
    <cellStyle name="Normal 5 5 14 3 2" xfId="11337"/>
    <cellStyle name="Normal 5 5 14 3 2 2" xfId="41544"/>
    <cellStyle name="Normal 5 5 14 3 3" xfId="20977"/>
    <cellStyle name="Normal 5 5 14 3 3 2" xfId="51184"/>
    <cellStyle name="Normal 5 5 14 3 4" xfId="31904"/>
    <cellStyle name="Normal 5 5 14 4" xfId="2818"/>
    <cellStyle name="Normal 5 5 14 4 2" xfId="12460"/>
    <cellStyle name="Normal 5 5 14 4 2 2" xfId="42667"/>
    <cellStyle name="Normal 5 5 14 4 3" xfId="22100"/>
    <cellStyle name="Normal 5 5 14 4 3 2" xfId="52307"/>
    <cellStyle name="Normal 5 5 14 4 4" xfId="33027"/>
    <cellStyle name="Normal 5 5 14 5" xfId="3941"/>
    <cellStyle name="Normal 5 5 14 5 2" xfId="13583"/>
    <cellStyle name="Normal 5 5 14 5 2 2" xfId="43790"/>
    <cellStyle name="Normal 5 5 14 5 3" xfId="23223"/>
    <cellStyle name="Normal 5 5 14 5 3 2" xfId="53430"/>
    <cellStyle name="Normal 5 5 14 5 4" xfId="34150"/>
    <cellStyle name="Normal 5 5 14 6" xfId="5230"/>
    <cellStyle name="Normal 5 5 14 6 2" xfId="14870"/>
    <cellStyle name="Normal 5 5 14 6 2 2" xfId="45077"/>
    <cellStyle name="Normal 5 5 14 6 3" xfId="24510"/>
    <cellStyle name="Normal 5 5 14 6 3 2" xfId="54717"/>
    <cellStyle name="Normal 5 5 14 6 4" xfId="35437"/>
    <cellStyle name="Normal 5 5 14 7" xfId="6517"/>
    <cellStyle name="Normal 5 5 14 7 2" xfId="16157"/>
    <cellStyle name="Normal 5 5 14 7 2 2" xfId="46364"/>
    <cellStyle name="Normal 5 5 14 7 3" xfId="25797"/>
    <cellStyle name="Normal 5 5 14 7 3 2" xfId="56004"/>
    <cellStyle name="Normal 5 5 14 7 4" xfId="36724"/>
    <cellStyle name="Normal 5 5 14 8" xfId="7804"/>
    <cellStyle name="Normal 5 5 14 8 2" xfId="17444"/>
    <cellStyle name="Normal 5 5 14 8 2 2" xfId="47651"/>
    <cellStyle name="Normal 5 5 14 8 3" xfId="27084"/>
    <cellStyle name="Normal 5 5 14 8 3 2" xfId="57291"/>
    <cellStyle name="Normal 5 5 14 8 4" xfId="38011"/>
    <cellStyle name="Normal 5 5 14 9" xfId="9091"/>
    <cellStyle name="Normal 5 5 14 9 2" xfId="18731"/>
    <cellStyle name="Normal 5 5 14 9 2 2" xfId="48938"/>
    <cellStyle name="Normal 5 5 14 9 3" xfId="28371"/>
    <cellStyle name="Normal 5 5 14 9 3 2" xfId="58578"/>
    <cellStyle name="Normal 5 5 14 9 4" xfId="39298"/>
    <cellStyle name="Normal 5 5 15" xfId="581"/>
    <cellStyle name="Normal 5 5 15 10" xfId="10237"/>
    <cellStyle name="Normal 5 5 15 10 2" xfId="40444"/>
    <cellStyle name="Normal 5 5 15 11" xfId="19877"/>
    <cellStyle name="Normal 5 5 15 11 2" xfId="50084"/>
    <cellStyle name="Normal 5 5 15 12" xfId="29681"/>
    <cellStyle name="Normal 5 5 15 12 2" xfId="59888"/>
    <cellStyle name="Normal 5 5 15 13" xfId="30804"/>
    <cellStyle name="Normal 5 5 15 2" xfId="1056"/>
    <cellStyle name="Normal 5 5 15 2 10" xfId="20346"/>
    <cellStyle name="Normal 5 5 15 2 10 2" xfId="50553"/>
    <cellStyle name="Normal 5 5 15 2 11" xfId="30150"/>
    <cellStyle name="Normal 5 5 15 2 11 2" xfId="60357"/>
    <cellStyle name="Normal 5 5 15 2 12" xfId="31273"/>
    <cellStyle name="Normal 5 5 15 2 2" xfId="2184"/>
    <cellStyle name="Normal 5 5 15 2 2 2" xfId="11829"/>
    <cellStyle name="Normal 5 5 15 2 2 2 2" xfId="42036"/>
    <cellStyle name="Normal 5 5 15 2 2 3" xfId="21469"/>
    <cellStyle name="Normal 5 5 15 2 2 3 2" xfId="51676"/>
    <cellStyle name="Normal 5 5 15 2 2 4" xfId="32396"/>
    <cellStyle name="Normal 5 5 15 2 3" xfId="3310"/>
    <cellStyle name="Normal 5 5 15 2 3 2" xfId="12952"/>
    <cellStyle name="Normal 5 5 15 2 3 2 2" xfId="43159"/>
    <cellStyle name="Normal 5 5 15 2 3 3" xfId="22592"/>
    <cellStyle name="Normal 5 5 15 2 3 3 2" xfId="52799"/>
    <cellStyle name="Normal 5 5 15 2 3 4" xfId="33519"/>
    <cellStyle name="Normal 5 5 15 2 4" xfId="4433"/>
    <cellStyle name="Normal 5 5 15 2 4 2" xfId="14075"/>
    <cellStyle name="Normal 5 5 15 2 4 2 2" xfId="44282"/>
    <cellStyle name="Normal 5 5 15 2 4 3" xfId="23715"/>
    <cellStyle name="Normal 5 5 15 2 4 3 2" xfId="53922"/>
    <cellStyle name="Normal 5 5 15 2 4 4" xfId="34642"/>
    <cellStyle name="Normal 5 5 15 2 5" xfId="5722"/>
    <cellStyle name="Normal 5 5 15 2 5 2" xfId="15362"/>
    <cellStyle name="Normal 5 5 15 2 5 2 2" xfId="45569"/>
    <cellStyle name="Normal 5 5 15 2 5 3" xfId="25002"/>
    <cellStyle name="Normal 5 5 15 2 5 3 2" xfId="55209"/>
    <cellStyle name="Normal 5 5 15 2 5 4" xfId="35929"/>
    <cellStyle name="Normal 5 5 15 2 6" xfId="7009"/>
    <cellStyle name="Normal 5 5 15 2 6 2" xfId="16649"/>
    <cellStyle name="Normal 5 5 15 2 6 2 2" xfId="46856"/>
    <cellStyle name="Normal 5 5 15 2 6 3" xfId="26289"/>
    <cellStyle name="Normal 5 5 15 2 6 3 2" xfId="56496"/>
    <cellStyle name="Normal 5 5 15 2 6 4" xfId="37216"/>
    <cellStyle name="Normal 5 5 15 2 7" xfId="8296"/>
    <cellStyle name="Normal 5 5 15 2 7 2" xfId="17936"/>
    <cellStyle name="Normal 5 5 15 2 7 2 2" xfId="48143"/>
    <cellStyle name="Normal 5 5 15 2 7 3" xfId="27576"/>
    <cellStyle name="Normal 5 5 15 2 7 3 2" xfId="57783"/>
    <cellStyle name="Normal 5 5 15 2 7 4" xfId="38503"/>
    <cellStyle name="Normal 5 5 15 2 8" xfId="9583"/>
    <cellStyle name="Normal 5 5 15 2 8 2" xfId="19223"/>
    <cellStyle name="Normal 5 5 15 2 8 2 2" xfId="49430"/>
    <cellStyle name="Normal 5 5 15 2 8 3" xfId="28863"/>
    <cellStyle name="Normal 5 5 15 2 8 3 2" xfId="59070"/>
    <cellStyle name="Normal 5 5 15 2 8 4" xfId="39790"/>
    <cellStyle name="Normal 5 5 15 2 9" xfId="10706"/>
    <cellStyle name="Normal 5 5 15 2 9 2" xfId="40913"/>
    <cellStyle name="Normal 5 5 15 3" xfId="1714"/>
    <cellStyle name="Normal 5 5 15 3 2" xfId="11360"/>
    <cellStyle name="Normal 5 5 15 3 2 2" xfId="41567"/>
    <cellStyle name="Normal 5 5 15 3 3" xfId="21000"/>
    <cellStyle name="Normal 5 5 15 3 3 2" xfId="51207"/>
    <cellStyle name="Normal 5 5 15 3 4" xfId="31927"/>
    <cellStyle name="Normal 5 5 15 4" xfId="2841"/>
    <cellStyle name="Normal 5 5 15 4 2" xfId="12483"/>
    <cellStyle name="Normal 5 5 15 4 2 2" xfId="42690"/>
    <cellStyle name="Normal 5 5 15 4 3" xfId="22123"/>
    <cellStyle name="Normal 5 5 15 4 3 2" xfId="52330"/>
    <cellStyle name="Normal 5 5 15 4 4" xfId="33050"/>
    <cellStyle name="Normal 5 5 15 5" xfId="3964"/>
    <cellStyle name="Normal 5 5 15 5 2" xfId="13606"/>
    <cellStyle name="Normal 5 5 15 5 2 2" xfId="43813"/>
    <cellStyle name="Normal 5 5 15 5 3" xfId="23246"/>
    <cellStyle name="Normal 5 5 15 5 3 2" xfId="53453"/>
    <cellStyle name="Normal 5 5 15 5 4" xfId="34173"/>
    <cellStyle name="Normal 5 5 15 6" xfId="5253"/>
    <cellStyle name="Normal 5 5 15 6 2" xfId="14893"/>
    <cellStyle name="Normal 5 5 15 6 2 2" xfId="45100"/>
    <cellStyle name="Normal 5 5 15 6 3" xfId="24533"/>
    <cellStyle name="Normal 5 5 15 6 3 2" xfId="54740"/>
    <cellStyle name="Normal 5 5 15 6 4" xfId="35460"/>
    <cellStyle name="Normal 5 5 15 7" xfId="6540"/>
    <cellStyle name="Normal 5 5 15 7 2" xfId="16180"/>
    <cellStyle name="Normal 5 5 15 7 2 2" xfId="46387"/>
    <cellStyle name="Normal 5 5 15 7 3" xfId="25820"/>
    <cellStyle name="Normal 5 5 15 7 3 2" xfId="56027"/>
    <cellStyle name="Normal 5 5 15 7 4" xfId="36747"/>
    <cellStyle name="Normal 5 5 15 8" xfId="7827"/>
    <cellStyle name="Normal 5 5 15 8 2" xfId="17467"/>
    <cellStyle name="Normal 5 5 15 8 2 2" xfId="47674"/>
    <cellStyle name="Normal 5 5 15 8 3" xfId="27107"/>
    <cellStyle name="Normal 5 5 15 8 3 2" xfId="57314"/>
    <cellStyle name="Normal 5 5 15 8 4" xfId="38034"/>
    <cellStyle name="Normal 5 5 15 9" xfId="9114"/>
    <cellStyle name="Normal 5 5 15 9 2" xfId="18754"/>
    <cellStyle name="Normal 5 5 15 9 2 2" xfId="48961"/>
    <cellStyle name="Normal 5 5 15 9 3" xfId="28394"/>
    <cellStyle name="Normal 5 5 15 9 3 2" xfId="58601"/>
    <cellStyle name="Normal 5 5 15 9 4" xfId="39321"/>
    <cellStyle name="Normal 5 5 16" xfId="611"/>
    <cellStyle name="Normal 5 5 16 10" xfId="19904"/>
    <cellStyle name="Normal 5 5 16 10 2" xfId="50111"/>
    <cellStyle name="Normal 5 5 16 11" xfId="29708"/>
    <cellStyle name="Normal 5 5 16 11 2" xfId="59915"/>
    <cellStyle name="Normal 5 5 16 12" xfId="30831"/>
    <cellStyle name="Normal 5 5 16 2" xfId="1742"/>
    <cellStyle name="Normal 5 5 16 2 2" xfId="11387"/>
    <cellStyle name="Normal 5 5 16 2 2 2" xfId="41594"/>
    <cellStyle name="Normal 5 5 16 2 3" xfId="21027"/>
    <cellStyle name="Normal 5 5 16 2 3 2" xfId="51234"/>
    <cellStyle name="Normal 5 5 16 2 4" xfId="31954"/>
    <cellStyle name="Normal 5 5 16 3" xfId="2868"/>
    <cellStyle name="Normal 5 5 16 3 2" xfId="12510"/>
    <cellStyle name="Normal 5 5 16 3 2 2" xfId="42717"/>
    <cellStyle name="Normal 5 5 16 3 3" xfId="22150"/>
    <cellStyle name="Normal 5 5 16 3 3 2" xfId="52357"/>
    <cellStyle name="Normal 5 5 16 3 4" xfId="33077"/>
    <cellStyle name="Normal 5 5 16 4" xfId="3991"/>
    <cellStyle name="Normal 5 5 16 4 2" xfId="13633"/>
    <cellStyle name="Normal 5 5 16 4 2 2" xfId="43840"/>
    <cellStyle name="Normal 5 5 16 4 3" xfId="23273"/>
    <cellStyle name="Normal 5 5 16 4 3 2" xfId="53480"/>
    <cellStyle name="Normal 5 5 16 4 4" xfId="34200"/>
    <cellStyle name="Normal 5 5 16 5" xfId="5280"/>
    <cellStyle name="Normal 5 5 16 5 2" xfId="14920"/>
    <cellStyle name="Normal 5 5 16 5 2 2" xfId="45127"/>
    <cellStyle name="Normal 5 5 16 5 3" xfId="24560"/>
    <cellStyle name="Normal 5 5 16 5 3 2" xfId="54767"/>
    <cellStyle name="Normal 5 5 16 5 4" xfId="35487"/>
    <cellStyle name="Normal 5 5 16 6" xfId="6567"/>
    <cellStyle name="Normal 5 5 16 6 2" xfId="16207"/>
    <cellStyle name="Normal 5 5 16 6 2 2" xfId="46414"/>
    <cellStyle name="Normal 5 5 16 6 3" xfId="25847"/>
    <cellStyle name="Normal 5 5 16 6 3 2" xfId="56054"/>
    <cellStyle name="Normal 5 5 16 6 4" xfId="36774"/>
    <cellStyle name="Normal 5 5 16 7" xfId="7854"/>
    <cellStyle name="Normal 5 5 16 7 2" xfId="17494"/>
    <cellStyle name="Normal 5 5 16 7 2 2" xfId="47701"/>
    <cellStyle name="Normal 5 5 16 7 3" xfId="27134"/>
    <cellStyle name="Normal 5 5 16 7 3 2" xfId="57341"/>
    <cellStyle name="Normal 5 5 16 7 4" xfId="38061"/>
    <cellStyle name="Normal 5 5 16 8" xfId="9141"/>
    <cellStyle name="Normal 5 5 16 8 2" xfId="18781"/>
    <cellStyle name="Normal 5 5 16 8 2 2" xfId="48988"/>
    <cellStyle name="Normal 5 5 16 8 3" xfId="28421"/>
    <cellStyle name="Normal 5 5 16 8 3 2" xfId="58628"/>
    <cellStyle name="Normal 5 5 16 8 4" xfId="39348"/>
    <cellStyle name="Normal 5 5 16 9" xfId="10264"/>
    <cellStyle name="Normal 5 5 16 9 2" xfId="40471"/>
    <cellStyle name="Normal 5 5 17" xfId="1081"/>
    <cellStyle name="Normal 5 5 17 10" xfId="20371"/>
    <cellStyle name="Normal 5 5 17 10 2" xfId="50578"/>
    <cellStyle name="Normal 5 5 17 11" xfId="30175"/>
    <cellStyle name="Normal 5 5 17 11 2" xfId="60382"/>
    <cellStyle name="Normal 5 5 17 12" xfId="31298"/>
    <cellStyle name="Normal 5 5 17 2" xfId="2209"/>
    <cellStyle name="Normal 5 5 17 2 2" xfId="11854"/>
    <cellStyle name="Normal 5 5 17 2 2 2" xfId="42061"/>
    <cellStyle name="Normal 5 5 17 2 3" xfId="21494"/>
    <cellStyle name="Normal 5 5 17 2 3 2" xfId="51701"/>
    <cellStyle name="Normal 5 5 17 2 4" xfId="32421"/>
    <cellStyle name="Normal 5 5 17 3" xfId="3335"/>
    <cellStyle name="Normal 5 5 17 3 2" xfId="12977"/>
    <cellStyle name="Normal 5 5 17 3 2 2" xfId="43184"/>
    <cellStyle name="Normal 5 5 17 3 3" xfId="22617"/>
    <cellStyle name="Normal 5 5 17 3 3 2" xfId="52824"/>
    <cellStyle name="Normal 5 5 17 3 4" xfId="33544"/>
    <cellStyle name="Normal 5 5 17 4" xfId="4458"/>
    <cellStyle name="Normal 5 5 17 4 2" xfId="14100"/>
    <cellStyle name="Normal 5 5 17 4 2 2" xfId="44307"/>
    <cellStyle name="Normal 5 5 17 4 3" xfId="23740"/>
    <cellStyle name="Normal 5 5 17 4 3 2" xfId="53947"/>
    <cellStyle name="Normal 5 5 17 4 4" xfId="34667"/>
    <cellStyle name="Normal 5 5 17 5" xfId="5747"/>
    <cellStyle name="Normal 5 5 17 5 2" xfId="15387"/>
    <cellStyle name="Normal 5 5 17 5 2 2" xfId="45594"/>
    <cellStyle name="Normal 5 5 17 5 3" xfId="25027"/>
    <cellStyle name="Normal 5 5 17 5 3 2" xfId="55234"/>
    <cellStyle name="Normal 5 5 17 5 4" xfId="35954"/>
    <cellStyle name="Normal 5 5 17 6" xfId="7034"/>
    <cellStyle name="Normal 5 5 17 6 2" xfId="16674"/>
    <cellStyle name="Normal 5 5 17 6 2 2" xfId="46881"/>
    <cellStyle name="Normal 5 5 17 6 3" xfId="26314"/>
    <cellStyle name="Normal 5 5 17 6 3 2" xfId="56521"/>
    <cellStyle name="Normal 5 5 17 6 4" xfId="37241"/>
    <cellStyle name="Normal 5 5 17 7" xfId="8321"/>
    <cellStyle name="Normal 5 5 17 7 2" xfId="17961"/>
    <cellStyle name="Normal 5 5 17 7 2 2" xfId="48168"/>
    <cellStyle name="Normal 5 5 17 7 3" xfId="27601"/>
    <cellStyle name="Normal 5 5 17 7 3 2" xfId="57808"/>
    <cellStyle name="Normal 5 5 17 7 4" xfId="38528"/>
    <cellStyle name="Normal 5 5 17 8" xfId="9608"/>
    <cellStyle name="Normal 5 5 17 8 2" xfId="19248"/>
    <cellStyle name="Normal 5 5 17 8 2 2" xfId="49455"/>
    <cellStyle name="Normal 5 5 17 8 3" xfId="28888"/>
    <cellStyle name="Normal 5 5 17 8 3 2" xfId="59095"/>
    <cellStyle name="Normal 5 5 17 8 4" xfId="39815"/>
    <cellStyle name="Normal 5 5 17 9" xfId="10731"/>
    <cellStyle name="Normal 5 5 17 9 2" xfId="40938"/>
    <cellStyle name="Normal 5 5 18" xfId="1245"/>
    <cellStyle name="Normal 5 5 18 10" xfId="20533"/>
    <cellStyle name="Normal 5 5 18 10 2" xfId="50740"/>
    <cellStyle name="Normal 5 5 18 11" xfId="30337"/>
    <cellStyle name="Normal 5 5 18 11 2" xfId="60544"/>
    <cellStyle name="Normal 5 5 18 12" xfId="31460"/>
    <cellStyle name="Normal 5 5 18 2" xfId="2373"/>
    <cellStyle name="Normal 5 5 18 2 2" xfId="12016"/>
    <cellStyle name="Normal 5 5 18 2 2 2" xfId="42223"/>
    <cellStyle name="Normal 5 5 18 2 3" xfId="21656"/>
    <cellStyle name="Normal 5 5 18 2 3 2" xfId="51863"/>
    <cellStyle name="Normal 5 5 18 2 4" xfId="32583"/>
    <cellStyle name="Normal 5 5 18 3" xfId="3497"/>
    <cellStyle name="Normal 5 5 18 3 2" xfId="13139"/>
    <cellStyle name="Normal 5 5 18 3 2 2" xfId="43346"/>
    <cellStyle name="Normal 5 5 18 3 3" xfId="22779"/>
    <cellStyle name="Normal 5 5 18 3 3 2" xfId="52986"/>
    <cellStyle name="Normal 5 5 18 3 4" xfId="33706"/>
    <cellStyle name="Normal 5 5 18 4" xfId="4620"/>
    <cellStyle name="Normal 5 5 18 4 2" xfId="14262"/>
    <cellStyle name="Normal 5 5 18 4 2 2" xfId="44469"/>
    <cellStyle name="Normal 5 5 18 4 3" xfId="23902"/>
    <cellStyle name="Normal 5 5 18 4 3 2" xfId="54109"/>
    <cellStyle name="Normal 5 5 18 4 4" xfId="34829"/>
    <cellStyle name="Normal 5 5 18 5" xfId="5909"/>
    <cellStyle name="Normal 5 5 18 5 2" xfId="15549"/>
    <cellStyle name="Normal 5 5 18 5 2 2" xfId="45756"/>
    <cellStyle name="Normal 5 5 18 5 3" xfId="25189"/>
    <cellStyle name="Normal 5 5 18 5 3 2" xfId="55396"/>
    <cellStyle name="Normal 5 5 18 5 4" xfId="36116"/>
    <cellStyle name="Normal 5 5 18 6" xfId="7196"/>
    <cellStyle name="Normal 5 5 18 6 2" xfId="16836"/>
    <cellStyle name="Normal 5 5 18 6 2 2" xfId="47043"/>
    <cellStyle name="Normal 5 5 18 6 3" xfId="26476"/>
    <cellStyle name="Normal 5 5 18 6 3 2" xfId="56683"/>
    <cellStyle name="Normal 5 5 18 6 4" xfId="37403"/>
    <cellStyle name="Normal 5 5 18 7" xfId="8483"/>
    <cellStyle name="Normal 5 5 18 7 2" xfId="18123"/>
    <cellStyle name="Normal 5 5 18 7 2 2" xfId="48330"/>
    <cellStyle name="Normal 5 5 18 7 3" xfId="27763"/>
    <cellStyle name="Normal 5 5 18 7 3 2" xfId="57970"/>
    <cellStyle name="Normal 5 5 18 7 4" xfId="38690"/>
    <cellStyle name="Normal 5 5 18 8" xfId="9770"/>
    <cellStyle name="Normal 5 5 18 8 2" xfId="19410"/>
    <cellStyle name="Normal 5 5 18 8 2 2" xfId="49617"/>
    <cellStyle name="Normal 5 5 18 8 3" xfId="29050"/>
    <cellStyle name="Normal 5 5 18 8 3 2" xfId="59257"/>
    <cellStyle name="Normal 5 5 18 8 4" xfId="39977"/>
    <cellStyle name="Normal 5 5 18 9" xfId="10893"/>
    <cellStyle name="Normal 5 5 18 9 2" xfId="41100"/>
    <cellStyle name="Normal 5 5 19" xfId="1271"/>
    <cellStyle name="Normal 5 5 19 2" xfId="4809"/>
    <cellStyle name="Normal 5 5 19 2 2" xfId="14451"/>
    <cellStyle name="Normal 5 5 19 2 2 2" xfId="44658"/>
    <cellStyle name="Normal 5 5 19 2 3" xfId="24091"/>
    <cellStyle name="Normal 5 5 19 2 3 2" xfId="54298"/>
    <cellStyle name="Normal 5 5 19 2 4" xfId="35018"/>
    <cellStyle name="Normal 5 5 19 3" xfId="6098"/>
    <cellStyle name="Normal 5 5 19 3 2" xfId="15738"/>
    <cellStyle name="Normal 5 5 19 3 2 2" xfId="45945"/>
    <cellStyle name="Normal 5 5 19 3 3" xfId="25378"/>
    <cellStyle name="Normal 5 5 19 3 3 2" xfId="55585"/>
    <cellStyle name="Normal 5 5 19 3 4" xfId="36305"/>
    <cellStyle name="Normal 5 5 19 4" xfId="7385"/>
    <cellStyle name="Normal 5 5 19 4 2" xfId="17025"/>
    <cellStyle name="Normal 5 5 19 4 2 2" xfId="47232"/>
    <cellStyle name="Normal 5 5 19 4 3" xfId="26665"/>
    <cellStyle name="Normal 5 5 19 4 3 2" xfId="56872"/>
    <cellStyle name="Normal 5 5 19 4 4" xfId="37592"/>
    <cellStyle name="Normal 5 5 19 5" xfId="8672"/>
    <cellStyle name="Normal 5 5 19 5 2" xfId="18312"/>
    <cellStyle name="Normal 5 5 19 5 2 2" xfId="48519"/>
    <cellStyle name="Normal 5 5 19 5 3" xfId="27952"/>
    <cellStyle name="Normal 5 5 19 5 3 2" xfId="58159"/>
    <cellStyle name="Normal 5 5 19 5 4" xfId="38879"/>
    <cellStyle name="Normal 5 5 19 6" xfId="10918"/>
    <cellStyle name="Normal 5 5 19 6 2" xfId="41125"/>
    <cellStyle name="Normal 5 5 19 7" xfId="20558"/>
    <cellStyle name="Normal 5 5 19 7 2" xfId="50765"/>
    <cellStyle name="Normal 5 5 19 8" xfId="29239"/>
    <cellStyle name="Normal 5 5 19 8 2" xfId="59446"/>
    <cellStyle name="Normal 5 5 19 9" xfId="31485"/>
    <cellStyle name="Normal 5 5 2" xfId="120"/>
    <cellStyle name="Normal 5 5 2 10" xfId="487"/>
    <cellStyle name="Normal 5 5 2 10 10" xfId="10145"/>
    <cellStyle name="Normal 5 5 2 10 10 2" xfId="40352"/>
    <cellStyle name="Normal 5 5 2 10 11" xfId="19785"/>
    <cellStyle name="Normal 5 5 2 10 11 2" xfId="49992"/>
    <cellStyle name="Normal 5 5 2 10 12" xfId="29589"/>
    <cellStyle name="Normal 5 5 2 10 12 2" xfId="59796"/>
    <cellStyle name="Normal 5 5 2 10 13" xfId="30712"/>
    <cellStyle name="Normal 5 5 2 10 2" xfId="963"/>
    <cellStyle name="Normal 5 5 2 10 2 10" xfId="20254"/>
    <cellStyle name="Normal 5 5 2 10 2 10 2" xfId="50461"/>
    <cellStyle name="Normal 5 5 2 10 2 11" xfId="30058"/>
    <cellStyle name="Normal 5 5 2 10 2 11 2" xfId="60265"/>
    <cellStyle name="Normal 5 5 2 10 2 12" xfId="31181"/>
    <cellStyle name="Normal 5 5 2 10 2 2" xfId="2092"/>
    <cellStyle name="Normal 5 5 2 10 2 2 2" xfId="11737"/>
    <cellStyle name="Normal 5 5 2 10 2 2 2 2" xfId="41944"/>
    <cellStyle name="Normal 5 5 2 10 2 2 3" xfId="21377"/>
    <cellStyle name="Normal 5 5 2 10 2 2 3 2" xfId="51584"/>
    <cellStyle name="Normal 5 5 2 10 2 2 4" xfId="32304"/>
    <cellStyle name="Normal 5 5 2 10 2 3" xfId="3218"/>
    <cellStyle name="Normal 5 5 2 10 2 3 2" xfId="12860"/>
    <cellStyle name="Normal 5 5 2 10 2 3 2 2" xfId="43067"/>
    <cellStyle name="Normal 5 5 2 10 2 3 3" xfId="22500"/>
    <cellStyle name="Normal 5 5 2 10 2 3 3 2" xfId="52707"/>
    <cellStyle name="Normal 5 5 2 10 2 3 4" xfId="33427"/>
    <cellStyle name="Normal 5 5 2 10 2 4" xfId="4341"/>
    <cellStyle name="Normal 5 5 2 10 2 4 2" xfId="13983"/>
    <cellStyle name="Normal 5 5 2 10 2 4 2 2" xfId="44190"/>
    <cellStyle name="Normal 5 5 2 10 2 4 3" xfId="23623"/>
    <cellStyle name="Normal 5 5 2 10 2 4 3 2" xfId="53830"/>
    <cellStyle name="Normal 5 5 2 10 2 4 4" xfId="34550"/>
    <cellStyle name="Normal 5 5 2 10 2 5" xfId="5630"/>
    <cellStyle name="Normal 5 5 2 10 2 5 2" xfId="15270"/>
    <cellStyle name="Normal 5 5 2 10 2 5 2 2" xfId="45477"/>
    <cellStyle name="Normal 5 5 2 10 2 5 3" xfId="24910"/>
    <cellStyle name="Normal 5 5 2 10 2 5 3 2" xfId="55117"/>
    <cellStyle name="Normal 5 5 2 10 2 5 4" xfId="35837"/>
    <cellStyle name="Normal 5 5 2 10 2 6" xfId="6917"/>
    <cellStyle name="Normal 5 5 2 10 2 6 2" xfId="16557"/>
    <cellStyle name="Normal 5 5 2 10 2 6 2 2" xfId="46764"/>
    <cellStyle name="Normal 5 5 2 10 2 6 3" xfId="26197"/>
    <cellStyle name="Normal 5 5 2 10 2 6 3 2" xfId="56404"/>
    <cellStyle name="Normal 5 5 2 10 2 6 4" xfId="37124"/>
    <cellStyle name="Normal 5 5 2 10 2 7" xfId="8204"/>
    <cellStyle name="Normal 5 5 2 10 2 7 2" xfId="17844"/>
    <cellStyle name="Normal 5 5 2 10 2 7 2 2" xfId="48051"/>
    <cellStyle name="Normal 5 5 2 10 2 7 3" xfId="27484"/>
    <cellStyle name="Normal 5 5 2 10 2 7 3 2" xfId="57691"/>
    <cellStyle name="Normal 5 5 2 10 2 7 4" xfId="38411"/>
    <cellStyle name="Normal 5 5 2 10 2 8" xfId="9491"/>
    <cellStyle name="Normal 5 5 2 10 2 8 2" xfId="19131"/>
    <cellStyle name="Normal 5 5 2 10 2 8 2 2" xfId="49338"/>
    <cellStyle name="Normal 5 5 2 10 2 8 3" xfId="28771"/>
    <cellStyle name="Normal 5 5 2 10 2 8 3 2" xfId="58978"/>
    <cellStyle name="Normal 5 5 2 10 2 8 4" xfId="39698"/>
    <cellStyle name="Normal 5 5 2 10 2 9" xfId="10614"/>
    <cellStyle name="Normal 5 5 2 10 2 9 2" xfId="40821"/>
    <cellStyle name="Normal 5 5 2 10 3" xfId="1621"/>
    <cellStyle name="Normal 5 5 2 10 3 2" xfId="11268"/>
    <cellStyle name="Normal 5 5 2 10 3 2 2" xfId="41475"/>
    <cellStyle name="Normal 5 5 2 10 3 3" xfId="20908"/>
    <cellStyle name="Normal 5 5 2 10 3 3 2" xfId="51115"/>
    <cellStyle name="Normal 5 5 2 10 3 4" xfId="31835"/>
    <cellStyle name="Normal 5 5 2 10 4" xfId="2749"/>
    <cellStyle name="Normal 5 5 2 10 4 2" xfId="12391"/>
    <cellStyle name="Normal 5 5 2 10 4 2 2" xfId="42598"/>
    <cellStyle name="Normal 5 5 2 10 4 3" xfId="22031"/>
    <cellStyle name="Normal 5 5 2 10 4 3 2" xfId="52238"/>
    <cellStyle name="Normal 5 5 2 10 4 4" xfId="32958"/>
    <cellStyle name="Normal 5 5 2 10 5" xfId="3872"/>
    <cellStyle name="Normal 5 5 2 10 5 2" xfId="13514"/>
    <cellStyle name="Normal 5 5 2 10 5 2 2" xfId="43721"/>
    <cellStyle name="Normal 5 5 2 10 5 3" xfId="23154"/>
    <cellStyle name="Normal 5 5 2 10 5 3 2" xfId="53361"/>
    <cellStyle name="Normal 5 5 2 10 5 4" xfId="34081"/>
    <cellStyle name="Normal 5 5 2 10 6" xfId="5161"/>
    <cellStyle name="Normal 5 5 2 10 6 2" xfId="14801"/>
    <cellStyle name="Normal 5 5 2 10 6 2 2" xfId="45008"/>
    <cellStyle name="Normal 5 5 2 10 6 3" xfId="24441"/>
    <cellStyle name="Normal 5 5 2 10 6 3 2" xfId="54648"/>
    <cellStyle name="Normal 5 5 2 10 6 4" xfId="35368"/>
    <cellStyle name="Normal 5 5 2 10 7" xfId="6448"/>
    <cellStyle name="Normal 5 5 2 10 7 2" xfId="16088"/>
    <cellStyle name="Normal 5 5 2 10 7 2 2" xfId="46295"/>
    <cellStyle name="Normal 5 5 2 10 7 3" xfId="25728"/>
    <cellStyle name="Normal 5 5 2 10 7 3 2" xfId="55935"/>
    <cellStyle name="Normal 5 5 2 10 7 4" xfId="36655"/>
    <cellStyle name="Normal 5 5 2 10 8" xfId="7735"/>
    <cellStyle name="Normal 5 5 2 10 8 2" xfId="17375"/>
    <cellStyle name="Normal 5 5 2 10 8 2 2" xfId="47582"/>
    <cellStyle name="Normal 5 5 2 10 8 3" xfId="27015"/>
    <cellStyle name="Normal 5 5 2 10 8 3 2" xfId="57222"/>
    <cellStyle name="Normal 5 5 2 10 8 4" xfId="37942"/>
    <cellStyle name="Normal 5 5 2 10 9" xfId="9022"/>
    <cellStyle name="Normal 5 5 2 10 9 2" xfId="18662"/>
    <cellStyle name="Normal 5 5 2 10 9 2 2" xfId="48869"/>
    <cellStyle name="Normal 5 5 2 10 9 3" xfId="28302"/>
    <cellStyle name="Normal 5 5 2 10 9 3 2" xfId="58509"/>
    <cellStyle name="Normal 5 5 2 10 9 4" xfId="39229"/>
    <cellStyle name="Normal 5 5 2 11" xfId="510"/>
    <cellStyle name="Normal 5 5 2 11 10" xfId="10168"/>
    <cellStyle name="Normal 5 5 2 11 10 2" xfId="40375"/>
    <cellStyle name="Normal 5 5 2 11 11" xfId="19808"/>
    <cellStyle name="Normal 5 5 2 11 11 2" xfId="50015"/>
    <cellStyle name="Normal 5 5 2 11 12" xfId="29612"/>
    <cellStyle name="Normal 5 5 2 11 12 2" xfId="59819"/>
    <cellStyle name="Normal 5 5 2 11 13" xfId="30735"/>
    <cellStyle name="Normal 5 5 2 11 2" xfId="986"/>
    <cellStyle name="Normal 5 5 2 11 2 10" xfId="20277"/>
    <cellStyle name="Normal 5 5 2 11 2 10 2" xfId="50484"/>
    <cellStyle name="Normal 5 5 2 11 2 11" xfId="30081"/>
    <cellStyle name="Normal 5 5 2 11 2 11 2" xfId="60288"/>
    <cellStyle name="Normal 5 5 2 11 2 12" xfId="31204"/>
    <cellStyle name="Normal 5 5 2 11 2 2" xfId="2115"/>
    <cellStyle name="Normal 5 5 2 11 2 2 2" xfId="11760"/>
    <cellStyle name="Normal 5 5 2 11 2 2 2 2" xfId="41967"/>
    <cellStyle name="Normal 5 5 2 11 2 2 3" xfId="21400"/>
    <cellStyle name="Normal 5 5 2 11 2 2 3 2" xfId="51607"/>
    <cellStyle name="Normal 5 5 2 11 2 2 4" xfId="32327"/>
    <cellStyle name="Normal 5 5 2 11 2 3" xfId="3241"/>
    <cellStyle name="Normal 5 5 2 11 2 3 2" xfId="12883"/>
    <cellStyle name="Normal 5 5 2 11 2 3 2 2" xfId="43090"/>
    <cellStyle name="Normal 5 5 2 11 2 3 3" xfId="22523"/>
    <cellStyle name="Normal 5 5 2 11 2 3 3 2" xfId="52730"/>
    <cellStyle name="Normal 5 5 2 11 2 3 4" xfId="33450"/>
    <cellStyle name="Normal 5 5 2 11 2 4" xfId="4364"/>
    <cellStyle name="Normal 5 5 2 11 2 4 2" xfId="14006"/>
    <cellStyle name="Normal 5 5 2 11 2 4 2 2" xfId="44213"/>
    <cellStyle name="Normal 5 5 2 11 2 4 3" xfId="23646"/>
    <cellStyle name="Normal 5 5 2 11 2 4 3 2" xfId="53853"/>
    <cellStyle name="Normal 5 5 2 11 2 4 4" xfId="34573"/>
    <cellStyle name="Normal 5 5 2 11 2 5" xfId="5653"/>
    <cellStyle name="Normal 5 5 2 11 2 5 2" xfId="15293"/>
    <cellStyle name="Normal 5 5 2 11 2 5 2 2" xfId="45500"/>
    <cellStyle name="Normal 5 5 2 11 2 5 3" xfId="24933"/>
    <cellStyle name="Normal 5 5 2 11 2 5 3 2" xfId="55140"/>
    <cellStyle name="Normal 5 5 2 11 2 5 4" xfId="35860"/>
    <cellStyle name="Normal 5 5 2 11 2 6" xfId="6940"/>
    <cellStyle name="Normal 5 5 2 11 2 6 2" xfId="16580"/>
    <cellStyle name="Normal 5 5 2 11 2 6 2 2" xfId="46787"/>
    <cellStyle name="Normal 5 5 2 11 2 6 3" xfId="26220"/>
    <cellStyle name="Normal 5 5 2 11 2 6 3 2" xfId="56427"/>
    <cellStyle name="Normal 5 5 2 11 2 6 4" xfId="37147"/>
    <cellStyle name="Normal 5 5 2 11 2 7" xfId="8227"/>
    <cellStyle name="Normal 5 5 2 11 2 7 2" xfId="17867"/>
    <cellStyle name="Normal 5 5 2 11 2 7 2 2" xfId="48074"/>
    <cellStyle name="Normal 5 5 2 11 2 7 3" xfId="27507"/>
    <cellStyle name="Normal 5 5 2 11 2 7 3 2" xfId="57714"/>
    <cellStyle name="Normal 5 5 2 11 2 7 4" xfId="38434"/>
    <cellStyle name="Normal 5 5 2 11 2 8" xfId="9514"/>
    <cellStyle name="Normal 5 5 2 11 2 8 2" xfId="19154"/>
    <cellStyle name="Normal 5 5 2 11 2 8 2 2" xfId="49361"/>
    <cellStyle name="Normal 5 5 2 11 2 8 3" xfId="28794"/>
    <cellStyle name="Normal 5 5 2 11 2 8 3 2" xfId="59001"/>
    <cellStyle name="Normal 5 5 2 11 2 8 4" xfId="39721"/>
    <cellStyle name="Normal 5 5 2 11 2 9" xfId="10637"/>
    <cellStyle name="Normal 5 5 2 11 2 9 2" xfId="40844"/>
    <cellStyle name="Normal 5 5 2 11 3" xfId="1644"/>
    <cellStyle name="Normal 5 5 2 11 3 2" xfId="11291"/>
    <cellStyle name="Normal 5 5 2 11 3 2 2" xfId="41498"/>
    <cellStyle name="Normal 5 5 2 11 3 3" xfId="20931"/>
    <cellStyle name="Normal 5 5 2 11 3 3 2" xfId="51138"/>
    <cellStyle name="Normal 5 5 2 11 3 4" xfId="31858"/>
    <cellStyle name="Normal 5 5 2 11 4" xfId="2772"/>
    <cellStyle name="Normal 5 5 2 11 4 2" xfId="12414"/>
    <cellStyle name="Normal 5 5 2 11 4 2 2" xfId="42621"/>
    <cellStyle name="Normal 5 5 2 11 4 3" xfId="22054"/>
    <cellStyle name="Normal 5 5 2 11 4 3 2" xfId="52261"/>
    <cellStyle name="Normal 5 5 2 11 4 4" xfId="32981"/>
    <cellStyle name="Normal 5 5 2 11 5" xfId="3895"/>
    <cellStyle name="Normal 5 5 2 11 5 2" xfId="13537"/>
    <cellStyle name="Normal 5 5 2 11 5 2 2" xfId="43744"/>
    <cellStyle name="Normal 5 5 2 11 5 3" xfId="23177"/>
    <cellStyle name="Normal 5 5 2 11 5 3 2" xfId="53384"/>
    <cellStyle name="Normal 5 5 2 11 5 4" xfId="34104"/>
    <cellStyle name="Normal 5 5 2 11 6" xfId="5184"/>
    <cellStyle name="Normal 5 5 2 11 6 2" xfId="14824"/>
    <cellStyle name="Normal 5 5 2 11 6 2 2" xfId="45031"/>
    <cellStyle name="Normal 5 5 2 11 6 3" xfId="24464"/>
    <cellStyle name="Normal 5 5 2 11 6 3 2" xfId="54671"/>
    <cellStyle name="Normal 5 5 2 11 6 4" xfId="35391"/>
    <cellStyle name="Normal 5 5 2 11 7" xfId="6471"/>
    <cellStyle name="Normal 5 5 2 11 7 2" xfId="16111"/>
    <cellStyle name="Normal 5 5 2 11 7 2 2" xfId="46318"/>
    <cellStyle name="Normal 5 5 2 11 7 3" xfId="25751"/>
    <cellStyle name="Normal 5 5 2 11 7 3 2" xfId="55958"/>
    <cellStyle name="Normal 5 5 2 11 7 4" xfId="36678"/>
    <cellStyle name="Normal 5 5 2 11 8" xfId="7758"/>
    <cellStyle name="Normal 5 5 2 11 8 2" xfId="17398"/>
    <cellStyle name="Normal 5 5 2 11 8 2 2" xfId="47605"/>
    <cellStyle name="Normal 5 5 2 11 8 3" xfId="27038"/>
    <cellStyle name="Normal 5 5 2 11 8 3 2" xfId="57245"/>
    <cellStyle name="Normal 5 5 2 11 8 4" xfId="37965"/>
    <cellStyle name="Normal 5 5 2 11 9" xfId="9045"/>
    <cellStyle name="Normal 5 5 2 11 9 2" xfId="18685"/>
    <cellStyle name="Normal 5 5 2 11 9 2 2" xfId="48892"/>
    <cellStyle name="Normal 5 5 2 11 9 3" xfId="28325"/>
    <cellStyle name="Normal 5 5 2 11 9 3 2" xfId="58532"/>
    <cellStyle name="Normal 5 5 2 11 9 4" xfId="39252"/>
    <cellStyle name="Normal 5 5 2 12" xfId="533"/>
    <cellStyle name="Normal 5 5 2 12 10" xfId="10191"/>
    <cellStyle name="Normal 5 5 2 12 10 2" xfId="40398"/>
    <cellStyle name="Normal 5 5 2 12 11" xfId="19831"/>
    <cellStyle name="Normal 5 5 2 12 11 2" xfId="50038"/>
    <cellStyle name="Normal 5 5 2 12 12" xfId="29635"/>
    <cellStyle name="Normal 5 5 2 12 12 2" xfId="59842"/>
    <cellStyle name="Normal 5 5 2 12 13" xfId="30758"/>
    <cellStyle name="Normal 5 5 2 12 2" xfId="1009"/>
    <cellStyle name="Normal 5 5 2 12 2 10" xfId="20300"/>
    <cellStyle name="Normal 5 5 2 12 2 10 2" xfId="50507"/>
    <cellStyle name="Normal 5 5 2 12 2 11" xfId="30104"/>
    <cellStyle name="Normal 5 5 2 12 2 11 2" xfId="60311"/>
    <cellStyle name="Normal 5 5 2 12 2 12" xfId="31227"/>
    <cellStyle name="Normal 5 5 2 12 2 2" xfId="2138"/>
    <cellStyle name="Normal 5 5 2 12 2 2 2" xfId="11783"/>
    <cellStyle name="Normal 5 5 2 12 2 2 2 2" xfId="41990"/>
    <cellStyle name="Normal 5 5 2 12 2 2 3" xfId="21423"/>
    <cellStyle name="Normal 5 5 2 12 2 2 3 2" xfId="51630"/>
    <cellStyle name="Normal 5 5 2 12 2 2 4" xfId="32350"/>
    <cellStyle name="Normal 5 5 2 12 2 3" xfId="3264"/>
    <cellStyle name="Normal 5 5 2 12 2 3 2" xfId="12906"/>
    <cellStyle name="Normal 5 5 2 12 2 3 2 2" xfId="43113"/>
    <cellStyle name="Normal 5 5 2 12 2 3 3" xfId="22546"/>
    <cellStyle name="Normal 5 5 2 12 2 3 3 2" xfId="52753"/>
    <cellStyle name="Normal 5 5 2 12 2 3 4" xfId="33473"/>
    <cellStyle name="Normal 5 5 2 12 2 4" xfId="4387"/>
    <cellStyle name="Normal 5 5 2 12 2 4 2" xfId="14029"/>
    <cellStyle name="Normal 5 5 2 12 2 4 2 2" xfId="44236"/>
    <cellStyle name="Normal 5 5 2 12 2 4 3" xfId="23669"/>
    <cellStyle name="Normal 5 5 2 12 2 4 3 2" xfId="53876"/>
    <cellStyle name="Normal 5 5 2 12 2 4 4" xfId="34596"/>
    <cellStyle name="Normal 5 5 2 12 2 5" xfId="5676"/>
    <cellStyle name="Normal 5 5 2 12 2 5 2" xfId="15316"/>
    <cellStyle name="Normal 5 5 2 12 2 5 2 2" xfId="45523"/>
    <cellStyle name="Normal 5 5 2 12 2 5 3" xfId="24956"/>
    <cellStyle name="Normal 5 5 2 12 2 5 3 2" xfId="55163"/>
    <cellStyle name="Normal 5 5 2 12 2 5 4" xfId="35883"/>
    <cellStyle name="Normal 5 5 2 12 2 6" xfId="6963"/>
    <cellStyle name="Normal 5 5 2 12 2 6 2" xfId="16603"/>
    <cellStyle name="Normal 5 5 2 12 2 6 2 2" xfId="46810"/>
    <cellStyle name="Normal 5 5 2 12 2 6 3" xfId="26243"/>
    <cellStyle name="Normal 5 5 2 12 2 6 3 2" xfId="56450"/>
    <cellStyle name="Normal 5 5 2 12 2 6 4" xfId="37170"/>
    <cellStyle name="Normal 5 5 2 12 2 7" xfId="8250"/>
    <cellStyle name="Normal 5 5 2 12 2 7 2" xfId="17890"/>
    <cellStyle name="Normal 5 5 2 12 2 7 2 2" xfId="48097"/>
    <cellStyle name="Normal 5 5 2 12 2 7 3" xfId="27530"/>
    <cellStyle name="Normal 5 5 2 12 2 7 3 2" xfId="57737"/>
    <cellStyle name="Normal 5 5 2 12 2 7 4" xfId="38457"/>
    <cellStyle name="Normal 5 5 2 12 2 8" xfId="9537"/>
    <cellStyle name="Normal 5 5 2 12 2 8 2" xfId="19177"/>
    <cellStyle name="Normal 5 5 2 12 2 8 2 2" xfId="49384"/>
    <cellStyle name="Normal 5 5 2 12 2 8 3" xfId="28817"/>
    <cellStyle name="Normal 5 5 2 12 2 8 3 2" xfId="59024"/>
    <cellStyle name="Normal 5 5 2 12 2 8 4" xfId="39744"/>
    <cellStyle name="Normal 5 5 2 12 2 9" xfId="10660"/>
    <cellStyle name="Normal 5 5 2 12 2 9 2" xfId="40867"/>
    <cellStyle name="Normal 5 5 2 12 3" xfId="1667"/>
    <cellStyle name="Normal 5 5 2 12 3 2" xfId="11314"/>
    <cellStyle name="Normal 5 5 2 12 3 2 2" xfId="41521"/>
    <cellStyle name="Normal 5 5 2 12 3 3" xfId="20954"/>
    <cellStyle name="Normal 5 5 2 12 3 3 2" xfId="51161"/>
    <cellStyle name="Normal 5 5 2 12 3 4" xfId="31881"/>
    <cellStyle name="Normal 5 5 2 12 4" xfId="2795"/>
    <cellStyle name="Normal 5 5 2 12 4 2" xfId="12437"/>
    <cellStyle name="Normal 5 5 2 12 4 2 2" xfId="42644"/>
    <cellStyle name="Normal 5 5 2 12 4 3" xfId="22077"/>
    <cellStyle name="Normal 5 5 2 12 4 3 2" xfId="52284"/>
    <cellStyle name="Normal 5 5 2 12 4 4" xfId="33004"/>
    <cellStyle name="Normal 5 5 2 12 5" xfId="3918"/>
    <cellStyle name="Normal 5 5 2 12 5 2" xfId="13560"/>
    <cellStyle name="Normal 5 5 2 12 5 2 2" xfId="43767"/>
    <cellStyle name="Normal 5 5 2 12 5 3" xfId="23200"/>
    <cellStyle name="Normal 5 5 2 12 5 3 2" xfId="53407"/>
    <cellStyle name="Normal 5 5 2 12 5 4" xfId="34127"/>
    <cellStyle name="Normal 5 5 2 12 6" xfId="5207"/>
    <cellStyle name="Normal 5 5 2 12 6 2" xfId="14847"/>
    <cellStyle name="Normal 5 5 2 12 6 2 2" xfId="45054"/>
    <cellStyle name="Normal 5 5 2 12 6 3" xfId="24487"/>
    <cellStyle name="Normal 5 5 2 12 6 3 2" xfId="54694"/>
    <cellStyle name="Normal 5 5 2 12 6 4" xfId="35414"/>
    <cellStyle name="Normal 5 5 2 12 7" xfId="6494"/>
    <cellStyle name="Normal 5 5 2 12 7 2" xfId="16134"/>
    <cellStyle name="Normal 5 5 2 12 7 2 2" xfId="46341"/>
    <cellStyle name="Normal 5 5 2 12 7 3" xfId="25774"/>
    <cellStyle name="Normal 5 5 2 12 7 3 2" xfId="55981"/>
    <cellStyle name="Normal 5 5 2 12 7 4" xfId="36701"/>
    <cellStyle name="Normal 5 5 2 12 8" xfId="7781"/>
    <cellStyle name="Normal 5 5 2 12 8 2" xfId="17421"/>
    <cellStyle name="Normal 5 5 2 12 8 2 2" xfId="47628"/>
    <cellStyle name="Normal 5 5 2 12 8 3" xfId="27061"/>
    <cellStyle name="Normal 5 5 2 12 8 3 2" xfId="57268"/>
    <cellStyle name="Normal 5 5 2 12 8 4" xfId="37988"/>
    <cellStyle name="Normal 5 5 2 12 9" xfId="9068"/>
    <cellStyle name="Normal 5 5 2 12 9 2" xfId="18708"/>
    <cellStyle name="Normal 5 5 2 12 9 2 2" xfId="48915"/>
    <cellStyle name="Normal 5 5 2 12 9 3" xfId="28348"/>
    <cellStyle name="Normal 5 5 2 12 9 3 2" xfId="58555"/>
    <cellStyle name="Normal 5 5 2 12 9 4" xfId="39275"/>
    <cellStyle name="Normal 5 5 2 13" xfId="558"/>
    <cellStyle name="Normal 5 5 2 13 10" xfId="10215"/>
    <cellStyle name="Normal 5 5 2 13 10 2" xfId="40422"/>
    <cellStyle name="Normal 5 5 2 13 11" xfId="19855"/>
    <cellStyle name="Normal 5 5 2 13 11 2" xfId="50062"/>
    <cellStyle name="Normal 5 5 2 13 12" xfId="29659"/>
    <cellStyle name="Normal 5 5 2 13 12 2" xfId="59866"/>
    <cellStyle name="Normal 5 5 2 13 13" xfId="30782"/>
    <cellStyle name="Normal 5 5 2 13 2" xfId="1034"/>
    <cellStyle name="Normal 5 5 2 13 2 10" xfId="20324"/>
    <cellStyle name="Normal 5 5 2 13 2 10 2" xfId="50531"/>
    <cellStyle name="Normal 5 5 2 13 2 11" xfId="30128"/>
    <cellStyle name="Normal 5 5 2 13 2 11 2" xfId="60335"/>
    <cellStyle name="Normal 5 5 2 13 2 12" xfId="31251"/>
    <cellStyle name="Normal 5 5 2 13 2 2" xfId="2162"/>
    <cellStyle name="Normal 5 5 2 13 2 2 2" xfId="11807"/>
    <cellStyle name="Normal 5 5 2 13 2 2 2 2" xfId="42014"/>
    <cellStyle name="Normal 5 5 2 13 2 2 3" xfId="21447"/>
    <cellStyle name="Normal 5 5 2 13 2 2 3 2" xfId="51654"/>
    <cellStyle name="Normal 5 5 2 13 2 2 4" xfId="32374"/>
    <cellStyle name="Normal 5 5 2 13 2 3" xfId="3288"/>
    <cellStyle name="Normal 5 5 2 13 2 3 2" xfId="12930"/>
    <cellStyle name="Normal 5 5 2 13 2 3 2 2" xfId="43137"/>
    <cellStyle name="Normal 5 5 2 13 2 3 3" xfId="22570"/>
    <cellStyle name="Normal 5 5 2 13 2 3 3 2" xfId="52777"/>
    <cellStyle name="Normal 5 5 2 13 2 3 4" xfId="33497"/>
    <cellStyle name="Normal 5 5 2 13 2 4" xfId="4411"/>
    <cellStyle name="Normal 5 5 2 13 2 4 2" xfId="14053"/>
    <cellStyle name="Normal 5 5 2 13 2 4 2 2" xfId="44260"/>
    <cellStyle name="Normal 5 5 2 13 2 4 3" xfId="23693"/>
    <cellStyle name="Normal 5 5 2 13 2 4 3 2" xfId="53900"/>
    <cellStyle name="Normal 5 5 2 13 2 4 4" xfId="34620"/>
    <cellStyle name="Normal 5 5 2 13 2 5" xfId="5700"/>
    <cellStyle name="Normal 5 5 2 13 2 5 2" xfId="15340"/>
    <cellStyle name="Normal 5 5 2 13 2 5 2 2" xfId="45547"/>
    <cellStyle name="Normal 5 5 2 13 2 5 3" xfId="24980"/>
    <cellStyle name="Normal 5 5 2 13 2 5 3 2" xfId="55187"/>
    <cellStyle name="Normal 5 5 2 13 2 5 4" xfId="35907"/>
    <cellStyle name="Normal 5 5 2 13 2 6" xfId="6987"/>
    <cellStyle name="Normal 5 5 2 13 2 6 2" xfId="16627"/>
    <cellStyle name="Normal 5 5 2 13 2 6 2 2" xfId="46834"/>
    <cellStyle name="Normal 5 5 2 13 2 6 3" xfId="26267"/>
    <cellStyle name="Normal 5 5 2 13 2 6 3 2" xfId="56474"/>
    <cellStyle name="Normal 5 5 2 13 2 6 4" xfId="37194"/>
    <cellStyle name="Normal 5 5 2 13 2 7" xfId="8274"/>
    <cellStyle name="Normal 5 5 2 13 2 7 2" xfId="17914"/>
    <cellStyle name="Normal 5 5 2 13 2 7 2 2" xfId="48121"/>
    <cellStyle name="Normal 5 5 2 13 2 7 3" xfId="27554"/>
    <cellStyle name="Normal 5 5 2 13 2 7 3 2" xfId="57761"/>
    <cellStyle name="Normal 5 5 2 13 2 7 4" xfId="38481"/>
    <cellStyle name="Normal 5 5 2 13 2 8" xfId="9561"/>
    <cellStyle name="Normal 5 5 2 13 2 8 2" xfId="19201"/>
    <cellStyle name="Normal 5 5 2 13 2 8 2 2" xfId="49408"/>
    <cellStyle name="Normal 5 5 2 13 2 8 3" xfId="28841"/>
    <cellStyle name="Normal 5 5 2 13 2 8 3 2" xfId="59048"/>
    <cellStyle name="Normal 5 5 2 13 2 8 4" xfId="39768"/>
    <cellStyle name="Normal 5 5 2 13 2 9" xfId="10684"/>
    <cellStyle name="Normal 5 5 2 13 2 9 2" xfId="40891"/>
    <cellStyle name="Normal 5 5 2 13 3" xfId="1691"/>
    <cellStyle name="Normal 5 5 2 13 3 2" xfId="11338"/>
    <cellStyle name="Normal 5 5 2 13 3 2 2" xfId="41545"/>
    <cellStyle name="Normal 5 5 2 13 3 3" xfId="20978"/>
    <cellStyle name="Normal 5 5 2 13 3 3 2" xfId="51185"/>
    <cellStyle name="Normal 5 5 2 13 3 4" xfId="31905"/>
    <cellStyle name="Normal 5 5 2 13 4" xfId="2819"/>
    <cellStyle name="Normal 5 5 2 13 4 2" xfId="12461"/>
    <cellStyle name="Normal 5 5 2 13 4 2 2" xfId="42668"/>
    <cellStyle name="Normal 5 5 2 13 4 3" xfId="22101"/>
    <cellStyle name="Normal 5 5 2 13 4 3 2" xfId="52308"/>
    <cellStyle name="Normal 5 5 2 13 4 4" xfId="33028"/>
    <cellStyle name="Normal 5 5 2 13 5" xfId="3942"/>
    <cellStyle name="Normal 5 5 2 13 5 2" xfId="13584"/>
    <cellStyle name="Normal 5 5 2 13 5 2 2" xfId="43791"/>
    <cellStyle name="Normal 5 5 2 13 5 3" xfId="23224"/>
    <cellStyle name="Normal 5 5 2 13 5 3 2" xfId="53431"/>
    <cellStyle name="Normal 5 5 2 13 5 4" xfId="34151"/>
    <cellStyle name="Normal 5 5 2 13 6" xfId="5231"/>
    <cellStyle name="Normal 5 5 2 13 6 2" xfId="14871"/>
    <cellStyle name="Normal 5 5 2 13 6 2 2" xfId="45078"/>
    <cellStyle name="Normal 5 5 2 13 6 3" xfId="24511"/>
    <cellStyle name="Normal 5 5 2 13 6 3 2" xfId="54718"/>
    <cellStyle name="Normal 5 5 2 13 6 4" xfId="35438"/>
    <cellStyle name="Normal 5 5 2 13 7" xfId="6518"/>
    <cellStyle name="Normal 5 5 2 13 7 2" xfId="16158"/>
    <cellStyle name="Normal 5 5 2 13 7 2 2" xfId="46365"/>
    <cellStyle name="Normal 5 5 2 13 7 3" xfId="25798"/>
    <cellStyle name="Normal 5 5 2 13 7 3 2" xfId="56005"/>
    <cellStyle name="Normal 5 5 2 13 7 4" xfId="36725"/>
    <cellStyle name="Normal 5 5 2 13 8" xfId="7805"/>
    <cellStyle name="Normal 5 5 2 13 8 2" xfId="17445"/>
    <cellStyle name="Normal 5 5 2 13 8 2 2" xfId="47652"/>
    <cellStyle name="Normal 5 5 2 13 8 3" xfId="27085"/>
    <cellStyle name="Normal 5 5 2 13 8 3 2" xfId="57292"/>
    <cellStyle name="Normal 5 5 2 13 8 4" xfId="38012"/>
    <cellStyle name="Normal 5 5 2 13 9" xfId="9092"/>
    <cellStyle name="Normal 5 5 2 13 9 2" xfId="18732"/>
    <cellStyle name="Normal 5 5 2 13 9 2 2" xfId="48939"/>
    <cellStyle name="Normal 5 5 2 13 9 3" xfId="28372"/>
    <cellStyle name="Normal 5 5 2 13 9 3 2" xfId="58579"/>
    <cellStyle name="Normal 5 5 2 13 9 4" xfId="39299"/>
    <cellStyle name="Normal 5 5 2 14" xfId="582"/>
    <cellStyle name="Normal 5 5 2 14 10" xfId="10238"/>
    <cellStyle name="Normal 5 5 2 14 10 2" xfId="40445"/>
    <cellStyle name="Normal 5 5 2 14 11" xfId="19878"/>
    <cellStyle name="Normal 5 5 2 14 11 2" xfId="50085"/>
    <cellStyle name="Normal 5 5 2 14 12" xfId="29682"/>
    <cellStyle name="Normal 5 5 2 14 12 2" xfId="59889"/>
    <cellStyle name="Normal 5 5 2 14 13" xfId="30805"/>
    <cellStyle name="Normal 5 5 2 14 2" xfId="1057"/>
    <cellStyle name="Normal 5 5 2 14 2 10" xfId="20347"/>
    <cellStyle name="Normal 5 5 2 14 2 10 2" xfId="50554"/>
    <cellStyle name="Normal 5 5 2 14 2 11" xfId="30151"/>
    <cellStyle name="Normal 5 5 2 14 2 11 2" xfId="60358"/>
    <cellStyle name="Normal 5 5 2 14 2 12" xfId="31274"/>
    <cellStyle name="Normal 5 5 2 14 2 2" xfId="2185"/>
    <cellStyle name="Normal 5 5 2 14 2 2 2" xfId="11830"/>
    <cellStyle name="Normal 5 5 2 14 2 2 2 2" xfId="42037"/>
    <cellStyle name="Normal 5 5 2 14 2 2 3" xfId="21470"/>
    <cellStyle name="Normal 5 5 2 14 2 2 3 2" xfId="51677"/>
    <cellStyle name="Normal 5 5 2 14 2 2 4" xfId="32397"/>
    <cellStyle name="Normal 5 5 2 14 2 3" xfId="3311"/>
    <cellStyle name="Normal 5 5 2 14 2 3 2" xfId="12953"/>
    <cellStyle name="Normal 5 5 2 14 2 3 2 2" xfId="43160"/>
    <cellStyle name="Normal 5 5 2 14 2 3 3" xfId="22593"/>
    <cellStyle name="Normal 5 5 2 14 2 3 3 2" xfId="52800"/>
    <cellStyle name="Normal 5 5 2 14 2 3 4" xfId="33520"/>
    <cellStyle name="Normal 5 5 2 14 2 4" xfId="4434"/>
    <cellStyle name="Normal 5 5 2 14 2 4 2" xfId="14076"/>
    <cellStyle name="Normal 5 5 2 14 2 4 2 2" xfId="44283"/>
    <cellStyle name="Normal 5 5 2 14 2 4 3" xfId="23716"/>
    <cellStyle name="Normal 5 5 2 14 2 4 3 2" xfId="53923"/>
    <cellStyle name="Normal 5 5 2 14 2 4 4" xfId="34643"/>
    <cellStyle name="Normal 5 5 2 14 2 5" xfId="5723"/>
    <cellStyle name="Normal 5 5 2 14 2 5 2" xfId="15363"/>
    <cellStyle name="Normal 5 5 2 14 2 5 2 2" xfId="45570"/>
    <cellStyle name="Normal 5 5 2 14 2 5 3" xfId="25003"/>
    <cellStyle name="Normal 5 5 2 14 2 5 3 2" xfId="55210"/>
    <cellStyle name="Normal 5 5 2 14 2 5 4" xfId="35930"/>
    <cellStyle name="Normal 5 5 2 14 2 6" xfId="7010"/>
    <cellStyle name="Normal 5 5 2 14 2 6 2" xfId="16650"/>
    <cellStyle name="Normal 5 5 2 14 2 6 2 2" xfId="46857"/>
    <cellStyle name="Normal 5 5 2 14 2 6 3" xfId="26290"/>
    <cellStyle name="Normal 5 5 2 14 2 6 3 2" xfId="56497"/>
    <cellStyle name="Normal 5 5 2 14 2 6 4" xfId="37217"/>
    <cellStyle name="Normal 5 5 2 14 2 7" xfId="8297"/>
    <cellStyle name="Normal 5 5 2 14 2 7 2" xfId="17937"/>
    <cellStyle name="Normal 5 5 2 14 2 7 2 2" xfId="48144"/>
    <cellStyle name="Normal 5 5 2 14 2 7 3" xfId="27577"/>
    <cellStyle name="Normal 5 5 2 14 2 7 3 2" xfId="57784"/>
    <cellStyle name="Normal 5 5 2 14 2 7 4" xfId="38504"/>
    <cellStyle name="Normal 5 5 2 14 2 8" xfId="9584"/>
    <cellStyle name="Normal 5 5 2 14 2 8 2" xfId="19224"/>
    <cellStyle name="Normal 5 5 2 14 2 8 2 2" xfId="49431"/>
    <cellStyle name="Normal 5 5 2 14 2 8 3" xfId="28864"/>
    <cellStyle name="Normal 5 5 2 14 2 8 3 2" xfId="59071"/>
    <cellStyle name="Normal 5 5 2 14 2 8 4" xfId="39791"/>
    <cellStyle name="Normal 5 5 2 14 2 9" xfId="10707"/>
    <cellStyle name="Normal 5 5 2 14 2 9 2" xfId="40914"/>
    <cellStyle name="Normal 5 5 2 14 3" xfId="1715"/>
    <cellStyle name="Normal 5 5 2 14 3 2" xfId="11361"/>
    <cellStyle name="Normal 5 5 2 14 3 2 2" xfId="41568"/>
    <cellStyle name="Normal 5 5 2 14 3 3" xfId="21001"/>
    <cellStyle name="Normal 5 5 2 14 3 3 2" xfId="51208"/>
    <cellStyle name="Normal 5 5 2 14 3 4" xfId="31928"/>
    <cellStyle name="Normal 5 5 2 14 4" xfId="2842"/>
    <cellStyle name="Normal 5 5 2 14 4 2" xfId="12484"/>
    <cellStyle name="Normal 5 5 2 14 4 2 2" xfId="42691"/>
    <cellStyle name="Normal 5 5 2 14 4 3" xfId="22124"/>
    <cellStyle name="Normal 5 5 2 14 4 3 2" xfId="52331"/>
    <cellStyle name="Normal 5 5 2 14 4 4" xfId="33051"/>
    <cellStyle name="Normal 5 5 2 14 5" xfId="3965"/>
    <cellStyle name="Normal 5 5 2 14 5 2" xfId="13607"/>
    <cellStyle name="Normal 5 5 2 14 5 2 2" xfId="43814"/>
    <cellStyle name="Normal 5 5 2 14 5 3" xfId="23247"/>
    <cellStyle name="Normal 5 5 2 14 5 3 2" xfId="53454"/>
    <cellStyle name="Normal 5 5 2 14 5 4" xfId="34174"/>
    <cellStyle name="Normal 5 5 2 14 6" xfId="5254"/>
    <cellStyle name="Normal 5 5 2 14 6 2" xfId="14894"/>
    <cellStyle name="Normal 5 5 2 14 6 2 2" xfId="45101"/>
    <cellStyle name="Normal 5 5 2 14 6 3" xfId="24534"/>
    <cellStyle name="Normal 5 5 2 14 6 3 2" xfId="54741"/>
    <cellStyle name="Normal 5 5 2 14 6 4" xfId="35461"/>
    <cellStyle name="Normal 5 5 2 14 7" xfId="6541"/>
    <cellStyle name="Normal 5 5 2 14 7 2" xfId="16181"/>
    <cellStyle name="Normal 5 5 2 14 7 2 2" xfId="46388"/>
    <cellStyle name="Normal 5 5 2 14 7 3" xfId="25821"/>
    <cellStyle name="Normal 5 5 2 14 7 3 2" xfId="56028"/>
    <cellStyle name="Normal 5 5 2 14 7 4" xfId="36748"/>
    <cellStyle name="Normal 5 5 2 14 8" xfId="7828"/>
    <cellStyle name="Normal 5 5 2 14 8 2" xfId="17468"/>
    <cellStyle name="Normal 5 5 2 14 8 2 2" xfId="47675"/>
    <cellStyle name="Normal 5 5 2 14 8 3" xfId="27108"/>
    <cellStyle name="Normal 5 5 2 14 8 3 2" xfId="57315"/>
    <cellStyle name="Normal 5 5 2 14 8 4" xfId="38035"/>
    <cellStyle name="Normal 5 5 2 14 9" xfId="9115"/>
    <cellStyle name="Normal 5 5 2 14 9 2" xfId="18755"/>
    <cellStyle name="Normal 5 5 2 14 9 2 2" xfId="48962"/>
    <cellStyle name="Normal 5 5 2 14 9 3" xfId="28395"/>
    <cellStyle name="Normal 5 5 2 14 9 3 2" xfId="58602"/>
    <cellStyle name="Normal 5 5 2 14 9 4" xfId="39322"/>
    <cellStyle name="Normal 5 5 2 15" xfId="612"/>
    <cellStyle name="Normal 5 5 2 15 10" xfId="19905"/>
    <cellStyle name="Normal 5 5 2 15 10 2" xfId="50112"/>
    <cellStyle name="Normal 5 5 2 15 11" xfId="29709"/>
    <cellStyle name="Normal 5 5 2 15 11 2" xfId="59916"/>
    <cellStyle name="Normal 5 5 2 15 12" xfId="30832"/>
    <cellStyle name="Normal 5 5 2 15 2" xfId="1743"/>
    <cellStyle name="Normal 5 5 2 15 2 2" xfId="11388"/>
    <cellStyle name="Normal 5 5 2 15 2 2 2" xfId="41595"/>
    <cellStyle name="Normal 5 5 2 15 2 3" xfId="21028"/>
    <cellStyle name="Normal 5 5 2 15 2 3 2" xfId="51235"/>
    <cellStyle name="Normal 5 5 2 15 2 4" xfId="31955"/>
    <cellStyle name="Normal 5 5 2 15 3" xfId="2869"/>
    <cellStyle name="Normal 5 5 2 15 3 2" xfId="12511"/>
    <cellStyle name="Normal 5 5 2 15 3 2 2" xfId="42718"/>
    <cellStyle name="Normal 5 5 2 15 3 3" xfId="22151"/>
    <cellStyle name="Normal 5 5 2 15 3 3 2" xfId="52358"/>
    <cellStyle name="Normal 5 5 2 15 3 4" xfId="33078"/>
    <cellStyle name="Normal 5 5 2 15 4" xfId="3992"/>
    <cellStyle name="Normal 5 5 2 15 4 2" xfId="13634"/>
    <cellStyle name="Normal 5 5 2 15 4 2 2" xfId="43841"/>
    <cellStyle name="Normal 5 5 2 15 4 3" xfId="23274"/>
    <cellStyle name="Normal 5 5 2 15 4 3 2" xfId="53481"/>
    <cellStyle name="Normal 5 5 2 15 4 4" xfId="34201"/>
    <cellStyle name="Normal 5 5 2 15 5" xfId="5281"/>
    <cellStyle name="Normal 5 5 2 15 5 2" xfId="14921"/>
    <cellStyle name="Normal 5 5 2 15 5 2 2" xfId="45128"/>
    <cellStyle name="Normal 5 5 2 15 5 3" xfId="24561"/>
    <cellStyle name="Normal 5 5 2 15 5 3 2" xfId="54768"/>
    <cellStyle name="Normal 5 5 2 15 5 4" xfId="35488"/>
    <cellStyle name="Normal 5 5 2 15 6" xfId="6568"/>
    <cellStyle name="Normal 5 5 2 15 6 2" xfId="16208"/>
    <cellStyle name="Normal 5 5 2 15 6 2 2" xfId="46415"/>
    <cellStyle name="Normal 5 5 2 15 6 3" xfId="25848"/>
    <cellStyle name="Normal 5 5 2 15 6 3 2" xfId="56055"/>
    <cellStyle name="Normal 5 5 2 15 6 4" xfId="36775"/>
    <cellStyle name="Normal 5 5 2 15 7" xfId="7855"/>
    <cellStyle name="Normal 5 5 2 15 7 2" xfId="17495"/>
    <cellStyle name="Normal 5 5 2 15 7 2 2" xfId="47702"/>
    <cellStyle name="Normal 5 5 2 15 7 3" xfId="27135"/>
    <cellStyle name="Normal 5 5 2 15 7 3 2" xfId="57342"/>
    <cellStyle name="Normal 5 5 2 15 7 4" xfId="38062"/>
    <cellStyle name="Normal 5 5 2 15 8" xfId="9142"/>
    <cellStyle name="Normal 5 5 2 15 8 2" xfId="18782"/>
    <cellStyle name="Normal 5 5 2 15 8 2 2" xfId="48989"/>
    <cellStyle name="Normal 5 5 2 15 8 3" xfId="28422"/>
    <cellStyle name="Normal 5 5 2 15 8 3 2" xfId="58629"/>
    <cellStyle name="Normal 5 5 2 15 8 4" xfId="39349"/>
    <cellStyle name="Normal 5 5 2 15 9" xfId="10265"/>
    <cellStyle name="Normal 5 5 2 15 9 2" xfId="40472"/>
    <cellStyle name="Normal 5 5 2 16" xfId="1082"/>
    <cellStyle name="Normal 5 5 2 16 10" xfId="20372"/>
    <cellStyle name="Normal 5 5 2 16 10 2" xfId="50579"/>
    <cellStyle name="Normal 5 5 2 16 11" xfId="30176"/>
    <cellStyle name="Normal 5 5 2 16 11 2" xfId="60383"/>
    <cellStyle name="Normal 5 5 2 16 12" xfId="31299"/>
    <cellStyle name="Normal 5 5 2 16 2" xfId="2210"/>
    <cellStyle name="Normal 5 5 2 16 2 2" xfId="11855"/>
    <cellStyle name="Normal 5 5 2 16 2 2 2" xfId="42062"/>
    <cellStyle name="Normal 5 5 2 16 2 3" xfId="21495"/>
    <cellStyle name="Normal 5 5 2 16 2 3 2" xfId="51702"/>
    <cellStyle name="Normal 5 5 2 16 2 4" xfId="32422"/>
    <cellStyle name="Normal 5 5 2 16 3" xfId="3336"/>
    <cellStyle name="Normal 5 5 2 16 3 2" xfId="12978"/>
    <cellStyle name="Normal 5 5 2 16 3 2 2" xfId="43185"/>
    <cellStyle name="Normal 5 5 2 16 3 3" xfId="22618"/>
    <cellStyle name="Normal 5 5 2 16 3 3 2" xfId="52825"/>
    <cellStyle name="Normal 5 5 2 16 3 4" xfId="33545"/>
    <cellStyle name="Normal 5 5 2 16 4" xfId="4459"/>
    <cellStyle name="Normal 5 5 2 16 4 2" xfId="14101"/>
    <cellStyle name="Normal 5 5 2 16 4 2 2" xfId="44308"/>
    <cellStyle name="Normal 5 5 2 16 4 3" xfId="23741"/>
    <cellStyle name="Normal 5 5 2 16 4 3 2" xfId="53948"/>
    <cellStyle name="Normal 5 5 2 16 4 4" xfId="34668"/>
    <cellStyle name="Normal 5 5 2 16 5" xfId="5748"/>
    <cellStyle name="Normal 5 5 2 16 5 2" xfId="15388"/>
    <cellStyle name="Normal 5 5 2 16 5 2 2" xfId="45595"/>
    <cellStyle name="Normal 5 5 2 16 5 3" xfId="25028"/>
    <cellStyle name="Normal 5 5 2 16 5 3 2" xfId="55235"/>
    <cellStyle name="Normal 5 5 2 16 5 4" xfId="35955"/>
    <cellStyle name="Normal 5 5 2 16 6" xfId="7035"/>
    <cellStyle name="Normal 5 5 2 16 6 2" xfId="16675"/>
    <cellStyle name="Normal 5 5 2 16 6 2 2" xfId="46882"/>
    <cellStyle name="Normal 5 5 2 16 6 3" xfId="26315"/>
    <cellStyle name="Normal 5 5 2 16 6 3 2" xfId="56522"/>
    <cellStyle name="Normal 5 5 2 16 6 4" xfId="37242"/>
    <cellStyle name="Normal 5 5 2 16 7" xfId="8322"/>
    <cellStyle name="Normal 5 5 2 16 7 2" xfId="17962"/>
    <cellStyle name="Normal 5 5 2 16 7 2 2" xfId="48169"/>
    <cellStyle name="Normal 5 5 2 16 7 3" xfId="27602"/>
    <cellStyle name="Normal 5 5 2 16 7 3 2" xfId="57809"/>
    <cellStyle name="Normal 5 5 2 16 7 4" xfId="38529"/>
    <cellStyle name="Normal 5 5 2 16 8" xfId="9609"/>
    <cellStyle name="Normal 5 5 2 16 8 2" xfId="19249"/>
    <cellStyle name="Normal 5 5 2 16 8 2 2" xfId="49456"/>
    <cellStyle name="Normal 5 5 2 16 8 3" xfId="28889"/>
    <cellStyle name="Normal 5 5 2 16 8 3 2" xfId="59096"/>
    <cellStyle name="Normal 5 5 2 16 8 4" xfId="39816"/>
    <cellStyle name="Normal 5 5 2 16 9" xfId="10732"/>
    <cellStyle name="Normal 5 5 2 16 9 2" xfId="40939"/>
    <cellStyle name="Normal 5 5 2 17" xfId="1246"/>
    <cellStyle name="Normal 5 5 2 17 10" xfId="20534"/>
    <cellStyle name="Normal 5 5 2 17 10 2" xfId="50741"/>
    <cellStyle name="Normal 5 5 2 17 11" xfId="30338"/>
    <cellStyle name="Normal 5 5 2 17 11 2" xfId="60545"/>
    <cellStyle name="Normal 5 5 2 17 12" xfId="31461"/>
    <cellStyle name="Normal 5 5 2 17 2" xfId="2374"/>
    <cellStyle name="Normal 5 5 2 17 2 2" xfId="12017"/>
    <cellStyle name="Normal 5 5 2 17 2 2 2" xfId="42224"/>
    <cellStyle name="Normal 5 5 2 17 2 3" xfId="21657"/>
    <cellStyle name="Normal 5 5 2 17 2 3 2" xfId="51864"/>
    <cellStyle name="Normal 5 5 2 17 2 4" xfId="32584"/>
    <cellStyle name="Normal 5 5 2 17 3" xfId="3498"/>
    <cellStyle name="Normal 5 5 2 17 3 2" xfId="13140"/>
    <cellStyle name="Normal 5 5 2 17 3 2 2" xfId="43347"/>
    <cellStyle name="Normal 5 5 2 17 3 3" xfId="22780"/>
    <cellStyle name="Normal 5 5 2 17 3 3 2" xfId="52987"/>
    <cellStyle name="Normal 5 5 2 17 3 4" xfId="33707"/>
    <cellStyle name="Normal 5 5 2 17 4" xfId="4621"/>
    <cellStyle name="Normal 5 5 2 17 4 2" xfId="14263"/>
    <cellStyle name="Normal 5 5 2 17 4 2 2" xfId="44470"/>
    <cellStyle name="Normal 5 5 2 17 4 3" xfId="23903"/>
    <cellStyle name="Normal 5 5 2 17 4 3 2" xfId="54110"/>
    <cellStyle name="Normal 5 5 2 17 4 4" xfId="34830"/>
    <cellStyle name="Normal 5 5 2 17 5" xfId="5910"/>
    <cellStyle name="Normal 5 5 2 17 5 2" xfId="15550"/>
    <cellStyle name="Normal 5 5 2 17 5 2 2" xfId="45757"/>
    <cellStyle name="Normal 5 5 2 17 5 3" xfId="25190"/>
    <cellStyle name="Normal 5 5 2 17 5 3 2" xfId="55397"/>
    <cellStyle name="Normal 5 5 2 17 5 4" xfId="36117"/>
    <cellStyle name="Normal 5 5 2 17 6" xfId="7197"/>
    <cellStyle name="Normal 5 5 2 17 6 2" xfId="16837"/>
    <cellStyle name="Normal 5 5 2 17 6 2 2" xfId="47044"/>
    <cellStyle name="Normal 5 5 2 17 6 3" xfId="26477"/>
    <cellStyle name="Normal 5 5 2 17 6 3 2" xfId="56684"/>
    <cellStyle name="Normal 5 5 2 17 6 4" xfId="37404"/>
    <cellStyle name="Normal 5 5 2 17 7" xfId="8484"/>
    <cellStyle name="Normal 5 5 2 17 7 2" xfId="18124"/>
    <cellStyle name="Normal 5 5 2 17 7 2 2" xfId="48331"/>
    <cellStyle name="Normal 5 5 2 17 7 3" xfId="27764"/>
    <cellStyle name="Normal 5 5 2 17 7 3 2" xfId="57971"/>
    <cellStyle name="Normal 5 5 2 17 7 4" xfId="38691"/>
    <cellStyle name="Normal 5 5 2 17 8" xfId="9771"/>
    <cellStyle name="Normal 5 5 2 17 8 2" xfId="19411"/>
    <cellStyle name="Normal 5 5 2 17 8 2 2" xfId="49618"/>
    <cellStyle name="Normal 5 5 2 17 8 3" xfId="29051"/>
    <cellStyle name="Normal 5 5 2 17 8 3 2" xfId="59258"/>
    <cellStyle name="Normal 5 5 2 17 8 4" xfId="39978"/>
    <cellStyle name="Normal 5 5 2 17 9" xfId="10894"/>
    <cellStyle name="Normal 5 5 2 17 9 2" xfId="41101"/>
    <cellStyle name="Normal 5 5 2 18" xfId="1272"/>
    <cellStyle name="Normal 5 5 2 18 2" xfId="4810"/>
    <cellStyle name="Normal 5 5 2 18 2 2" xfId="14452"/>
    <cellStyle name="Normal 5 5 2 18 2 2 2" xfId="44659"/>
    <cellStyle name="Normal 5 5 2 18 2 3" xfId="24092"/>
    <cellStyle name="Normal 5 5 2 18 2 3 2" xfId="54299"/>
    <cellStyle name="Normal 5 5 2 18 2 4" xfId="35019"/>
    <cellStyle name="Normal 5 5 2 18 3" xfId="6099"/>
    <cellStyle name="Normal 5 5 2 18 3 2" xfId="15739"/>
    <cellStyle name="Normal 5 5 2 18 3 2 2" xfId="45946"/>
    <cellStyle name="Normal 5 5 2 18 3 3" xfId="25379"/>
    <cellStyle name="Normal 5 5 2 18 3 3 2" xfId="55586"/>
    <cellStyle name="Normal 5 5 2 18 3 4" xfId="36306"/>
    <cellStyle name="Normal 5 5 2 18 4" xfId="7386"/>
    <cellStyle name="Normal 5 5 2 18 4 2" xfId="17026"/>
    <cellStyle name="Normal 5 5 2 18 4 2 2" xfId="47233"/>
    <cellStyle name="Normal 5 5 2 18 4 3" xfId="26666"/>
    <cellStyle name="Normal 5 5 2 18 4 3 2" xfId="56873"/>
    <cellStyle name="Normal 5 5 2 18 4 4" xfId="37593"/>
    <cellStyle name="Normal 5 5 2 18 5" xfId="8673"/>
    <cellStyle name="Normal 5 5 2 18 5 2" xfId="18313"/>
    <cellStyle name="Normal 5 5 2 18 5 2 2" xfId="48520"/>
    <cellStyle name="Normal 5 5 2 18 5 3" xfId="27953"/>
    <cellStyle name="Normal 5 5 2 18 5 3 2" xfId="58160"/>
    <cellStyle name="Normal 5 5 2 18 5 4" xfId="38880"/>
    <cellStyle name="Normal 5 5 2 18 6" xfId="10919"/>
    <cellStyle name="Normal 5 5 2 18 6 2" xfId="41126"/>
    <cellStyle name="Normal 5 5 2 18 7" xfId="20559"/>
    <cellStyle name="Normal 5 5 2 18 7 2" xfId="50766"/>
    <cellStyle name="Normal 5 5 2 18 8" xfId="29240"/>
    <cellStyle name="Normal 5 5 2 18 8 2" xfId="59447"/>
    <cellStyle name="Normal 5 5 2 18 9" xfId="31486"/>
    <cellStyle name="Normal 5 5 2 19" xfId="2400"/>
    <cellStyle name="Normal 5 5 2 19 2" xfId="12042"/>
    <cellStyle name="Normal 5 5 2 19 2 2" xfId="42249"/>
    <cellStyle name="Normal 5 5 2 19 3" xfId="21682"/>
    <cellStyle name="Normal 5 5 2 19 3 2" xfId="51889"/>
    <cellStyle name="Normal 5 5 2 19 4" xfId="32609"/>
    <cellStyle name="Normal 5 5 2 2" xfId="160"/>
    <cellStyle name="Normal 5 5 2 2 10" xfId="7245"/>
    <cellStyle name="Normal 5 5 2 2 10 2" xfId="16885"/>
    <cellStyle name="Normal 5 5 2 2 10 2 2" xfId="47092"/>
    <cellStyle name="Normal 5 5 2 2 10 3" xfId="26525"/>
    <cellStyle name="Normal 5 5 2 2 10 3 2" xfId="56732"/>
    <cellStyle name="Normal 5 5 2 2 10 4" xfId="37452"/>
    <cellStyle name="Normal 5 5 2 2 11" xfId="8532"/>
    <cellStyle name="Normal 5 5 2 2 11 2" xfId="18172"/>
    <cellStyle name="Normal 5 5 2 2 11 2 2" xfId="48379"/>
    <cellStyle name="Normal 5 5 2 2 11 3" xfId="27812"/>
    <cellStyle name="Normal 5 5 2 2 11 3 2" xfId="58019"/>
    <cellStyle name="Normal 5 5 2 2 11 4" xfId="38739"/>
    <cellStyle name="Normal 5 5 2 2 12" xfId="9819"/>
    <cellStyle name="Normal 5 5 2 2 12 2" xfId="40026"/>
    <cellStyle name="Normal 5 5 2 2 13" xfId="19459"/>
    <cellStyle name="Normal 5 5 2 2 13 2" xfId="49666"/>
    <cellStyle name="Normal 5 5 2 2 14" xfId="29099"/>
    <cellStyle name="Normal 5 5 2 2 14 2" xfId="59306"/>
    <cellStyle name="Normal 5 5 2 2 15" xfId="30386"/>
    <cellStyle name="Normal 5 5 2 2 2" xfId="325"/>
    <cellStyle name="Normal 5 5 2 2 2 10" xfId="9983"/>
    <cellStyle name="Normal 5 5 2 2 2 10 2" xfId="40190"/>
    <cellStyle name="Normal 5 5 2 2 2 11" xfId="19623"/>
    <cellStyle name="Normal 5 5 2 2 2 11 2" xfId="49830"/>
    <cellStyle name="Normal 5 5 2 2 2 12" xfId="29427"/>
    <cellStyle name="Normal 5 5 2 2 2 12 2" xfId="59634"/>
    <cellStyle name="Normal 5 5 2 2 2 13" xfId="30550"/>
    <cellStyle name="Normal 5 5 2 2 2 2" xfId="801"/>
    <cellStyle name="Normal 5 5 2 2 2 2 10" xfId="20092"/>
    <cellStyle name="Normal 5 5 2 2 2 2 10 2" xfId="50299"/>
    <cellStyle name="Normal 5 5 2 2 2 2 11" xfId="29896"/>
    <cellStyle name="Normal 5 5 2 2 2 2 11 2" xfId="60103"/>
    <cellStyle name="Normal 5 5 2 2 2 2 12" xfId="31019"/>
    <cellStyle name="Normal 5 5 2 2 2 2 2" xfId="1930"/>
    <cellStyle name="Normal 5 5 2 2 2 2 2 2" xfId="11575"/>
    <cellStyle name="Normal 5 5 2 2 2 2 2 2 2" xfId="41782"/>
    <cellStyle name="Normal 5 5 2 2 2 2 2 3" xfId="21215"/>
    <cellStyle name="Normal 5 5 2 2 2 2 2 3 2" xfId="51422"/>
    <cellStyle name="Normal 5 5 2 2 2 2 2 4" xfId="32142"/>
    <cellStyle name="Normal 5 5 2 2 2 2 3" xfId="3056"/>
    <cellStyle name="Normal 5 5 2 2 2 2 3 2" xfId="12698"/>
    <cellStyle name="Normal 5 5 2 2 2 2 3 2 2" xfId="42905"/>
    <cellStyle name="Normal 5 5 2 2 2 2 3 3" xfId="22338"/>
    <cellStyle name="Normal 5 5 2 2 2 2 3 3 2" xfId="52545"/>
    <cellStyle name="Normal 5 5 2 2 2 2 3 4" xfId="33265"/>
    <cellStyle name="Normal 5 5 2 2 2 2 4" xfId="4179"/>
    <cellStyle name="Normal 5 5 2 2 2 2 4 2" xfId="13821"/>
    <cellStyle name="Normal 5 5 2 2 2 2 4 2 2" xfId="44028"/>
    <cellStyle name="Normal 5 5 2 2 2 2 4 3" xfId="23461"/>
    <cellStyle name="Normal 5 5 2 2 2 2 4 3 2" xfId="53668"/>
    <cellStyle name="Normal 5 5 2 2 2 2 4 4" xfId="34388"/>
    <cellStyle name="Normal 5 5 2 2 2 2 5" xfId="5468"/>
    <cellStyle name="Normal 5 5 2 2 2 2 5 2" xfId="15108"/>
    <cellStyle name="Normal 5 5 2 2 2 2 5 2 2" xfId="45315"/>
    <cellStyle name="Normal 5 5 2 2 2 2 5 3" xfId="24748"/>
    <cellStyle name="Normal 5 5 2 2 2 2 5 3 2" xfId="54955"/>
    <cellStyle name="Normal 5 5 2 2 2 2 5 4" xfId="35675"/>
    <cellStyle name="Normal 5 5 2 2 2 2 6" xfId="6755"/>
    <cellStyle name="Normal 5 5 2 2 2 2 6 2" xfId="16395"/>
    <cellStyle name="Normal 5 5 2 2 2 2 6 2 2" xfId="46602"/>
    <cellStyle name="Normal 5 5 2 2 2 2 6 3" xfId="26035"/>
    <cellStyle name="Normal 5 5 2 2 2 2 6 3 2" xfId="56242"/>
    <cellStyle name="Normal 5 5 2 2 2 2 6 4" xfId="36962"/>
    <cellStyle name="Normal 5 5 2 2 2 2 7" xfId="8042"/>
    <cellStyle name="Normal 5 5 2 2 2 2 7 2" xfId="17682"/>
    <cellStyle name="Normal 5 5 2 2 2 2 7 2 2" xfId="47889"/>
    <cellStyle name="Normal 5 5 2 2 2 2 7 3" xfId="27322"/>
    <cellStyle name="Normal 5 5 2 2 2 2 7 3 2" xfId="57529"/>
    <cellStyle name="Normal 5 5 2 2 2 2 7 4" xfId="38249"/>
    <cellStyle name="Normal 5 5 2 2 2 2 8" xfId="9329"/>
    <cellStyle name="Normal 5 5 2 2 2 2 8 2" xfId="18969"/>
    <cellStyle name="Normal 5 5 2 2 2 2 8 2 2" xfId="49176"/>
    <cellStyle name="Normal 5 5 2 2 2 2 8 3" xfId="28609"/>
    <cellStyle name="Normal 5 5 2 2 2 2 8 3 2" xfId="58816"/>
    <cellStyle name="Normal 5 5 2 2 2 2 8 4" xfId="39536"/>
    <cellStyle name="Normal 5 5 2 2 2 2 9" xfId="10452"/>
    <cellStyle name="Normal 5 5 2 2 2 2 9 2" xfId="40659"/>
    <cellStyle name="Normal 5 5 2 2 2 3" xfId="1459"/>
    <cellStyle name="Normal 5 5 2 2 2 3 2" xfId="11106"/>
    <cellStyle name="Normal 5 5 2 2 2 3 2 2" xfId="41313"/>
    <cellStyle name="Normal 5 5 2 2 2 3 3" xfId="20746"/>
    <cellStyle name="Normal 5 5 2 2 2 3 3 2" xfId="50953"/>
    <cellStyle name="Normal 5 5 2 2 2 3 4" xfId="31673"/>
    <cellStyle name="Normal 5 5 2 2 2 4" xfId="2587"/>
    <cellStyle name="Normal 5 5 2 2 2 4 2" xfId="12229"/>
    <cellStyle name="Normal 5 5 2 2 2 4 2 2" xfId="42436"/>
    <cellStyle name="Normal 5 5 2 2 2 4 3" xfId="21869"/>
    <cellStyle name="Normal 5 5 2 2 2 4 3 2" xfId="52076"/>
    <cellStyle name="Normal 5 5 2 2 2 4 4" xfId="32796"/>
    <cellStyle name="Normal 5 5 2 2 2 5" xfId="3710"/>
    <cellStyle name="Normal 5 5 2 2 2 5 2" xfId="13352"/>
    <cellStyle name="Normal 5 5 2 2 2 5 2 2" xfId="43559"/>
    <cellStyle name="Normal 5 5 2 2 2 5 3" xfId="22992"/>
    <cellStyle name="Normal 5 5 2 2 2 5 3 2" xfId="53199"/>
    <cellStyle name="Normal 5 5 2 2 2 5 4" xfId="33919"/>
    <cellStyle name="Normal 5 5 2 2 2 6" xfId="4999"/>
    <cellStyle name="Normal 5 5 2 2 2 6 2" xfId="14639"/>
    <cellStyle name="Normal 5 5 2 2 2 6 2 2" xfId="44846"/>
    <cellStyle name="Normal 5 5 2 2 2 6 3" xfId="24279"/>
    <cellStyle name="Normal 5 5 2 2 2 6 3 2" xfId="54486"/>
    <cellStyle name="Normal 5 5 2 2 2 6 4" xfId="35206"/>
    <cellStyle name="Normal 5 5 2 2 2 7" xfId="6286"/>
    <cellStyle name="Normal 5 5 2 2 2 7 2" xfId="15926"/>
    <cellStyle name="Normal 5 5 2 2 2 7 2 2" xfId="46133"/>
    <cellStyle name="Normal 5 5 2 2 2 7 3" xfId="25566"/>
    <cellStyle name="Normal 5 5 2 2 2 7 3 2" xfId="55773"/>
    <cellStyle name="Normal 5 5 2 2 2 7 4" xfId="36493"/>
    <cellStyle name="Normal 5 5 2 2 2 8" xfId="7573"/>
    <cellStyle name="Normal 5 5 2 2 2 8 2" xfId="17213"/>
    <cellStyle name="Normal 5 5 2 2 2 8 2 2" xfId="47420"/>
    <cellStyle name="Normal 5 5 2 2 2 8 3" xfId="26853"/>
    <cellStyle name="Normal 5 5 2 2 2 8 3 2" xfId="57060"/>
    <cellStyle name="Normal 5 5 2 2 2 8 4" xfId="37780"/>
    <cellStyle name="Normal 5 5 2 2 2 9" xfId="8860"/>
    <cellStyle name="Normal 5 5 2 2 2 9 2" xfId="18500"/>
    <cellStyle name="Normal 5 5 2 2 2 9 2 2" xfId="48707"/>
    <cellStyle name="Normal 5 5 2 2 2 9 3" xfId="28140"/>
    <cellStyle name="Normal 5 5 2 2 2 9 3 2" xfId="58347"/>
    <cellStyle name="Normal 5 5 2 2 2 9 4" xfId="39067"/>
    <cellStyle name="Normal 5 5 2 2 3" xfId="636"/>
    <cellStyle name="Normal 5 5 2 2 3 10" xfId="19928"/>
    <cellStyle name="Normal 5 5 2 2 3 10 2" xfId="50135"/>
    <cellStyle name="Normal 5 5 2 2 3 11" xfId="29732"/>
    <cellStyle name="Normal 5 5 2 2 3 11 2" xfId="59939"/>
    <cellStyle name="Normal 5 5 2 2 3 12" xfId="30855"/>
    <cellStyle name="Normal 5 5 2 2 3 2" xfId="1766"/>
    <cellStyle name="Normal 5 5 2 2 3 2 2" xfId="11411"/>
    <cellStyle name="Normal 5 5 2 2 3 2 2 2" xfId="41618"/>
    <cellStyle name="Normal 5 5 2 2 3 2 3" xfId="21051"/>
    <cellStyle name="Normal 5 5 2 2 3 2 3 2" xfId="51258"/>
    <cellStyle name="Normal 5 5 2 2 3 2 4" xfId="31978"/>
    <cellStyle name="Normal 5 5 2 2 3 3" xfId="2892"/>
    <cellStyle name="Normal 5 5 2 2 3 3 2" xfId="12534"/>
    <cellStyle name="Normal 5 5 2 2 3 3 2 2" xfId="42741"/>
    <cellStyle name="Normal 5 5 2 2 3 3 3" xfId="22174"/>
    <cellStyle name="Normal 5 5 2 2 3 3 3 2" xfId="52381"/>
    <cellStyle name="Normal 5 5 2 2 3 3 4" xfId="33101"/>
    <cellStyle name="Normal 5 5 2 2 3 4" xfId="4015"/>
    <cellStyle name="Normal 5 5 2 2 3 4 2" xfId="13657"/>
    <cellStyle name="Normal 5 5 2 2 3 4 2 2" xfId="43864"/>
    <cellStyle name="Normal 5 5 2 2 3 4 3" xfId="23297"/>
    <cellStyle name="Normal 5 5 2 2 3 4 3 2" xfId="53504"/>
    <cellStyle name="Normal 5 5 2 2 3 4 4" xfId="34224"/>
    <cellStyle name="Normal 5 5 2 2 3 5" xfId="5304"/>
    <cellStyle name="Normal 5 5 2 2 3 5 2" xfId="14944"/>
    <cellStyle name="Normal 5 5 2 2 3 5 2 2" xfId="45151"/>
    <cellStyle name="Normal 5 5 2 2 3 5 3" xfId="24584"/>
    <cellStyle name="Normal 5 5 2 2 3 5 3 2" xfId="54791"/>
    <cellStyle name="Normal 5 5 2 2 3 5 4" xfId="35511"/>
    <cellStyle name="Normal 5 5 2 2 3 6" xfId="6591"/>
    <cellStyle name="Normal 5 5 2 2 3 6 2" xfId="16231"/>
    <cellStyle name="Normal 5 5 2 2 3 6 2 2" xfId="46438"/>
    <cellStyle name="Normal 5 5 2 2 3 6 3" xfId="25871"/>
    <cellStyle name="Normal 5 5 2 2 3 6 3 2" xfId="56078"/>
    <cellStyle name="Normal 5 5 2 2 3 6 4" xfId="36798"/>
    <cellStyle name="Normal 5 5 2 2 3 7" xfId="7878"/>
    <cellStyle name="Normal 5 5 2 2 3 7 2" xfId="17518"/>
    <cellStyle name="Normal 5 5 2 2 3 7 2 2" xfId="47725"/>
    <cellStyle name="Normal 5 5 2 2 3 7 3" xfId="27158"/>
    <cellStyle name="Normal 5 5 2 2 3 7 3 2" xfId="57365"/>
    <cellStyle name="Normal 5 5 2 2 3 7 4" xfId="38085"/>
    <cellStyle name="Normal 5 5 2 2 3 8" xfId="9165"/>
    <cellStyle name="Normal 5 5 2 2 3 8 2" xfId="18805"/>
    <cellStyle name="Normal 5 5 2 2 3 8 2 2" xfId="49012"/>
    <cellStyle name="Normal 5 5 2 2 3 8 3" xfId="28445"/>
    <cellStyle name="Normal 5 5 2 2 3 8 3 2" xfId="58652"/>
    <cellStyle name="Normal 5 5 2 2 3 8 4" xfId="39372"/>
    <cellStyle name="Normal 5 5 2 2 3 9" xfId="10288"/>
    <cellStyle name="Normal 5 5 2 2 3 9 2" xfId="40495"/>
    <cellStyle name="Normal 5 5 2 2 4" xfId="1106"/>
    <cellStyle name="Normal 5 5 2 2 4 10" xfId="20395"/>
    <cellStyle name="Normal 5 5 2 2 4 10 2" xfId="50602"/>
    <cellStyle name="Normal 5 5 2 2 4 11" xfId="30199"/>
    <cellStyle name="Normal 5 5 2 2 4 11 2" xfId="60406"/>
    <cellStyle name="Normal 5 5 2 2 4 12" xfId="31322"/>
    <cellStyle name="Normal 5 5 2 2 4 2" xfId="2234"/>
    <cellStyle name="Normal 5 5 2 2 4 2 2" xfId="11878"/>
    <cellStyle name="Normal 5 5 2 2 4 2 2 2" xfId="42085"/>
    <cellStyle name="Normal 5 5 2 2 4 2 3" xfId="21518"/>
    <cellStyle name="Normal 5 5 2 2 4 2 3 2" xfId="51725"/>
    <cellStyle name="Normal 5 5 2 2 4 2 4" xfId="32445"/>
    <cellStyle name="Normal 5 5 2 2 4 3" xfId="3359"/>
    <cellStyle name="Normal 5 5 2 2 4 3 2" xfId="13001"/>
    <cellStyle name="Normal 5 5 2 2 4 3 2 2" xfId="43208"/>
    <cellStyle name="Normal 5 5 2 2 4 3 3" xfId="22641"/>
    <cellStyle name="Normal 5 5 2 2 4 3 3 2" xfId="52848"/>
    <cellStyle name="Normal 5 5 2 2 4 3 4" xfId="33568"/>
    <cellStyle name="Normal 5 5 2 2 4 4" xfId="4482"/>
    <cellStyle name="Normal 5 5 2 2 4 4 2" xfId="14124"/>
    <cellStyle name="Normal 5 5 2 2 4 4 2 2" xfId="44331"/>
    <cellStyle name="Normal 5 5 2 2 4 4 3" xfId="23764"/>
    <cellStyle name="Normal 5 5 2 2 4 4 3 2" xfId="53971"/>
    <cellStyle name="Normal 5 5 2 2 4 4 4" xfId="34691"/>
    <cellStyle name="Normal 5 5 2 2 4 5" xfId="5771"/>
    <cellStyle name="Normal 5 5 2 2 4 5 2" xfId="15411"/>
    <cellStyle name="Normal 5 5 2 2 4 5 2 2" xfId="45618"/>
    <cellStyle name="Normal 5 5 2 2 4 5 3" xfId="25051"/>
    <cellStyle name="Normal 5 5 2 2 4 5 3 2" xfId="55258"/>
    <cellStyle name="Normal 5 5 2 2 4 5 4" xfId="35978"/>
    <cellStyle name="Normal 5 5 2 2 4 6" xfId="7058"/>
    <cellStyle name="Normal 5 5 2 2 4 6 2" xfId="16698"/>
    <cellStyle name="Normal 5 5 2 2 4 6 2 2" xfId="46905"/>
    <cellStyle name="Normal 5 5 2 2 4 6 3" xfId="26338"/>
    <cellStyle name="Normal 5 5 2 2 4 6 3 2" xfId="56545"/>
    <cellStyle name="Normal 5 5 2 2 4 6 4" xfId="37265"/>
    <cellStyle name="Normal 5 5 2 2 4 7" xfId="8345"/>
    <cellStyle name="Normal 5 5 2 2 4 7 2" xfId="17985"/>
    <cellStyle name="Normal 5 5 2 2 4 7 2 2" xfId="48192"/>
    <cellStyle name="Normal 5 5 2 2 4 7 3" xfId="27625"/>
    <cellStyle name="Normal 5 5 2 2 4 7 3 2" xfId="57832"/>
    <cellStyle name="Normal 5 5 2 2 4 7 4" xfId="38552"/>
    <cellStyle name="Normal 5 5 2 2 4 8" xfId="9632"/>
    <cellStyle name="Normal 5 5 2 2 4 8 2" xfId="19272"/>
    <cellStyle name="Normal 5 5 2 2 4 8 2 2" xfId="49479"/>
    <cellStyle name="Normal 5 5 2 2 4 8 3" xfId="28912"/>
    <cellStyle name="Normal 5 5 2 2 4 8 3 2" xfId="59119"/>
    <cellStyle name="Normal 5 5 2 2 4 8 4" xfId="39839"/>
    <cellStyle name="Normal 5 5 2 2 4 9" xfId="10755"/>
    <cellStyle name="Normal 5 5 2 2 4 9 2" xfId="40962"/>
    <cellStyle name="Normal 5 5 2 2 5" xfId="1295"/>
    <cellStyle name="Normal 5 5 2 2 5 2" xfId="4834"/>
    <cellStyle name="Normal 5 5 2 2 5 2 2" xfId="14475"/>
    <cellStyle name="Normal 5 5 2 2 5 2 2 2" xfId="44682"/>
    <cellStyle name="Normal 5 5 2 2 5 2 3" xfId="24115"/>
    <cellStyle name="Normal 5 5 2 2 5 2 3 2" xfId="54322"/>
    <cellStyle name="Normal 5 5 2 2 5 2 4" xfId="35042"/>
    <cellStyle name="Normal 5 5 2 2 5 3" xfId="6122"/>
    <cellStyle name="Normal 5 5 2 2 5 3 2" xfId="15762"/>
    <cellStyle name="Normal 5 5 2 2 5 3 2 2" xfId="45969"/>
    <cellStyle name="Normal 5 5 2 2 5 3 3" xfId="25402"/>
    <cellStyle name="Normal 5 5 2 2 5 3 3 2" xfId="55609"/>
    <cellStyle name="Normal 5 5 2 2 5 3 4" xfId="36329"/>
    <cellStyle name="Normal 5 5 2 2 5 4" xfId="7409"/>
    <cellStyle name="Normal 5 5 2 2 5 4 2" xfId="17049"/>
    <cellStyle name="Normal 5 5 2 2 5 4 2 2" xfId="47256"/>
    <cellStyle name="Normal 5 5 2 2 5 4 3" xfId="26689"/>
    <cellStyle name="Normal 5 5 2 2 5 4 3 2" xfId="56896"/>
    <cellStyle name="Normal 5 5 2 2 5 4 4" xfId="37616"/>
    <cellStyle name="Normal 5 5 2 2 5 5" xfId="8696"/>
    <cellStyle name="Normal 5 5 2 2 5 5 2" xfId="18336"/>
    <cellStyle name="Normal 5 5 2 2 5 5 2 2" xfId="48543"/>
    <cellStyle name="Normal 5 5 2 2 5 5 3" xfId="27976"/>
    <cellStyle name="Normal 5 5 2 2 5 5 3 2" xfId="58183"/>
    <cellStyle name="Normal 5 5 2 2 5 5 4" xfId="38903"/>
    <cellStyle name="Normal 5 5 2 2 5 6" xfId="10942"/>
    <cellStyle name="Normal 5 5 2 2 5 6 2" xfId="41149"/>
    <cellStyle name="Normal 5 5 2 2 5 7" xfId="20582"/>
    <cellStyle name="Normal 5 5 2 2 5 7 2" xfId="50789"/>
    <cellStyle name="Normal 5 5 2 2 5 8" xfId="29263"/>
    <cellStyle name="Normal 5 5 2 2 5 8 2" xfId="59470"/>
    <cellStyle name="Normal 5 5 2 2 5 9" xfId="31509"/>
    <cellStyle name="Normal 5 5 2 2 6" xfId="2423"/>
    <cellStyle name="Normal 5 5 2 2 6 2" xfId="12065"/>
    <cellStyle name="Normal 5 5 2 2 6 2 2" xfId="42272"/>
    <cellStyle name="Normal 5 5 2 2 6 3" xfId="21705"/>
    <cellStyle name="Normal 5 5 2 2 6 3 2" xfId="51912"/>
    <cellStyle name="Normal 5 5 2 2 6 4" xfId="32632"/>
    <cellStyle name="Normal 5 5 2 2 7" xfId="3546"/>
    <cellStyle name="Normal 5 5 2 2 7 2" xfId="13188"/>
    <cellStyle name="Normal 5 5 2 2 7 2 2" xfId="43395"/>
    <cellStyle name="Normal 5 5 2 2 7 3" xfId="22828"/>
    <cellStyle name="Normal 5 5 2 2 7 3 2" xfId="53035"/>
    <cellStyle name="Normal 5 5 2 2 7 4" xfId="33755"/>
    <cellStyle name="Normal 5 5 2 2 8" xfId="4669"/>
    <cellStyle name="Normal 5 5 2 2 8 2" xfId="14311"/>
    <cellStyle name="Normal 5 5 2 2 8 2 2" xfId="44518"/>
    <cellStyle name="Normal 5 5 2 2 8 3" xfId="23951"/>
    <cellStyle name="Normal 5 5 2 2 8 3 2" xfId="54158"/>
    <cellStyle name="Normal 5 5 2 2 8 4" xfId="34878"/>
    <cellStyle name="Normal 5 5 2 2 9" xfId="5958"/>
    <cellStyle name="Normal 5 5 2 2 9 2" xfId="15598"/>
    <cellStyle name="Normal 5 5 2 2 9 2 2" xfId="45805"/>
    <cellStyle name="Normal 5 5 2 2 9 3" xfId="25238"/>
    <cellStyle name="Normal 5 5 2 2 9 3 2" xfId="55445"/>
    <cellStyle name="Normal 5 5 2 2 9 4" xfId="36165"/>
    <cellStyle name="Normal 5 5 2 20" xfId="3523"/>
    <cellStyle name="Normal 5 5 2 20 2" xfId="13165"/>
    <cellStyle name="Normal 5 5 2 20 2 2" xfId="43372"/>
    <cellStyle name="Normal 5 5 2 20 3" xfId="22805"/>
    <cellStyle name="Normal 5 5 2 20 3 2" xfId="53012"/>
    <cellStyle name="Normal 5 5 2 20 4" xfId="33732"/>
    <cellStyle name="Normal 5 5 2 21" xfId="4646"/>
    <cellStyle name="Normal 5 5 2 21 2" xfId="14288"/>
    <cellStyle name="Normal 5 5 2 21 2 2" xfId="44495"/>
    <cellStyle name="Normal 5 5 2 21 3" xfId="23928"/>
    <cellStyle name="Normal 5 5 2 21 3 2" xfId="54135"/>
    <cellStyle name="Normal 5 5 2 21 4" xfId="34855"/>
    <cellStyle name="Normal 5 5 2 22" xfId="5935"/>
    <cellStyle name="Normal 5 5 2 22 2" xfId="15575"/>
    <cellStyle name="Normal 5 5 2 22 2 2" xfId="45782"/>
    <cellStyle name="Normal 5 5 2 22 3" xfId="25215"/>
    <cellStyle name="Normal 5 5 2 22 3 2" xfId="55422"/>
    <cellStyle name="Normal 5 5 2 22 4" xfId="36142"/>
    <cellStyle name="Normal 5 5 2 23" xfId="7222"/>
    <cellStyle name="Normal 5 5 2 23 2" xfId="16862"/>
    <cellStyle name="Normal 5 5 2 23 2 2" xfId="47069"/>
    <cellStyle name="Normal 5 5 2 23 3" xfId="26502"/>
    <cellStyle name="Normal 5 5 2 23 3 2" xfId="56709"/>
    <cellStyle name="Normal 5 5 2 23 4" xfId="37429"/>
    <cellStyle name="Normal 5 5 2 24" xfId="8509"/>
    <cellStyle name="Normal 5 5 2 24 2" xfId="18149"/>
    <cellStyle name="Normal 5 5 2 24 2 2" xfId="48356"/>
    <cellStyle name="Normal 5 5 2 24 3" xfId="27789"/>
    <cellStyle name="Normal 5 5 2 24 3 2" xfId="57996"/>
    <cellStyle name="Normal 5 5 2 24 4" xfId="38716"/>
    <cellStyle name="Normal 5 5 2 25" xfId="9796"/>
    <cellStyle name="Normal 5 5 2 25 2" xfId="40003"/>
    <cellStyle name="Normal 5 5 2 26" xfId="19436"/>
    <cellStyle name="Normal 5 5 2 26 2" xfId="49643"/>
    <cellStyle name="Normal 5 5 2 27" xfId="29076"/>
    <cellStyle name="Normal 5 5 2 27 2" xfId="59283"/>
    <cellStyle name="Normal 5 5 2 28" xfId="30363"/>
    <cellStyle name="Normal 5 5 2 3" xfId="184"/>
    <cellStyle name="Normal 5 5 2 3 10" xfId="7268"/>
    <cellStyle name="Normal 5 5 2 3 10 2" xfId="16908"/>
    <cellStyle name="Normal 5 5 2 3 10 2 2" xfId="47115"/>
    <cellStyle name="Normal 5 5 2 3 10 3" xfId="26548"/>
    <cellStyle name="Normal 5 5 2 3 10 3 2" xfId="56755"/>
    <cellStyle name="Normal 5 5 2 3 10 4" xfId="37475"/>
    <cellStyle name="Normal 5 5 2 3 11" xfId="8555"/>
    <cellStyle name="Normal 5 5 2 3 11 2" xfId="18195"/>
    <cellStyle name="Normal 5 5 2 3 11 2 2" xfId="48402"/>
    <cellStyle name="Normal 5 5 2 3 11 3" xfId="27835"/>
    <cellStyle name="Normal 5 5 2 3 11 3 2" xfId="58042"/>
    <cellStyle name="Normal 5 5 2 3 11 4" xfId="38762"/>
    <cellStyle name="Normal 5 5 2 3 12" xfId="9842"/>
    <cellStyle name="Normal 5 5 2 3 12 2" xfId="40049"/>
    <cellStyle name="Normal 5 5 2 3 13" xfId="19482"/>
    <cellStyle name="Normal 5 5 2 3 13 2" xfId="49689"/>
    <cellStyle name="Normal 5 5 2 3 14" xfId="29122"/>
    <cellStyle name="Normal 5 5 2 3 14 2" xfId="59329"/>
    <cellStyle name="Normal 5 5 2 3 15" xfId="30409"/>
    <cellStyle name="Normal 5 5 2 3 2" xfId="348"/>
    <cellStyle name="Normal 5 5 2 3 2 10" xfId="10006"/>
    <cellStyle name="Normal 5 5 2 3 2 10 2" xfId="40213"/>
    <cellStyle name="Normal 5 5 2 3 2 11" xfId="19646"/>
    <cellStyle name="Normal 5 5 2 3 2 11 2" xfId="49853"/>
    <cellStyle name="Normal 5 5 2 3 2 12" xfId="29450"/>
    <cellStyle name="Normal 5 5 2 3 2 12 2" xfId="59657"/>
    <cellStyle name="Normal 5 5 2 3 2 13" xfId="30573"/>
    <cellStyle name="Normal 5 5 2 3 2 2" xfId="824"/>
    <cellStyle name="Normal 5 5 2 3 2 2 10" xfId="20115"/>
    <cellStyle name="Normal 5 5 2 3 2 2 10 2" xfId="50322"/>
    <cellStyle name="Normal 5 5 2 3 2 2 11" xfId="29919"/>
    <cellStyle name="Normal 5 5 2 3 2 2 11 2" xfId="60126"/>
    <cellStyle name="Normal 5 5 2 3 2 2 12" xfId="31042"/>
    <cellStyle name="Normal 5 5 2 3 2 2 2" xfId="1953"/>
    <cellStyle name="Normal 5 5 2 3 2 2 2 2" xfId="11598"/>
    <cellStyle name="Normal 5 5 2 3 2 2 2 2 2" xfId="41805"/>
    <cellStyle name="Normal 5 5 2 3 2 2 2 3" xfId="21238"/>
    <cellStyle name="Normal 5 5 2 3 2 2 2 3 2" xfId="51445"/>
    <cellStyle name="Normal 5 5 2 3 2 2 2 4" xfId="32165"/>
    <cellStyle name="Normal 5 5 2 3 2 2 3" xfId="3079"/>
    <cellStyle name="Normal 5 5 2 3 2 2 3 2" xfId="12721"/>
    <cellStyle name="Normal 5 5 2 3 2 2 3 2 2" xfId="42928"/>
    <cellStyle name="Normal 5 5 2 3 2 2 3 3" xfId="22361"/>
    <cellStyle name="Normal 5 5 2 3 2 2 3 3 2" xfId="52568"/>
    <cellStyle name="Normal 5 5 2 3 2 2 3 4" xfId="33288"/>
    <cellStyle name="Normal 5 5 2 3 2 2 4" xfId="4202"/>
    <cellStyle name="Normal 5 5 2 3 2 2 4 2" xfId="13844"/>
    <cellStyle name="Normal 5 5 2 3 2 2 4 2 2" xfId="44051"/>
    <cellStyle name="Normal 5 5 2 3 2 2 4 3" xfId="23484"/>
    <cellStyle name="Normal 5 5 2 3 2 2 4 3 2" xfId="53691"/>
    <cellStyle name="Normal 5 5 2 3 2 2 4 4" xfId="34411"/>
    <cellStyle name="Normal 5 5 2 3 2 2 5" xfId="5491"/>
    <cellStyle name="Normal 5 5 2 3 2 2 5 2" xfId="15131"/>
    <cellStyle name="Normal 5 5 2 3 2 2 5 2 2" xfId="45338"/>
    <cellStyle name="Normal 5 5 2 3 2 2 5 3" xfId="24771"/>
    <cellStyle name="Normal 5 5 2 3 2 2 5 3 2" xfId="54978"/>
    <cellStyle name="Normal 5 5 2 3 2 2 5 4" xfId="35698"/>
    <cellStyle name="Normal 5 5 2 3 2 2 6" xfId="6778"/>
    <cellStyle name="Normal 5 5 2 3 2 2 6 2" xfId="16418"/>
    <cellStyle name="Normal 5 5 2 3 2 2 6 2 2" xfId="46625"/>
    <cellStyle name="Normal 5 5 2 3 2 2 6 3" xfId="26058"/>
    <cellStyle name="Normal 5 5 2 3 2 2 6 3 2" xfId="56265"/>
    <cellStyle name="Normal 5 5 2 3 2 2 6 4" xfId="36985"/>
    <cellStyle name="Normal 5 5 2 3 2 2 7" xfId="8065"/>
    <cellStyle name="Normal 5 5 2 3 2 2 7 2" xfId="17705"/>
    <cellStyle name="Normal 5 5 2 3 2 2 7 2 2" xfId="47912"/>
    <cellStyle name="Normal 5 5 2 3 2 2 7 3" xfId="27345"/>
    <cellStyle name="Normal 5 5 2 3 2 2 7 3 2" xfId="57552"/>
    <cellStyle name="Normal 5 5 2 3 2 2 7 4" xfId="38272"/>
    <cellStyle name="Normal 5 5 2 3 2 2 8" xfId="9352"/>
    <cellStyle name="Normal 5 5 2 3 2 2 8 2" xfId="18992"/>
    <cellStyle name="Normal 5 5 2 3 2 2 8 2 2" xfId="49199"/>
    <cellStyle name="Normal 5 5 2 3 2 2 8 3" xfId="28632"/>
    <cellStyle name="Normal 5 5 2 3 2 2 8 3 2" xfId="58839"/>
    <cellStyle name="Normal 5 5 2 3 2 2 8 4" xfId="39559"/>
    <cellStyle name="Normal 5 5 2 3 2 2 9" xfId="10475"/>
    <cellStyle name="Normal 5 5 2 3 2 2 9 2" xfId="40682"/>
    <cellStyle name="Normal 5 5 2 3 2 3" xfId="1482"/>
    <cellStyle name="Normal 5 5 2 3 2 3 2" xfId="11129"/>
    <cellStyle name="Normal 5 5 2 3 2 3 2 2" xfId="41336"/>
    <cellStyle name="Normal 5 5 2 3 2 3 3" xfId="20769"/>
    <cellStyle name="Normal 5 5 2 3 2 3 3 2" xfId="50976"/>
    <cellStyle name="Normal 5 5 2 3 2 3 4" xfId="31696"/>
    <cellStyle name="Normal 5 5 2 3 2 4" xfId="2610"/>
    <cellStyle name="Normal 5 5 2 3 2 4 2" xfId="12252"/>
    <cellStyle name="Normal 5 5 2 3 2 4 2 2" xfId="42459"/>
    <cellStyle name="Normal 5 5 2 3 2 4 3" xfId="21892"/>
    <cellStyle name="Normal 5 5 2 3 2 4 3 2" xfId="52099"/>
    <cellStyle name="Normal 5 5 2 3 2 4 4" xfId="32819"/>
    <cellStyle name="Normal 5 5 2 3 2 5" xfId="3733"/>
    <cellStyle name="Normal 5 5 2 3 2 5 2" xfId="13375"/>
    <cellStyle name="Normal 5 5 2 3 2 5 2 2" xfId="43582"/>
    <cellStyle name="Normal 5 5 2 3 2 5 3" xfId="23015"/>
    <cellStyle name="Normal 5 5 2 3 2 5 3 2" xfId="53222"/>
    <cellStyle name="Normal 5 5 2 3 2 5 4" xfId="33942"/>
    <cellStyle name="Normal 5 5 2 3 2 6" xfId="5022"/>
    <cellStyle name="Normal 5 5 2 3 2 6 2" xfId="14662"/>
    <cellStyle name="Normal 5 5 2 3 2 6 2 2" xfId="44869"/>
    <cellStyle name="Normal 5 5 2 3 2 6 3" xfId="24302"/>
    <cellStyle name="Normal 5 5 2 3 2 6 3 2" xfId="54509"/>
    <cellStyle name="Normal 5 5 2 3 2 6 4" xfId="35229"/>
    <cellStyle name="Normal 5 5 2 3 2 7" xfId="6309"/>
    <cellStyle name="Normal 5 5 2 3 2 7 2" xfId="15949"/>
    <cellStyle name="Normal 5 5 2 3 2 7 2 2" xfId="46156"/>
    <cellStyle name="Normal 5 5 2 3 2 7 3" xfId="25589"/>
    <cellStyle name="Normal 5 5 2 3 2 7 3 2" xfId="55796"/>
    <cellStyle name="Normal 5 5 2 3 2 7 4" xfId="36516"/>
    <cellStyle name="Normal 5 5 2 3 2 8" xfId="7596"/>
    <cellStyle name="Normal 5 5 2 3 2 8 2" xfId="17236"/>
    <cellStyle name="Normal 5 5 2 3 2 8 2 2" xfId="47443"/>
    <cellStyle name="Normal 5 5 2 3 2 8 3" xfId="26876"/>
    <cellStyle name="Normal 5 5 2 3 2 8 3 2" xfId="57083"/>
    <cellStyle name="Normal 5 5 2 3 2 8 4" xfId="37803"/>
    <cellStyle name="Normal 5 5 2 3 2 9" xfId="8883"/>
    <cellStyle name="Normal 5 5 2 3 2 9 2" xfId="18523"/>
    <cellStyle name="Normal 5 5 2 3 2 9 2 2" xfId="48730"/>
    <cellStyle name="Normal 5 5 2 3 2 9 3" xfId="28163"/>
    <cellStyle name="Normal 5 5 2 3 2 9 3 2" xfId="58370"/>
    <cellStyle name="Normal 5 5 2 3 2 9 4" xfId="39090"/>
    <cellStyle name="Normal 5 5 2 3 3" xfId="660"/>
    <cellStyle name="Normal 5 5 2 3 3 10" xfId="19951"/>
    <cellStyle name="Normal 5 5 2 3 3 10 2" xfId="50158"/>
    <cellStyle name="Normal 5 5 2 3 3 11" xfId="29755"/>
    <cellStyle name="Normal 5 5 2 3 3 11 2" xfId="59962"/>
    <cellStyle name="Normal 5 5 2 3 3 12" xfId="30878"/>
    <cellStyle name="Normal 5 5 2 3 3 2" xfId="1789"/>
    <cellStyle name="Normal 5 5 2 3 3 2 2" xfId="11434"/>
    <cellStyle name="Normal 5 5 2 3 3 2 2 2" xfId="41641"/>
    <cellStyle name="Normal 5 5 2 3 3 2 3" xfId="21074"/>
    <cellStyle name="Normal 5 5 2 3 3 2 3 2" xfId="51281"/>
    <cellStyle name="Normal 5 5 2 3 3 2 4" xfId="32001"/>
    <cellStyle name="Normal 5 5 2 3 3 3" xfId="2915"/>
    <cellStyle name="Normal 5 5 2 3 3 3 2" xfId="12557"/>
    <cellStyle name="Normal 5 5 2 3 3 3 2 2" xfId="42764"/>
    <cellStyle name="Normal 5 5 2 3 3 3 3" xfId="22197"/>
    <cellStyle name="Normal 5 5 2 3 3 3 3 2" xfId="52404"/>
    <cellStyle name="Normal 5 5 2 3 3 3 4" xfId="33124"/>
    <cellStyle name="Normal 5 5 2 3 3 4" xfId="4038"/>
    <cellStyle name="Normal 5 5 2 3 3 4 2" xfId="13680"/>
    <cellStyle name="Normal 5 5 2 3 3 4 2 2" xfId="43887"/>
    <cellStyle name="Normal 5 5 2 3 3 4 3" xfId="23320"/>
    <cellStyle name="Normal 5 5 2 3 3 4 3 2" xfId="53527"/>
    <cellStyle name="Normal 5 5 2 3 3 4 4" xfId="34247"/>
    <cellStyle name="Normal 5 5 2 3 3 5" xfId="5327"/>
    <cellStyle name="Normal 5 5 2 3 3 5 2" xfId="14967"/>
    <cellStyle name="Normal 5 5 2 3 3 5 2 2" xfId="45174"/>
    <cellStyle name="Normal 5 5 2 3 3 5 3" xfId="24607"/>
    <cellStyle name="Normal 5 5 2 3 3 5 3 2" xfId="54814"/>
    <cellStyle name="Normal 5 5 2 3 3 5 4" xfId="35534"/>
    <cellStyle name="Normal 5 5 2 3 3 6" xfId="6614"/>
    <cellStyle name="Normal 5 5 2 3 3 6 2" xfId="16254"/>
    <cellStyle name="Normal 5 5 2 3 3 6 2 2" xfId="46461"/>
    <cellStyle name="Normal 5 5 2 3 3 6 3" xfId="25894"/>
    <cellStyle name="Normal 5 5 2 3 3 6 3 2" xfId="56101"/>
    <cellStyle name="Normal 5 5 2 3 3 6 4" xfId="36821"/>
    <cellStyle name="Normal 5 5 2 3 3 7" xfId="7901"/>
    <cellStyle name="Normal 5 5 2 3 3 7 2" xfId="17541"/>
    <cellStyle name="Normal 5 5 2 3 3 7 2 2" xfId="47748"/>
    <cellStyle name="Normal 5 5 2 3 3 7 3" xfId="27181"/>
    <cellStyle name="Normal 5 5 2 3 3 7 3 2" xfId="57388"/>
    <cellStyle name="Normal 5 5 2 3 3 7 4" xfId="38108"/>
    <cellStyle name="Normal 5 5 2 3 3 8" xfId="9188"/>
    <cellStyle name="Normal 5 5 2 3 3 8 2" xfId="18828"/>
    <cellStyle name="Normal 5 5 2 3 3 8 2 2" xfId="49035"/>
    <cellStyle name="Normal 5 5 2 3 3 8 3" xfId="28468"/>
    <cellStyle name="Normal 5 5 2 3 3 8 3 2" xfId="58675"/>
    <cellStyle name="Normal 5 5 2 3 3 8 4" xfId="39395"/>
    <cellStyle name="Normal 5 5 2 3 3 9" xfId="10311"/>
    <cellStyle name="Normal 5 5 2 3 3 9 2" xfId="40518"/>
    <cellStyle name="Normal 5 5 2 3 4" xfId="1130"/>
    <cellStyle name="Normal 5 5 2 3 4 10" xfId="20418"/>
    <cellStyle name="Normal 5 5 2 3 4 10 2" xfId="50625"/>
    <cellStyle name="Normal 5 5 2 3 4 11" xfId="30222"/>
    <cellStyle name="Normal 5 5 2 3 4 11 2" xfId="60429"/>
    <cellStyle name="Normal 5 5 2 3 4 12" xfId="31345"/>
    <cellStyle name="Normal 5 5 2 3 4 2" xfId="2258"/>
    <cellStyle name="Normal 5 5 2 3 4 2 2" xfId="11901"/>
    <cellStyle name="Normal 5 5 2 3 4 2 2 2" xfId="42108"/>
    <cellStyle name="Normal 5 5 2 3 4 2 3" xfId="21541"/>
    <cellStyle name="Normal 5 5 2 3 4 2 3 2" xfId="51748"/>
    <cellStyle name="Normal 5 5 2 3 4 2 4" xfId="32468"/>
    <cellStyle name="Normal 5 5 2 3 4 3" xfId="3382"/>
    <cellStyle name="Normal 5 5 2 3 4 3 2" xfId="13024"/>
    <cellStyle name="Normal 5 5 2 3 4 3 2 2" xfId="43231"/>
    <cellStyle name="Normal 5 5 2 3 4 3 3" xfId="22664"/>
    <cellStyle name="Normal 5 5 2 3 4 3 3 2" xfId="52871"/>
    <cellStyle name="Normal 5 5 2 3 4 3 4" xfId="33591"/>
    <cellStyle name="Normal 5 5 2 3 4 4" xfId="4505"/>
    <cellStyle name="Normal 5 5 2 3 4 4 2" xfId="14147"/>
    <cellStyle name="Normal 5 5 2 3 4 4 2 2" xfId="44354"/>
    <cellStyle name="Normal 5 5 2 3 4 4 3" xfId="23787"/>
    <cellStyle name="Normal 5 5 2 3 4 4 3 2" xfId="53994"/>
    <cellStyle name="Normal 5 5 2 3 4 4 4" xfId="34714"/>
    <cellStyle name="Normal 5 5 2 3 4 5" xfId="5794"/>
    <cellStyle name="Normal 5 5 2 3 4 5 2" xfId="15434"/>
    <cellStyle name="Normal 5 5 2 3 4 5 2 2" xfId="45641"/>
    <cellStyle name="Normal 5 5 2 3 4 5 3" xfId="25074"/>
    <cellStyle name="Normal 5 5 2 3 4 5 3 2" xfId="55281"/>
    <cellStyle name="Normal 5 5 2 3 4 5 4" xfId="36001"/>
    <cellStyle name="Normal 5 5 2 3 4 6" xfId="7081"/>
    <cellStyle name="Normal 5 5 2 3 4 6 2" xfId="16721"/>
    <cellStyle name="Normal 5 5 2 3 4 6 2 2" xfId="46928"/>
    <cellStyle name="Normal 5 5 2 3 4 6 3" xfId="26361"/>
    <cellStyle name="Normal 5 5 2 3 4 6 3 2" xfId="56568"/>
    <cellStyle name="Normal 5 5 2 3 4 6 4" xfId="37288"/>
    <cellStyle name="Normal 5 5 2 3 4 7" xfId="8368"/>
    <cellStyle name="Normal 5 5 2 3 4 7 2" xfId="18008"/>
    <cellStyle name="Normal 5 5 2 3 4 7 2 2" xfId="48215"/>
    <cellStyle name="Normal 5 5 2 3 4 7 3" xfId="27648"/>
    <cellStyle name="Normal 5 5 2 3 4 7 3 2" xfId="57855"/>
    <cellStyle name="Normal 5 5 2 3 4 7 4" xfId="38575"/>
    <cellStyle name="Normal 5 5 2 3 4 8" xfId="9655"/>
    <cellStyle name="Normal 5 5 2 3 4 8 2" xfId="19295"/>
    <cellStyle name="Normal 5 5 2 3 4 8 2 2" xfId="49502"/>
    <cellStyle name="Normal 5 5 2 3 4 8 3" xfId="28935"/>
    <cellStyle name="Normal 5 5 2 3 4 8 3 2" xfId="59142"/>
    <cellStyle name="Normal 5 5 2 3 4 8 4" xfId="39862"/>
    <cellStyle name="Normal 5 5 2 3 4 9" xfId="10778"/>
    <cellStyle name="Normal 5 5 2 3 4 9 2" xfId="40985"/>
    <cellStyle name="Normal 5 5 2 3 5" xfId="1318"/>
    <cellStyle name="Normal 5 5 2 3 5 2" xfId="4858"/>
    <cellStyle name="Normal 5 5 2 3 5 2 2" xfId="14498"/>
    <cellStyle name="Normal 5 5 2 3 5 2 2 2" xfId="44705"/>
    <cellStyle name="Normal 5 5 2 3 5 2 3" xfId="24138"/>
    <cellStyle name="Normal 5 5 2 3 5 2 3 2" xfId="54345"/>
    <cellStyle name="Normal 5 5 2 3 5 2 4" xfId="35065"/>
    <cellStyle name="Normal 5 5 2 3 5 3" xfId="6145"/>
    <cellStyle name="Normal 5 5 2 3 5 3 2" xfId="15785"/>
    <cellStyle name="Normal 5 5 2 3 5 3 2 2" xfId="45992"/>
    <cellStyle name="Normal 5 5 2 3 5 3 3" xfId="25425"/>
    <cellStyle name="Normal 5 5 2 3 5 3 3 2" xfId="55632"/>
    <cellStyle name="Normal 5 5 2 3 5 3 4" xfId="36352"/>
    <cellStyle name="Normal 5 5 2 3 5 4" xfId="7432"/>
    <cellStyle name="Normal 5 5 2 3 5 4 2" xfId="17072"/>
    <cellStyle name="Normal 5 5 2 3 5 4 2 2" xfId="47279"/>
    <cellStyle name="Normal 5 5 2 3 5 4 3" xfId="26712"/>
    <cellStyle name="Normal 5 5 2 3 5 4 3 2" xfId="56919"/>
    <cellStyle name="Normal 5 5 2 3 5 4 4" xfId="37639"/>
    <cellStyle name="Normal 5 5 2 3 5 5" xfId="8719"/>
    <cellStyle name="Normal 5 5 2 3 5 5 2" xfId="18359"/>
    <cellStyle name="Normal 5 5 2 3 5 5 2 2" xfId="48566"/>
    <cellStyle name="Normal 5 5 2 3 5 5 3" xfId="27999"/>
    <cellStyle name="Normal 5 5 2 3 5 5 3 2" xfId="58206"/>
    <cellStyle name="Normal 5 5 2 3 5 5 4" xfId="38926"/>
    <cellStyle name="Normal 5 5 2 3 5 6" xfId="10965"/>
    <cellStyle name="Normal 5 5 2 3 5 6 2" xfId="41172"/>
    <cellStyle name="Normal 5 5 2 3 5 7" xfId="20605"/>
    <cellStyle name="Normal 5 5 2 3 5 7 2" xfId="50812"/>
    <cellStyle name="Normal 5 5 2 3 5 8" xfId="29286"/>
    <cellStyle name="Normal 5 5 2 3 5 8 2" xfId="59493"/>
    <cellStyle name="Normal 5 5 2 3 5 9" xfId="31532"/>
    <cellStyle name="Normal 5 5 2 3 6" xfId="2446"/>
    <cellStyle name="Normal 5 5 2 3 6 2" xfId="12088"/>
    <cellStyle name="Normal 5 5 2 3 6 2 2" xfId="42295"/>
    <cellStyle name="Normal 5 5 2 3 6 3" xfId="21728"/>
    <cellStyle name="Normal 5 5 2 3 6 3 2" xfId="51935"/>
    <cellStyle name="Normal 5 5 2 3 6 4" xfId="32655"/>
    <cellStyle name="Normal 5 5 2 3 7" xfId="3569"/>
    <cellStyle name="Normal 5 5 2 3 7 2" xfId="13211"/>
    <cellStyle name="Normal 5 5 2 3 7 2 2" xfId="43418"/>
    <cellStyle name="Normal 5 5 2 3 7 3" xfId="22851"/>
    <cellStyle name="Normal 5 5 2 3 7 3 2" xfId="53058"/>
    <cellStyle name="Normal 5 5 2 3 7 4" xfId="33778"/>
    <cellStyle name="Normal 5 5 2 3 8" xfId="4692"/>
    <cellStyle name="Normal 5 5 2 3 8 2" xfId="14334"/>
    <cellStyle name="Normal 5 5 2 3 8 2 2" xfId="44541"/>
    <cellStyle name="Normal 5 5 2 3 8 3" xfId="23974"/>
    <cellStyle name="Normal 5 5 2 3 8 3 2" xfId="54181"/>
    <cellStyle name="Normal 5 5 2 3 8 4" xfId="34901"/>
    <cellStyle name="Normal 5 5 2 3 9" xfId="5981"/>
    <cellStyle name="Normal 5 5 2 3 9 2" xfId="15621"/>
    <cellStyle name="Normal 5 5 2 3 9 2 2" xfId="45828"/>
    <cellStyle name="Normal 5 5 2 3 9 3" xfId="25261"/>
    <cellStyle name="Normal 5 5 2 3 9 3 2" xfId="55468"/>
    <cellStyle name="Normal 5 5 2 3 9 4" xfId="36188"/>
    <cellStyle name="Normal 5 5 2 4" xfId="207"/>
    <cellStyle name="Normal 5 5 2 4 10" xfId="7291"/>
    <cellStyle name="Normal 5 5 2 4 10 2" xfId="16931"/>
    <cellStyle name="Normal 5 5 2 4 10 2 2" xfId="47138"/>
    <cellStyle name="Normal 5 5 2 4 10 3" xfId="26571"/>
    <cellStyle name="Normal 5 5 2 4 10 3 2" xfId="56778"/>
    <cellStyle name="Normal 5 5 2 4 10 4" xfId="37498"/>
    <cellStyle name="Normal 5 5 2 4 11" xfId="8578"/>
    <cellStyle name="Normal 5 5 2 4 11 2" xfId="18218"/>
    <cellStyle name="Normal 5 5 2 4 11 2 2" xfId="48425"/>
    <cellStyle name="Normal 5 5 2 4 11 3" xfId="27858"/>
    <cellStyle name="Normal 5 5 2 4 11 3 2" xfId="58065"/>
    <cellStyle name="Normal 5 5 2 4 11 4" xfId="38785"/>
    <cellStyle name="Normal 5 5 2 4 12" xfId="9865"/>
    <cellStyle name="Normal 5 5 2 4 12 2" xfId="40072"/>
    <cellStyle name="Normal 5 5 2 4 13" xfId="19505"/>
    <cellStyle name="Normal 5 5 2 4 13 2" xfId="49712"/>
    <cellStyle name="Normal 5 5 2 4 14" xfId="29145"/>
    <cellStyle name="Normal 5 5 2 4 14 2" xfId="59352"/>
    <cellStyle name="Normal 5 5 2 4 15" xfId="30432"/>
    <cellStyle name="Normal 5 5 2 4 2" xfId="371"/>
    <cellStyle name="Normal 5 5 2 4 2 10" xfId="10029"/>
    <cellStyle name="Normal 5 5 2 4 2 10 2" xfId="40236"/>
    <cellStyle name="Normal 5 5 2 4 2 11" xfId="19669"/>
    <cellStyle name="Normal 5 5 2 4 2 11 2" xfId="49876"/>
    <cellStyle name="Normal 5 5 2 4 2 12" xfId="29473"/>
    <cellStyle name="Normal 5 5 2 4 2 12 2" xfId="59680"/>
    <cellStyle name="Normal 5 5 2 4 2 13" xfId="30596"/>
    <cellStyle name="Normal 5 5 2 4 2 2" xfId="847"/>
    <cellStyle name="Normal 5 5 2 4 2 2 10" xfId="20138"/>
    <cellStyle name="Normal 5 5 2 4 2 2 10 2" xfId="50345"/>
    <cellStyle name="Normal 5 5 2 4 2 2 11" xfId="29942"/>
    <cellStyle name="Normal 5 5 2 4 2 2 11 2" xfId="60149"/>
    <cellStyle name="Normal 5 5 2 4 2 2 12" xfId="31065"/>
    <cellStyle name="Normal 5 5 2 4 2 2 2" xfId="1976"/>
    <cellStyle name="Normal 5 5 2 4 2 2 2 2" xfId="11621"/>
    <cellStyle name="Normal 5 5 2 4 2 2 2 2 2" xfId="41828"/>
    <cellStyle name="Normal 5 5 2 4 2 2 2 3" xfId="21261"/>
    <cellStyle name="Normal 5 5 2 4 2 2 2 3 2" xfId="51468"/>
    <cellStyle name="Normal 5 5 2 4 2 2 2 4" xfId="32188"/>
    <cellStyle name="Normal 5 5 2 4 2 2 3" xfId="3102"/>
    <cellStyle name="Normal 5 5 2 4 2 2 3 2" xfId="12744"/>
    <cellStyle name="Normal 5 5 2 4 2 2 3 2 2" xfId="42951"/>
    <cellStyle name="Normal 5 5 2 4 2 2 3 3" xfId="22384"/>
    <cellStyle name="Normal 5 5 2 4 2 2 3 3 2" xfId="52591"/>
    <cellStyle name="Normal 5 5 2 4 2 2 3 4" xfId="33311"/>
    <cellStyle name="Normal 5 5 2 4 2 2 4" xfId="4225"/>
    <cellStyle name="Normal 5 5 2 4 2 2 4 2" xfId="13867"/>
    <cellStyle name="Normal 5 5 2 4 2 2 4 2 2" xfId="44074"/>
    <cellStyle name="Normal 5 5 2 4 2 2 4 3" xfId="23507"/>
    <cellStyle name="Normal 5 5 2 4 2 2 4 3 2" xfId="53714"/>
    <cellStyle name="Normal 5 5 2 4 2 2 4 4" xfId="34434"/>
    <cellStyle name="Normal 5 5 2 4 2 2 5" xfId="5514"/>
    <cellStyle name="Normal 5 5 2 4 2 2 5 2" xfId="15154"/>
    <cellStyle name="Normal 5 5 2 4 2 2 5 2 2" xfId="45361"/>
    <cellStyle name="Normal 5 5 2 4 2 2 5 3" xfId="24794"/>
    <cellStyle name="Normal 5 5 2 4 2 2 5 3 2" xfId="55001"/>
    <cellStyle name="Normal 5 5 2 4 2 2 5 4" xfId="35721"/>
    <cellStyle name="Normal 5 5 2 4 2 2 6" xfId="6801"/>
    <cellStyle name="Normal 5 5 2 4 2 2 6 2" xfId="16441"/>
    <cellStyle name="Normal 5 5 2 4 2 2 6 2 2" xfId="46648"/>
    <cellStyle name="Normal 5 5 2 4 2 2 6 3" xfId="26081"/>
    <cellStyle name="Normal 5 5 2 4 2 2 6 3 2" xfId="56288"/>
    <cellStyle name="Normal 5 5 2 4 2 2 6 4" xfId="37008"/>
    <cellStyle name="Normal 5 5 2 4 2 2 7" xfId="8088"/>
    <cellStyle name="Normal 5 5 2 4 2 2 7 2" xfId="17728"/>
    <cellStyle name="Normal 5 5 2 4 2 2 7 2 2" xfId="47935"/>
    <cellStyle name="Normal 5 5 2 4 2 2 7 3" xfId="27368"/>
    <cellStyle name="Normal 5 5 2 4 2 2 7 3 2" xfId="57575"/>
    <cellStyle name="Normal 5 5 2 4 2 2 7 4" xfId="38295"/>
    <cellStyle name="Normal 5 5 2 4 2 2 8" xfId="9375"/>
    <cellStyle name="Normal 5 5 2 4 2 2 8 2" xfId="19015"/>
    <cellStyle name="Normal 5 5 2 4 2 2 8 2 2" xfId="49222"/>
    <cellStyle name="Normal 5 5 2 4 2 2 8 3" xfId="28655"/>
    <cellStyle name="Normal 5 5 2 4 2 2 8 3 2" xfId="58862"/>
    <cellStyle name="Normal 5 5 2 4 2 2 8 4" xfId="39582"/>
    <cellStyle name="Normal 5 5 2 4 2 2 9" xfId="10498"/>
    <cellStyle name="Normal 5 5 2 4 2 2 9 2" xfId="40705"/>
    <cellStyle name="Normal 5 5 2 4 2 3" xfId="1505"/>
    <cellStyle name="Normal 5 5 2 4 2 3 2" xfId="11152"/>
    <cellStyle name="Normal 5 5 2 4 2 3 2 2" xfId="41359"/>
    <cellStyle name="Normal 5 5 2 4 2 3 3" xfId="20792"/>
    <cellStyle name="Normal 5 5 2 4 2 3 3 2" xfId="50999"/>
    <cellStyle name="Normal 5 5 2 4 2 3 4" xfId="31719"/>
    <cellStyle name="Normal 5 5 2 4 2 4" xfId="2633"/>
    <cellStyle name="Normal 5 5 2 4 2 4 2" xfId="12275"/>
    <cellStyle name="Normal 5 5 2 4 2 4 2 2" xfId="42482"/>
    <cellStyle name="Normal 5 5 2 4 2 4 3" xfId="21915"/>
    <cellStyle name="Normal 5 5 2 4 2 4 3 2" xfId="52122"/>
    <cellStyle name="Normal 5 5 2 4 2 4 4" xfId="32842"/>
    <cellStyle name="Normal 5 5 2 4 2 5" xfId="3756"/>
    <cellStyle name="Normal 5 5 2 4 2 5 2" xfId="13398"/>
    <cellStyle name="Normal 5 5 2 4 2 5 2 2" xfId="43605"/>
    <cellStyle name="Normal 5 5 2 4 2 5 3" xfId="23038"/>
    <cellStyle name="Normal 5 5 2 4 2 5 3 2" xfId="53245"/>
    <cellStyle name="Normal 5 5 2 4 2 5 4" xfId="33965"/>
    <cellStyle name="Normal 5 5 2 4 2 6" xfId="5045"/>
    <cellStyle name="Normal 5 5 2 4 2 6 2" xfId="14685"/>
    <cellStyle name="Normal 5 5 2 4 2 6 2 2" xfId="44892"/>
    <cellStyle name="Normal 5 5 2 4 2 6 3" xfId="24325"/>
    <cellStyle name="Normal 5 5 2 4 2 6 3 2" xfId="54532"/>
    <cellStyle name="Normal 5 5 2 4 2 6 4" xfId="35252"/>
    <cellStyle name="Normal 5 5 2 4 2 7" xfId="6332"/>
    <cellStyle name="Normal 5 5 2 4 2 7 2" xfId="15972"/>
    <cellStyle name="Normal 5 5 2 4 2 7 2 2" xfId="46179"/>
    <cellStyle name="Normal 5 5 2 4 2 7 3" xfId="25612"/>
    <cellStyle name="Normal 5 5 2 4 2 7 3 2" xfId="55819"/>
    <cellStyle name="Normal 5 5 2 4 2 7 4" xfId="36539"/>
    <cellStyle name="Normal 5 5 2 4 2 8" xfId="7619"/>
    <cellStyle name="Normal 5 5 2 4 2 8 2" xfId="17259"/>
    <cellStyle name="Normal 5 5 2 4 2 8 2 2" xfId="47466"/>
    <cellStyle name="Normal 5 5 2 4 2 8 3" xfId="26899"/>
    <cellStyle name="Normal 5 5 2 4 2 8 3 2" xfId="57106"/>
    <cellStyle name="Normal 5 5 2 4 2 8 4" xfId="37826"/>
    <cellStyle name="Normal 5 5 2 4 2 9" xfId="8906"/>
    <cellStyle name="Normal 5 5 2 4 2 9 2" xfId="18546"/>
    <cellStyle name="Normal 5 5 2 4 2 9 2 2" xfId="48753"/>
    <cellStyle name="Normal 5 5 2 4 2 9 3" xfId="28186"/>
    <cellStyle name="Normal 5 5 2 4 2 9 3 2" xfId="58393"/>
    <cellStyle name="Normal 5 5 2 4 2 9 4" xfId="39113"/>
    <cellStyle name="Normal 5 5 2 4 3" xfId="683"/>
    <cellStyle name="Normal 5 5 2 4 3 10" xfId="19974"/>
    <cellStyle name="Normal 5 5 2 4 3 10 2" xfId="50181"/>
    <cellStyle name="Normal 5 5 2 4 3 11" xfId="29778"/>
    <cellStyle name="Normal 5 5 2 4 3 11 2" xfId="59985"/>
    <cellStyle name="Normal 5 5 2 4 3 12" xfId="30901"/>
    <cellStyle name="Normal 5 5 2 4 3 2" xfId="1812"/>
    <cellStyle name="Normal 5 5 2 4 3 2 2" xfId="11457"/>
    <cellStyle name="Normal 5 5 2 4 3 2 2 2" xfId="41664"/>
    <cellStyle name="Normal 5 5 2 4 3 2 3" xfId="21097"/>
    <cellStyle name="Normal 5 5 2 4 3 2 3 2" xfId="51304"/>
    <cellStyle name="Normal 5 5 2 4 3 2 4" xfId="32024"/>
    <cellStyle name="Normal 5 5 2 4 3 3" xfId="2938"/>
    <cellStyle name="Normal 5 5 2 4 3 3 2" xfId="12580"/>
    <cellStyle name="Normal 5 5 2 4 3 3 2 2" xfId="42787"/>
    <cellStyle name="Normal 5 5 2 4 3 3 3" xfId="22220"/>
    <cellStyle name="Normal 5 5 2 4 3 3 3 2" xfId="52427"/>
    <cellStyle name="Normal 5 5 2 4 3 3 4" xfId="33147"/>
    <cellStyle name="Normal 5 5 2 4 3 4" xfId="4061"/>
    <cellStyle name="Normal 5 5 2 4 3 4 2" xfId="13703"/>
    <cellStyle name="Normal 5 5 2 4 3 4 2 2" xfId="43910"/>
    <cellStyle name="Normal 5 5 2 4 3 4 3" xfId="23343"/>
    <cellStyle name="Normal 5 5 2 4 3 4 3 2" xfId="53550"/>
    <cellStyle name="Normal 5 5 2 4 3 4 4" xfId="34270"/>
    <cellStyle name="Normal 5 5 2 4 3 5" xfId="5350"/>
    <cellStyle name="Normal 5 5 2 4 3 5 2" xfId="14990"/>
    <cellStyle name="Normal 5 5 2 4 3 5 2 2" xfId="45197"/>
    <cellStyle name="Normal 5 5 2 4 3 5 3" xfId="24630"/>
    <cellStyle name="Normal 5 5 2 4 3 5 3 2" xfId="54837"/>
    <cellStyle name="Normal 5 5 2 4 3 5 4" xfId="35557"/>
    <cellStyle name="Normal 5 5 2 4 3 6" xfId="6637"/>
    <cellStyle name="Normal 5 5 2 4 3 6 2" xfId="16277"/>
    <cellStyle name="Normal 5 5 2 4 3 6 2 2" xfId="46484"/>
    <cellStyle name="Normal 5 5 2 4 3 6 3" xfId="25917"/>
    <cellStyle name="Normal 5 5 2 4 3 6 3 2" xfId="56124"/>
    <cellStyle name="Normal 5 5 2 4 3 6 4" xfId="36844"/>
    <cellStyle name="Normal 5 5 2 4 3 7" xfId="7924"/>
    <cellStyle name="Normal 5 5 2 4 3 7 2" xfId="17564"/>
    <cellStyle name="Normal 5 5 2 4 3 7 2 2" xfId="47771"/>
    <cellStyle name="Normal 5 5 2 4 3 7 3" xfId="27204"/>
    <cellStyle name="Normal 5 5 2 4 3 7 3 2" xfId="57411"/>
    <cellStyle name="Normal 5 5 2 4 3 7 4" xfId="38131"/>
    <cellStyle name="Normal 5 5 2 4 3 8" xfId="9211"/>
    <cellStyle name="Normal 5 5 2 4 3 8 2" xfId="18851"/>
    <cellStyle name="Normal 5 5 2 4 3 8 2 2" xfId="49058"/>
    <cellStyle name="Normal 5 5 2 4 3 8 3" xfId="28491"/>
    <cellStyle name="Normal 5 5 2 4 3 8 3 2" xfId="58698"/>
    <cellStyle name="Normal 5 5 2 4 3 8 4" xfId="39418"/>
    <cellStyle name="Normal 5 5 2 4 3 9" xfId="10334"/>
    <cellStyle name="Normal 5 5 2 4 3 9 2" xfId="40541"/>
    <cellStyle name="Normal 5 5 2 4 4" xfId="1153"/>
    <cellStyle name="Normal 5 5 2 4 4 10" xfId="20441"/>
    <cellStyle name="Normal 5 5 2 4 4 10 2" xfId="50648"/>
    <cellStyle name="Normal 5 5 2 4 4 11" xfId="30245"/>
    <cellStyle name="Normal 5 5 2 4 4 11 2" xfId="60452"/>
    <cellStyle name="Normal 5 5 2 4 4 12" xfId="31368"/>
    <cellStyle name="Normal 5 5 2 4 4 2" xfId="2281"/>
    <cellStyle name="Normal 5 5 2 4 4 2 2" xfId="11924"/>
    <cellStyle name="Normal 5 5 2 4 4 2 2 2" xfId="42131"/>
    <cellStyle name="Normal 5 5 2 4 4 2 3" xfId="21564"/>
    <cellStyle name="Normal 5 5 2 4 4 2 3 2" xfId="51771"/>
    <cellStyle name="Normal 5 5 2 4 4 2 4" xfId="32491"/>
    <cellStyle name="Normal 5 5 2 4 4 3" xfId="3405"/>
    <cellStyle name="Normal 5 5 2 4 4 3 2" xfId="13047"/>
    <cellStyle name="Normal 5 5 2 4 4 3 2 2" xfId="43254"/>
    <cellStyle name="Normal 5 5 2 4 4 3 3" xfId="22687"/>
    <cellStyle name="Normal 5 5 2 4 4 3 3 2" xfId="52894"/>
    <cellStyle name="Normal 5 5 2 4 4 3 4" xfId="33614"/>
    <cellStyle name="Normal 5 5 2 4 4 4" xfId="4528"/>
    <cellStyle name="Normal 5 5 2 4 4 4 2" xfId="14170"/>
    <cellStyle name="Normal 5 5 2 4 4 4 2 2" xfId="44377"/>
    <cellStyle name="Normal 5 5 2 4 4 4 3" xfId="23810"/>
    <cellStyle name="Normal 5 5 2 4 4 4 3 2" xfId="54017"/>
    <cellStyle name="Normal 5 5 2 4 4 4 4" xfId="34737"/>
    <cellStyle name="Normal 5 5 2 4 4 5" xfId="5817"/>
    <cellStyle name="Normal 5 5 2 4 4 5 2" xfId="15457"/>
    <cellStyle name="Normal 5 5 2 4 4 5 2 2" xfId="45664"/>
    <cellStyle name="Normal 5 5 2 4 4 5 3" xfId="25097"/>
    <cellStyle name="Normal 5 5 2 4 4 5 3 2" xfId="55304"/>
    <cellStyle name="Normal 5 5 2 4 4 5 4" xfId="36024"/>
    <cellStyle name="Normal 5 5 2 4 4 6" xfId="7104"/>
    <cellStyle name="Normal 5 5 2 4 4 6 2" xfId="16744"/>
    <cellStyle name="Normal 5 5 2 4 4 6 2 2" xfId="46951"/>
    <cellStyle name="Normal 5 5 2 4 4 6 3" xfId="26384"/>
    <cellStyle name="Normal 5 5 2 4 4 6 3 2" xfId="56591"/>
    <cellStyle name="Normal 5 5 2 4 4 6 4" xfId="37311"/>
    <cellStyle name="Normal 5 5 2 4 4 7" xfId="8391"/>
    <cellStyle name="Normal 5 5 2 4 4 7 2" xfId="18031"/>
    <cellStyle name="Normal 5 5 2 4 4 7 2 2" xfId="48238"/>
    <cellStyle name="Normal 5 5 2 4 4 7 3" xfId="27671"/>
    <cellStyle name="Normal 5 5 2 4 4 7 3 2" xfId="57878"/>
    <cellStyle name="Normal 5 5 2 4 4 7 4" xfId="38598"/>
    <cellStyle name="Normal 5 5 2 4 4 8" xfId="9678"/>
    <cellStyle name="Normal 5 5 2 4 4 8 2" xfId="19318"/>
    <cellStyle name="Normal 5 5 2 4 4 8 2 2" xfId="49525"/>
    <cellStyle name="Normal 5 5 2 4 4 8 3" xfId="28958"/>
    <cellStyle name="Normal 5 5 2 4 4 8 3 2" xfId="59165"/>
    <cellStyle name="Normal 5 5 2 4 4 8 4" xfId="39885"/>
    <cellStyle name="Normal 5 5 2 4 4 9" xfId="10801"/>
    <cellStyle name="Normal 5 5 2 4 4 9 2" xfId="41008"/>
    <cellStyle name="Normal 5 5 2 4 5" xfId="1341"/>
    <cellStyle name="Normal 5 5 2 4 5 2" xfId="4881"/>
    <cellStyle name="Normal 5 5 2 4 5 2 2" xfId="14521"/>
    <cellStyle name="Normal 5 5 2 4 5 2 2 2" xfId="44728"/>
    <cellStyle name="Normal 5 5 2 4 5 2 3" xfId="24161"/>
    <cellStyle name="Normal 5 5 2 4 5 2 3 2" xfId="54368"/>
    <cellStyle name="Normal 5 5 2 4 5 2 4" xfId="35088"/>
    <cellStyle name="Normal 5 5 2 4 5 3" xfId="6168"/>
    <cellStyle name="Normal 5 5 2 4 5 3 2" xfId="15808"/>
    <cellStyle name="Normal 5 5 2 4 5 3 2 2" xfId="46015"/>
    <cellStyle name="Normal 5 5 2 4 5 3 3" xfId="25448"/>
    <cellStyle name="Normal 5 5 2 4 5 3 3 2" xfId="55655"/>
    <cellStyle name="Normal 5 5 2 4 5 3 4" xfId="36375"/>
    <cellStyle name="Normal 5 5 2 4 5 4" xfId="7455"/>
    <cellStyle name="Normal 5 5 2 4 5 4 2" xfId="17095"/>
    <cellStyle name="Normal 5 5 2 4 5 4 2 2" xfId="47302"/>
    <cellStyle name="Normal 5 5 2 4 5 4 3" xfId="26735"/>
    <cellStyle name="Normal 5 5 2 4 5 4 3 2" xfId="56942"/>
    <cellStyle name="Normal 5 5 2 4 5 4 4" xfId="37662"/>
    <cellStyle name="Normal 5 5 2 4 5 5" xfId="8742"/>
    <cellStyle name="Normal 5 5 2 4 5 5 2" xfId="18382"/>
    <cellStyle name="Normal 5 5 2 4 5 5 2 2" xfId="48589"/>
    <cellStyle name="Normal 5 5 2 4 5 5 3" xfId="28022"/>
    <cellStyle name="Normal 5 5 2 4 5 5 3 2" xfId="58229"/>
    <cellStyle name="Normal 5 5 2 4 5 5 4" xfId="38949"/>
    <cellStyle name="Normal 5 5 2 4 5 6" xfId="10988"/>
    <cellStyle name="Normal 5 5 2 4 5 6 2" xfId="41195"/>
    <cellStyle name="Normal 5 5 2 4 5 7" xfId="20628"/>
    <cellStyle name="Normal 5 5 2 4 5 7 2" xfId="50835"/>
    <cellStyle name="Normal 5 5 2 4 5 8" xfId="29309"/>
    <cellStyle name="Normal 5 5 2 4 5 8 2" xfId="59516"/>
    <cellStyle name="Normal 5 5 2 4 5 9" xfId="31555"/>
    <cellStyle name="Normal 5 5 2 4 6" xfId="2469"/>
    <cellStyle name="Normal 5 5 2 4 6 2" xfId="12111"/>
    <cellStyle name="Normal 5 5 2 4 6 2 2" xfId="42318"/>
    <cellStyle name="Normal 5 5 2 4 6 3" xfId="21751"/>
    <cellStyle name="Normal 5 5 2 4 6 3 2" xfId="51958"/>
    <cellStyle name="Normal 5 5 2 4 6 4" xfId="32678"/>
    <cellStyle name="Normal 5 5 2 4 7" xfId="3592"/>
    <cellStyle name="Normal 5 5 2 4 7 2" xfId="13234"/>
    <cellStyle name="Normal 5 5 2 4 7 2 2" xfId="43441"/>
    <cellStyle name="Normal 5 5 2 4 7 3" xfId="22874"/>
    <cellStyle name="Normal 5 5 2 4 7 3 2" xfId="53081"/>
    <cellStyle name="Normal 5 5 2 4 7 4" xfId="33801"/>
    <cellStyle name="Normal 5 5 2 4 8" xfId="4715"/>
    <cellStyle name="Normal 5 5 2 4 8 2" xfId="14357"/>
    <cellStyle name="Normal 5 5 2 4 8 2 2" xfId="44564"/>
    <cellStyle name="Normal 5 5 2 4 8 3" xfId="23997"/>
    <cellStyle name="Normal 5 5 2 4 8 3 2" xfId="54204"/>
    <cellStyle name="Normal 5 5 2 4 8 4" xfId="34924"/>
    <cellStyle name="Normal 5 5 2 4 9" xfId="6004"/>
    <cellStyle name="Normal 5 5 2 4 9 2" xfId="15644"/>
    <cellStyle name="Normal 5 5 2 4 9 2 2" xfId="45851"/>
    <cellStyle name="Normal 5 5 2 4 9 3" xfId="25284"/>
    <cellStyle name="Normal 5 5 2 4 9 3 2" xfId="55491"/>
    <cellStyle name="Normal 5 5 2 4 9 4" xfId="36211"/>
    <cellStyle name="Normal 5 5 2 5" xfId="230"/>
    <cellStyle name="Normal 5 5 2 5 10" xfId="7314"/>
    <cellStyle name="Normal 5 5 2 5 10 2" xfId="16954"/>
    <cellStyle name="Normal 5 5 2 5 10 2 2" xfId="47161"/>
    <cellStyle name="Normal 5 5 2 5 10 3" xfId="26594"/>
    <cellStyle name="Normal 5 5 2 5 10 3 2" xfId="56801"/>
    <cellStyle name="Normal 5 5 2 5 10 4" xfId="37521"/>
    <cellStyle name="Normal 5 5 2 5 11" xfId="8601"/>
    <cellStyle name="Normal 5 5 2 5 11 2" xfId="18241"/>
    <cellStyle name="Normal 5 5 2 5 11 2 2" xfId="48448"/>
    <cellStyle name="Normal 5 5 2 5 11 3" xfId="27881"/>
    <cellStyle name="Normal 5 5 2 5 11 3 2" xfId="58088"/>
    <cellStyle name="Normal 5 5 2 5 11 4" xfId="38808"/>
    <cellStyle name="Normal 5 5 2 5 12" xfId="9888"/>
    <cellStyle name="Normal 5 5 2 5 12 2" xfId="40095"/>
    <cellStyle name="Normal 5 5 2 5 13" xfId="19528"/>
    <cellStyle name="Normal 5 5 2 5 13 2" xfId="49735"/>
    <cellStyle name="Normal 5 5 2 5 14" xfId="29168"/>
    <cellStyle name="Normal 5 5 2 5 14 2" xfId="59375"/>
    <cellStyle name="Normal 5 5 2 5 15" xfId="30455"/>
    <cellStyle name="Normal 5 5 2 5 2" xfId="394"/>
    <cellStyle name="Normal 5 5 2 5 2 10" xfId="10052"/>
    <cellStyle name="Normal 5 5 2 5 2 10 2" xfId="40259"/>
    <cellStyle name="Normal 5 5 2 5 2 11" xfId="19692"/>
    <cellStyle name="Normal 5 5 2 5 2 11 2" xfId="49899"/>
    <cellStyle name="Normal 5 5 2 5 2 12" xfId="29496"/>
    <cellStyle name="Normal 5 5 2 5 2 12 2" xfId="59703"/>
    <cellStyle name="Normal 5 5 2 5 2 13" xfId="30619"/>
    <cellStyle name="Normal 5 5 2 5 2 2" xfId="870"/>
    <cellStyle name="Normal 5 5 2 5 2 2 10" xfId="20161"/>
    <cellStyle name="Normal 5 5 2 5 2 2 10 2" xfId="50368"/>
    <cellStyle name="Normal 5 5 2 5 2 2 11" xfId="29965"/>
    <cellStyle name="Normal 5 5 2 5 2 2 11 2" xfId="60172"/>
    <cellStyle name="Normal 5 5 2 5 2 2 12" xfId="31088"/>
    <cellStyle name="Normal 5 5 2 5 2 2 2" xfId="1999"/>
    <cellStyle name="Normal 5 5 2 5 2 2 2 2" xfId="11644"/>
    <cellStyle name="Normal 5 5 2 5 2 2 2 2 2" xfId="41851"/>
    <cellStyle name="Normal 5 5 2 5 2 2 2 3" xfId="21284"/>
    <cellStyle name="Normal 5 5 2 5 2 2 2 3 2" xfId="51491"/>
    <cellStyle name="Normal 5 5 2 5 2 2 2 4" xfId="32211"/>
    <cellStyle name="Normal 5 5 2 5 2 2 3" xfId="3125"/>
    <cellStyle name="Normal 5 5 2 5 2 2 3 2" xfId="12767"/>
    <cellStyle name="Normal 5 5 2 5 2 2 3 2 2" xfId="42974"/>
    <cellStyle name="Normal 5 5 2 5 2 2 3 3" xfId="22407"/>
    <cellStyle name="Normal 5 5 2 5 2 2 3 3 2" xfId="52614"/>
    <cellStyle name="Normal 5 5 2 5 2 2 3 4" xfId="33334"/>
    <cellStyle name="Normal 5 5 2 5 2 2 4" xfId="4248"/>
    <cellStyle name="Normal 5 5 2 5 2 2 4 2" xfId="13890"/>
    <cellStyle name="Normal 5 5 2 5 2 2 4 2 2" xfId="44097"/>
    <cellStyle name="Normal 5 5 2 5 2 2 4 3" xfId="23530"/>
    <cellStyle name="Normal 5 5 2 5 2 2 4 3 2" xfId="53737"/>
    <cellStyle name="Normal 5 5 2 5 2 2 4 4" xfId="34457"/>
    <cellStyle name="Normal 5 5 2 5 2 2 5" xfId="5537"/>
    <cellStyle name="Normal 5 5 2 5 2 2 5 2" xfId="15177"/>
    <cellStyle name="Normal 5 5 2 5 2 2 5 2 2" xfId="45384"/>
    <cellStyle name="Normal 5 5 2 5 2 2 5 3" xfId="24817"/>
    <cellStyle name="Normal 5 5 2 5 2 2 5 3 2" xfId="55024"/>
    <cellStyle name="Normal 5 5 2 5 2 2 5 4" xfId="35744"/>
    <cellStyle name="Normal 5 5 2 5 2 2 6" xfId="6824"/>
    <cellStyle name="Normal 5 5 2 5 2 2 6 2" xfId="16464"/>
    <cellStyle name="Normal 5 5 2 5 2 2 6 2 2" xfId="46671"/>
    <cellStyle name="Normal 5 5 2 5 2 2 6 3" xfId="26104"/>
    <cellStyle name="Normal 5 5 2 5 2 2 6 3 2" xfId="56311"/>
    <cellStyle name="Normal 5 5 2 5 2 2 6 4" xfId="37031"/>
    <cellStyle name="Normal 5 5 2 5 2 2 7" xfId="8111"/>
    <cellStyle name="Normal 5 5 2 5 2 2 7 2" xfId="17751"/>
    <cellStyle name="Normal 5 5 2 5 2 2 7 2 2" xfId="47958"/>
    <cellStyle name="Normal 5 5 2 5 2 2 7 3" xfId="27391"/>
    <cellStyle name="Normal 5 5 2 5 2 2 7 3 2" xfId="57598"/>
    <cellStyle name="Normal 5 5 2 5 2 2 7 4" xfId="38318"/>
    <cellStyle name="Normal 5 5 2 5 2 2 8" xfId="9398"/>
    <cellStyle name="Normal 5 5 2 5 2 2 8 2" xfId="19038"/>
    <cellStyle name="Normal 5 5 2 5 2 2 8 2 2" xfId="49245"/>
    <cellStyle name="Normal 5 5 2 5 2 2 8 3" xfId="28678"/>
    <cellStyle name="Normal 5 5 2 5 2 2 8 3 2" xfId="58885"/>
    <cellStyle name="Normal 5 5 2 5 2 2 8 4" xfId="39605"/>
    <cellStyle name="Normal 5 5 2 5 2 2 9" xfId="10521"/>
    <cellStyle name="Normal 5 5 2 5 2 2 9 2" xfId="40728"/>
    <cellStyle name="Normal 5 5 2 5 2 3" xfId="1528"/>
    <cellStyle name="Normal 5 5 2 5 2 3 2" xfId="11175"/>
    <cellStyle name="Normal 5 5 2 5 2 3 2 2" xfId="41382"/>
    <cellStyle name="Normal 5 5 2 5 2 3 3" xfId="20815"/>
    <cellStyle name="Normal 5 5 2 5 2 3 3 2" xfId="51022"/>
    <cellStyle name="Normal 5 5 2 5 2 3 4" xfId="31742"/>
    <cellStyle name="Normal 5 5 2 5 2 4" xfId="2656"/>
    <cellStyle name="Normal 5 5 2 5 2 4 2" xfId="12298"/>
    <cellStyle name="Normal 5 5 2 5 2 4 2 2" xfId="42505"/>
    <cellStyle name="Normal 5 5 2 5 2 4 3" xfId="21938"/>
    <cellStyle name="Normal 5 5 2 5 2 4 3 2" xfId="52145"/>
    <cellStyle name="Normal 5 5 2 5 2 4 4" xfId="32865"/>
    <cellStyle name="Normal 5 5 2 5 2 5" xfId="3779"/>
    <cellStyle name="Normal 5 5 2 5 2 5 2" xfId="13421"/>
    <cellStyle name="Normal 5 5 2 5 2 5 2 2" xfId="43628"/>
    <cellStyle name="Normal 5 5 2 5 2 5 3" xfId="23061"/>
    <cellStyle name="Normal 5 5 2 5 2 5 3 2" xfId="53268"/>
    <cellStyle name="Normal 5 5 2 5 2 5 4" xfId="33988"/>
    <cellStyle name="Normal 5 5 2 5 2 6" xfId="5068"/>
    <cellStyle name="Normal 5 5 2 5 2 6 2" xfId="14708"/>
    <cellStyle name="Normal 5 5 2 5 2 6 2 2" xfId="44915"/>
    <cellStyle name="Normal 5 5 2 5 2 6 3" xfId="24348"/>
    <cellStyle name="Normal 5 5 2 5 2 6 3 2" xfId="54555"/>
    <cellStyle name="Normal 5 5 2 5 2 6 4" xfId="35275"/>
    <cellStyle name="Normal 5 5 2 5 2 7" xfId="6355"/>
    <cellStyle name="Normal 5 5 2 5 2 7 2" xfId="15995"/>
    <cellStyle name="Normal 5 5 2 5 2 7 2 2" xfId="46202"/>
    <cellStyle name="Normal 5 5 2 5 2 7 3" xfId="25635"/>
    <cellStyle name="Normal 5 5 2 5 2 7 3 2" xfId="55842"/>
    <cellStyle name="Normal 5 5 2 5 2 7 4" xfId="36562"/>
    <cellStyle name="Normal 5 5 2 5 2 8" xfId="7642"/>
    <cellStyle name="Normal 5 5 2 5 2 8 2" xfId="17282"/>
    <cellStyle name="Normal 5 5 2 5 2 8 2 2" xfId="47489"/>
    <cellStyle name="Normal 5 5 2 5 2 8 3" xfId="26922"/>
    <cellStyle name="Normal 5 5 2 5 2 8 3 2" xfId="57129"/>
    <cellStyle name="Normal 5 5 2 5 2 8 4" xfId="37849"/>
    <cellStyle name="Normal 5 5 2 5 2 9" xfId="8929"/>
    <cellStyle name="Normal 5 5 2 5 2 9 2" xfId="18569"/>
    <cellStyle name="Normal 5 5 2 5 2 9 2 2" xfId="48776"/>
    <cellStyle name="Normal 5 5 2 5 2 9 3" xfId="28209"/>
    <cellStyle name="Normal 5 5 2 5 2 9 3 2" xfId="58416"/>
    <cellStyle name="Normal 5 5 2 5 2 9 4" xfId="39136"/>
    <cellStyle name="Normal 5 5 2 5 3" xfId="706"/>
    <cellStyle name="Normal 5 5 2 5 3 10" xfId="19997"/>
    <cellStyle name="Normal 5 5 2 5 3 10 2" xfId="50204"/>
    <cellStyle name="Normal 5 5 2 5 3 11" xfId="29801"/>
    <cellStyle name="Normal 5 5 2 5 3 11 2" xfId="60008"/>
    <cellStyle name="Normal 5 5 2 5 3 12" xfId="30924"/>
    <cellStyle name="Normal 5 5 2 5 3 2" xfId="1835"/>
    <cellStyle name="Normal 5 5 2 5 3 2 2" xfId="11480"/>
    <cellStyle name="Normal 5 5 2 5 3 2 2 2" xfId="41687"/>
    <cellStyle name="Normal 5 5 2 5 3 2 3" xfId="21120"/>
    <cellStyle name="Normal 5 5 2 5 3 2 3 2" xfId="51327"/>
    <cellStyle name="Normal 5 5 2 5 3 2 4" xfId="32047"/>
    <cellStyle name="Normal 5 5 2 5 3 3" xfId="2961"/>
    <cellStyle name="Normal 5 5 2 5 3 3 2" xfId="12603"/>
    <cellStyle name="Normal 5 5 2 5 3 3 2 2" xfId="42810"/>
    <cellStyle name="Normal 5 5 2 5 3 3 3" xfId="22243"/>
    <cellStyle name="Normal 5 5 2 5 3 3 3 2" xfId="52450"/>
    <cellStyle name="Normal 5 5 2 5 3 3 4" xfId="33170"/>
    <cellStyle name="Normal 5 5 2 5 3 4" xfId="4084"/>
    <cellStyle name="Normal 5 5 2 5 3 4 2" xfId="13726"/>
    <cellStyle name="Normal 5 5 2 5 3 4 2 2" xfId="43933"/>
    <cellStyle name="Normal 5 5 2 5 3 4 3" xfId="23366"/>
    <cellStyle name="Normal 5 5 2 5 3 4 3 2" xfId="53573"/>
    <cellStyle name="Normal 5 5 2 5 3 4 4" xfId="34293"/>
    <cellStyle name="Normal 5 5 2 5 3 5" xfId="5373"/>
    <cellStyle name="Normal 5 5 2 5 3 5 2" xfId="15013"/>
    <cellStyle name="Normal 5 5 2 5 3 5 2 2" xfId="45220"/>
    <cellStyle name="Normal 5 5 2 5 3 5 3" xfId="24653"/>
    <cellStyle name="Normal 5 5 2 5 3 5 3 2" xfId="54860"/>
    <cellStyle name="Normal 5 5 2 5 3 5 4" xfId="35580"/>
    <cellStyle name="Normal 5 5 2 5 3 6" xfId="6660"/>
    <cellStyle name="Normal 5 5 2 5 3 6 2" xfId="16300"/>
    <cellStyle name="Normal 5 5 2 5 3 6 2 2" xfId="46507"/>
    <cellStyle name="Normal 5 5 2 5 3 6 3" xfId="25940"/>
    <cellStyle name="Normal 5 5 2 5 3 6 3 2" xfId="56147"/>
    <cellStyle name="Normal 5 5 2 5 3 6 4" xfId="36867"/>
    <cellStyle name="Normal 5 5 2 5 3 7" xfId="7947"/>
    <cellStyle name="Normal 5 5 2 5 3 7 2" xfId="17587"/>
    <cellStyle name="Normal 5 5 2 5 3 7 2 2" xfId="47794"/>
    <cellStyle name="Normal 5 5 2 5 3 7 3" xfId="27227"/>
    <cellStyle name="Normal 5 5 2 5 3 7 3 2" xfId="57434"/>
    <cellStyle name="Normal 5 5 2 5 3 7 4" xfId="38154"/>
    <cellStyle name="Normal 5 5 2 5 3 8" xfId="9234"/>
    <cellStyle name="Normal 5 5 2 5 3 8 2" xfId="18874"/>
    <cellStyle name="Normal 5 5 2 5 3 8 2 2" xfId="49081"/>
    <cellStyle name="Normal 5 5 2 5 3 8 3" xfId="28514"/>
    <cellStyle name="Normal 5 5 2 5 3 8 3 2" xfId="58721"/>
    <cellStyle name="Normal 5 5 2 5 3 8 4" xfId="39441"/>
    <cellStyle name="Normal 5 5 2 5 3 9" xfId="10357"/>
    <cellStyle name="Normal 5 5 2 5 3 9 2" xfId="40564"/>
    <cellStyle name="Normal 5 5 2 5 4" xfId="1176"/>
    <cellStyle name="Normal 5 5 2 5 4 10" xfId="20464"/>
    <cellStyle name="Normal 5 5 2 5 4 10 2" xfId="50671"/>
    <cellStyle name="Normal 5 5 2 5 4 11" xfId="30268"/>
    <cellStyle name="Normal 5 5 2 5 4 11 2" xfId="60475"/>
    <cellStyle name="Normal 5 5 2 5 4 12" xfId="31391"/>
    <cellStyle name="Normal 5 5 2 5 4 2" xfId="2304"/>
    <cellStyle name="Normal 5 5 2 5 4 2 2" xfId="11947"/>
    <cellStyle name="Normal 5 5 2 5 4 2 2 2" xfId="42154"/>
    <cellStyle name="Normal 5 5 2 5 4 2 3" xfId="21587"/>
    <cellStyle name="Normal 5 5 2 5 4 2 3 2" xfId="51794"/>
    <cellStyle name="Normal 5 5 2 5 4 2 4" xfId="32514"/>
    <cellStyle name="Normal 5 5 2 5 4 3" xfId="3428"/>
    <cellStyle name="Normal 5 5 2 5 4 3 2" xfId="13070"/>
    <cellStyle name="Normal 5 5 2 5 4 3 2 2" xfId="43277"/>
    <cellStyle name="Normal 5 5 2 5 4 3 3" xfId="22710"/>
    <cellStyle name="Normal 5 5 2 5 4 3 3 2" xfId="52917"/>
    <cellStyle name="Normal 5 5 2 5 4 3 4" xfId="33637"/>
    <cellStyle name="Normal 5 5 2 5 4 4" xfId="4551"/>
    <cellStyle name="Normal 5 5 2 5 4 4 2" xfId="14193"/>
    <cellStyle name="Normal 5 5 2 5 4 4 2 2" xfId="44400"/>
    <cellStyle name="Normal 5 5 2 5 4 4 3" xfId="23833"/>
    <cellStyle name="Normal 5 5 2 5 4 4 3 2" xfId="54040"/>
    <cellStyle name="Normal 5 5 2 5 4 4 4" xfId="34760"/>
    <cellStyle name="Normal 5 5 2 5 4 5" xfId="5840"/>
    <cellStyle name="Normal 5 5 2 5 4 5 2" xfId="15480"/>
    <cellStyle name="Normal 5 5 2 5 4 5 2 2" xfId="45687"/>
    <cellStyle name="Normal 5 5 2 5 4 5 3" xfId="25120"/>
    <cellStyle name="Normal 5 5 2 5 4 5 3 2" xfId="55327"/>
    <cellStyle name="Normal 5 5 2 5 4 5 4" xfId="36047"/>
    <cellStyle name="Normal 5 5 2 5 4 6" xfId="7127"/>
    <cellStyle name="Normal 5 5 2 5 4 6 2" xfId="16767"/>
    <cellStyle name="Normal 5 5 2 5 4 6 2 2" xfId="46974"/>
    <cellStyle name="Normal 5 5 2 5 4 6 3" xfId="26407"/>
    <cellStyle name="Normal 5 5 2 5 4 6 3 2" xfId="56614"/>
    <cellStyle name="Normal 5 5 2 5 4 6 4" xfId="37334"/>
    <cellStyle name="Normal 5 5 2 5 4 7" xfId="8414"/>
    <cellStyle name="Normal 5 5 2 5 4 7 2" xfId="18054"/>
    <cellStyle name="Normal 5 5 2 5 4 7 2 2" xfId="48261"/>
    <cellStyle name="Normal 5 5 2 5 4 7 3" xfId="27694"/>
    <cellStyle name="Normal 5 5 2 5 4 7 3 2" xfId="57901"/>
    <cellStyle name="Normal 5 5 2 5 4 7 4" xfId="38621"/>
    <cellStyle name="Normal 5 5 2 5 4 8" xfId="9701"/>
    <cellStyle name="Normal 5 5 2 5 4 8 2" xfId="19341"/>
    <cellStyle name="Normal 5 5 2 5 4 8 2 2" xfId="49548"/>
    <cellStyle name="Normal 5 5 2 5 4 8 3" xfId="28981"/>
    <cellStyle name="Normal 5 5 2 5 4 8 3 2" xfId="59188"/>
    <cellStyle name="Normal 5 5 2 5 4 8 4" xfId="39908"/>
    <cellStyle name="Normal 5 5 2 5 4 9" xfId="10824"/>
    <cellStyle name="Normal 5 5 2 5 4 9 2" xfId="41031"/>
    <cellStyle name="Normal 5 5 2 5 5" xfId="1364"/>
    <cellStyle name="Normal 5 5 2 5 5 2" xfId="4904"/>
    <cellStyle name="Normal 5 5 2 5 5 2 2" xfId="14544"/>
    <cellStyle name="Normal 5 5 2 5 5 2 2 2" xfId="44751"/>
    <cellStyle name="Normal 5 5 2 5 5 2 3" xfId="24184"/>
    <cellStyle name="Normal 5 5 2 5 5 2 3 2" xfId="54391"/>
    <cellStyle name="Normal 5 5 2 5 5 2 4" xfId="35111"/>
    <cellStyle name="Normal 5 5 2 5 5 3" xfId="6191"/>
    <cellStyle name="Normal 5 5 2 5 5 3 2" xfId="15831"/>
    <cellStyle name="Normal 5 5 2 5 5 3 2 2" xfId="46038"/>
    <cellStyle name="Normal 5 5 2 5 5 3 3" xfId="25471"/>
    <cellStyle name="Normal 5 5 2 5 5 3 3 2" xfId="55678"/>
    <cellStyle name="Normal 5 5 2 5 5 3 4" xfId="36398"/>
    <cellStyle name="Normal 5 5 2 5 5 4" xfId="7478"/>
    <cellStyle name="Normal 5 5 2 5 5 4 2" xfId="17118"/>
    <cellStyle name="Normal 5 5 2 5 5 4 2 2" xfId="47325"/>
    <cellStyle name="Normal 5 5 2 5 5 4 3" xfId="26758"/>
    <cellStyle name="Normal 5 5 2 5 5 4 3 2" xfId="56965"/>
    <cellStyle name="Normal 5 5 2 5 5 4 4" xfId="37685"/>
    <cellStyle name="Normal 5 5 2 5 5 5" xfId="8765"/>
    <cellStyle name="Normal 5 5 2 5 5 5 2" xfId="18405"/>
    <cellStyle name="Normal 5 5 2 5 5 5 2 2" xfId="48612"/>
    <cellStyle name="Normal 5 5 2 5 5 5 3" xfId="28045"/>
    <cellStyle name="Normal 5 5 2 5 5 5 3 2" xfId="58252"/>
    <cellStyle name="Normal 5 5 2 5 5 5 4" xfId="38972"/>
    <cellStyle name="Normal 5 5 2 5 5 6" xfId="11011"/>
    <cellStyle name="Normal 5 5 2 5 5 6 2" xfId="41218"/>
    <cellStyle name="Normal 5 5 2 5 5 7" xfId="20651"/>
    <cellStyle name="Normal 5 5 2 5 5 7 2" xfId="50858"/>
    <cellStyle name="Normal 5 5 2 5 5 8" xfId="29332"/>
    <cellStyle name="Normal 5 5 2 5 5 8 2" xfId="59539"/>
    <cellStyle name="Normal 5 5 2 5 5 9" xfId="31578"/>
    <cellStyle name="Normal 5 5 2 5 6" xfId="2492"/>
    <cellStyle name="Normal 5 5 2 5 6 2" xfId="12134"/>
    <cellStyle name="Normal 5 5 2 5 6 2 2" xfId="42341"/>
    <cellStyle name="Normal 5 5 2 5 6 3" xfId="21774"/>
    <cellStyle name="Normal 5 5 2 5 6 3 2" xfId="51981"/>
    <cellStyle name="Normal 5 5 2 5 6 4" xfId="32701"/>
    <cellStyle name="Normal 5 5 2 5 7" xfId="3615"/>
    <cellStyle name="Normal 5 5 2 5 7 2" xfId="13257"/>
    <cellStyle name="Normal 5 5 2 5 7 2 2" xfId="43464"/>
    <cellStyle name="Normal 5 5 2 5 7 3" xfId="22897"/>
    <cellStyle name="Normal 5 5 2 5 7 3 2" xfId="53104"/>
    <cellStyle name="Normal 5 5 2 5 7 4" xfId="33824"/>
    <cellStyle name="Normal 5 5 2 5 8" xfId="4738"/>
    <cellStyle name="Normal 5 5 2 5 8 2" xfId="14380"/>
    <cellStyle name="Normal 5 5 2 5 8 2 2" xfId="44587"/>
    <cellStyle name="Normal 5 5 2 5 8 3" xfId="24020"/>
    <cellStyle name="Normal 5 5 2 5 8 3 2" xfId="54227"/>
    <cellStyle name="Normal 5 5 2 5 8 4" xfId="34947"/>
    <cellStyle name="Normal 5 5 2 5 9" xfId="6027"/>
    <cellStyle name="Normal 5 5 2 5 9 2" xfId="15667"/>
    <cellStyle name="Normal 5 5 2 5 9 2 2" xfId="45874"/>
    <cellStyle name="Normal 5 5 2 5 9 3" xfId="25307"/>
    <cellStyle name="Normal 5 5 2 5 9 3 2" xfId="55514"/>
    <cellStyle name="Normal 5 5 2 5 9 4" xfId="36234"/>
    <cellStyle name="Normal 5 5 2 6" xfId="254"/>
    <cellStyle name="Normal 5 5 2 6 10" xfId="7338"/>
    <cellStyle name="Normal 5 5 2 6 10 2" xfId="16978"/>
    <cellStyle name="Normal 5 5 2 6 10 2 2" xfId="47185"/>
    <cellStyle name="Normal 5 5 2 6 10 3" xfId="26618"/>
    <cellStyle name="Normal 5 5 2 6 10 3 2" xfId="56825"/>
    <cellStyle name="Normal 5 5 2 6 10 4" xfId="37545"/>
    <cellStyle name="Normal 5 5 2 6 11" xfId="8625"/>
    <cellStyle name="Normal 5 5 2 6 11 2" xfId="18265"/>
    <cellStyle name="Normal 5 5 2 6 11 2 2" xfId="48472"/>
    <cellStyle name="Normal 5 5 2 6 11 3" xfId="27905"/>
    <cellStyle name="Normal 5 5 2 6 11 3 2" xfId="58112"/>
    <cellStyle name="Normal 5 5 2 6 11 4" xfId="38832"/>
    <cellStyle name="Normal 5 5 2 6 12" xfId="9912"/>
    <cellStyle name="Normal 5 5 2 6 12 2" xfId="40119"/>
    <cellStyle name="Normal 5 5 2 6 13" xfId="19552"/>
    <cellStyle name="Normal 5 5 2 6 13 2" xfId="49759"/>
    <cellStyle name="Normal 5 5 2 6 14" xfId="29192"/>
    <cellStyle name="Normal 5 5 2 6 14 2" xfId="59399"/>
    <cellStyle name="Normal 5 5 2 6 15" xfId="30479"/>
    <cellStyle name="Normal 5 5 2 6 2" xfId="418"/>
    <cellStyle name="Normal 5 5 2 6 2 10" xfId="10076"/>
    <cellStyle name="Normal 5 5 2 6 2 10 2" xfId="40283"/>
    <cellStyle name="Normal 5 5 2 6 2 11" xfId="19716"/>
    <cellStyle name="Normal 5 5 2 6 2 11 2" xfId="49923"/>
    <cellStyle name="Normal 5 5 2 6 2 12" xfId="29520"/>
    <cellStyle name="Normal 5 5 2 6 2 12 2" xfId="59727"/>
    <cellStyle name="Normal 5 5 2 6 2 13" xfId="30643"/>
    <cellStyle name="Normal 5 5 2 6 2 2" xfId="894"/>
    <cellStyle name="Normal 5 5 2 6 2 2 10" xfId="20185"/>
    <cellStyle name="Normal 5 5 2 6 2 2 10 2" xfId="50392"/>
    <cellStyle name="Normal 5 5 2 6 2 2 11" xfId="29989"/>
    <cellStyle name="Normal 5 5 2 6 2 2 11 2" xfId="60196"/>
    <cellStyle name="Normal 5 5 2 6 2 2 12" xfId="31112"/>
    <cellStyle name="Normal 5 5 2 6 2 2 2" xfId="2023"/>
    <cellStyle name="Normal 5 5 2 6 2 2 2 2" xfId="11668"/>
    <cellStyle name="Normal 5 5 2 6 2 2 2 2 2" xfId="41875"/>
    <cellStyle name="Normal 5 5 2 6 2 2 2 3" xfId="21308"/>
    <cellStyle name="Normal 5 5 2 6 2 2 2 3 2" xfId="51515"/>
    <cellStyle name="Normal 5 5 2 6 2 2 2 4" xfId="32235"/>
    <cellStyle name="Normal 5 5 2 6 2 2 3" xfId="3149"/>
    <cellStyle name="Normal 5 5 2 6 2 2 3 2" xfId="12791"/>
    <cellStyle name="Normal 5 5 2 6 2 2 3 2 2" xfId="42998"/>
    <cellStyle name="Normal 5 5 2 6 2 2 3 3" xfId="22431"/>
    <cellStyle name="Normal 5 5 2 6 2 2 3 3 2" xfId="52638"/>
    <cellStyle name="Normal 5 5 2 6 2 2 3 4" xfId="33358"/>
    <cellStyle name="Normal 5 5 2 6 2 2 4" xfId="4272"/>
    <cellStyle name="Normal 5 5 2 6 2 2 4 2" xfId="13914"/>
    <cellStyle name="Normal 5 5 2 6 2 2 4 2 2" xfId="44121"/>
    <cellStyle name="Normal 5 5 2 6 2 2 4 3" xfId="23554"/>
    <cellStyle name="Normal 5 5 2 6 2 2 4 3 2" xfId="53761"/>
    <cellStyle name="Normal 5 5 2 6 2 2 4 4" xfId="34481"/>
    <cellStyle name="Normal 5 5 2 6 2 2 5" xfId="5561"/>
    <cellStyle name="Normal 5 5 2 6 2 2 5 2" xfId="15201"/>
    <cellStyle name="Normal 5 5 2 6 2 2 5 2 2" xfId="45408"/>
    <cellStyle name="Normal 5 5 2 6 2 2 5 3" xfId="24841"/>
    <cellStyle name="Normal 5 5 2 6 2 2 5 3 2" xfId="55048"/>
    <cellStyle name="Normal 5 5 2 6 2 2 5 4" xfId="35768"/>
    <cellStyle name="Normal 5 5 2 6 2 2 6" xfId="6848"/>
    <cellStyle name="Normal 5 5 2 6 2 2 6 2" xfId="16488"/>
    <cellStyle name="Normal 5 5 2 6 2 2 6 2 2" xfId="46695"/>
    <cellStyle name="Normal 5 5 2 6 2 2 6 3" xfId="26128"/>
    <cellStyle name="Normal 5 5 2 6 2 2 6 3 2" xfId="56335"/>
    <cellStyle name="Normal 5 5 2 6 2 2 6 4" xfId="37055"/>
    <cellStyle name="Normal 5 5 2 6 2 2 7" xfId="8135"/>
    <cellStyle name="Normal 5 5 2 6 2 2 7 2" xfId="17775"/>
    <cellStyle name="Normal 5 5 2 6 2 2 7 2 2" xfId="47982"/>
    <cellStyle name="Normal 5 5 2 6 2 2 7 3" xfId="27415"/>
    <cellStyle name="Normal 5 5 2 6 2 2 7 3 2" xfId="57622"/>
    <cellStyle name="Normal 5 5 2 6 2 2 7 4" xfId="38342"/>
    <cellStyle name="Normal 5 5 2 6 2 2 8" xfId="9422"/>
    <cellStyle name="Normal 5 5 2 6 2 2 8 2" xfId="19062"/>
    <cellStyle name="Normal 5 5 2 6 2 2 8 2 2" xfId="49269"/>
    <cellStyle name="Normal 5 5 2 6 2 2 8 3" xfId="28702"/>
    <cellStyle name="Normal 5 5 2 6 2 2 8 3 2" xfId="58909"/>
    <cellStyle name="Normal 5 5 2 6 2 2 8 4" xfId="39629"/>
    <cellStyle name="Normal 5 5 2 6 2 2 9" xfId="10545"/>
    <cellStyle name="Normal 5 5 2 6 2 2 9 2" xfId="40752"/>
    <cellStyle name="Normal 5 5 2 6 2 3" xfId="1552"/>
    <cellStyle name="Normal 5 5 2 6 2 3 2" xfId="11199"/>
    <cellStyle name="Normal 5 5 2 6 2 3 2 2" xfId="41406"/>
    <cellStyle name="Normal 5 5 2 6 2 3 3" xfId="20839"/>
    <cellStyle name="Normal 5 5 2 6 2 3 3 2" xfId="51046"/>
    <cellStyle name="Normal 5 5 2 6 2 3 4" xfId="31766"/>
    <cellStyle name="Normal 5 5 2 6 2 4" xfId="2680"/>
    <cellStyle name="Normal 5 5 2 6 2 4 2" xfId="12322"/>
    <cellStyle name="Normal 5 5 2 6 2 4 2 2" xfId="42529"/>
    <cellStyle name="Normal 5 5 2 6 2 4 3" xfId="21962"/>
    <cellStyle name="Normal 5 5 2 6 2 4 3 2" xfId="52169"/>
    <cellStyle name="Normal 5 5 2 6 2 4 4" xfId="32889"/>
    <cellStyle name="Normal 5 5 2 6 2 5" xfId="3803"/>
    <cellStyle name="Normal 5 5 2 6 2 5 2" xfId="13445"/>
    <cellStyle name="Normal 5 5 2 6 2 5 2 2" xfId="43652"/>
    <cellStyle name="Normal 5 5 2 6 2 5 3" xfId="23085"/>
    <cellStyle name="Normal 5 5 2 6 2 5 3 2" xfId="53292"/>
    <cellStyle name="Normal 5 5 2 6 2 5 4" xfId="34012"/>
    <cellStyle name="Normal 5 5 2 6 2 6" xfId="5092"/>
    <cellStyle name="Normal 5 5 2 6 2 6 2" xfId="14732"/>
    <cellStyle name="Normal 5 5 2 6 2 6 2 2" xfId="44939"/>
    <cellStyle name="Normal 5 5 2 6 2 6 3" xfId="24372"/>
    <cellStyle name="Normal 5 5 2 6 2 6 3 2" xfId="54579"/>
    <cellStyle name="Normal 5 5 2 6 2 6 4" xfId="35299"/>
    <cellStyle name="Normal 5 5 2 6 2 7" xfId="6379"/>
    <cellStyle name="Normal 5 5 2 6 2 7 2" xfId="16019"/>
    <cellStyle name="Normal 5 5 2 6 2 7 2 2" xfId="46226"/>
    <cellStyle name="Normal 5 5 2 6 2 7 3" xfId="25659"/>
    <cellStyle name="Normal 5 5 2 6 2 7 3 2" xfId="55866"/>
    <cellStyle name="Normal 5 5 2 6 2 7 4" xfId="36586"/>
    <cellStyle name="Normal 5 5 2 6 2 8" xfId="7666"/>
    <cellStyle name="Normal 5 5 2 6 2 8 2" xfId="17306"/>
    <cellStyle name="Normal 5 5 2 6 2 8 2 2" xfId="47513"/>
    <cellStyle name="Normal 5 5 2 6 2 8 3" xfId="26946"/>
    <cellStyle name="Normal 5 5 2 6 2 8 3 2" xfId="57153"/>
    <cellStyle name="Normal 5 5 2 6 2 8 4" xfId="37873"/>
    <cellStyle name="Normal 5 5 2 6 2 9" xfId="8953"/>
    <cellStyle name="Normal 5 5 2 6 2 9 2" xfId="18593"/>
    <cellStyle name="Normal 5 5 2 6 2 9 2 2" xfId="48800"/>
    <cellStyle name="Normal 5 5 2 6 2 9 3" xfId="28233"/>
    <cellStyle name="Normal 5 5 2 6 2 9 3 2" xfId="58440"/>
    <cellStyle name="Normal 5 5 2 6 2 9 4" xfId="39160"/>
    <cellStyle name="Normal 5 5 2 6 3" xfId="730"/>
    <cellStyle name="Normal 5 5 2 6 3 10" xfId="20021"/>
    <cellStyle name="Normal 5 5 2 6 3 10 2" xfId="50228"/>
    <cellStyle name="Normal 5 5 2 6 3 11" xfId="29825"/>
    <cellStyle name="Normal 5 5 2 6 3 11 2" xfId="60032"/>
    <cellStyle name="Normal 5 5 2 6 3 12" xfId="30948"/>
    <cellStyle name="Normal 5 5 2 6 3 2" xfId="1859"/>
    <cellStyle name="Normal 5 5 2 6 3 2 2" xfId="11504"/>
    <cellStyle name="Normal 5 5 2 6 3 2 2 2" xfId="41711"/>
    <cellStyle name="Normal 5 5 2 6 3 2 3" xfId="21144"/>
    <cellStyle name="Normal 5 5 2 6 3 2 3 2" xfId="51351"/>
    <cellStyle name="Normal 5 5 2 6 3 2 4" xfId="32071"/>
    <cellStyle name="Normal 5 5 2 6 3 3" xfId="2985"/>
    <cellStyle name="Normal 5 5 2 6 3 3 2" xfId="12627"/>
    <cellStyle name="Normal 5 5 2 6 3 3 2 2" xfId="42834"/>
    <cellStyle name="Normal 5 5 2 6 3 3 3" xfId="22267"/>
    <cellStyle name="Normal 5 5 2 6 3 3 3 2" xfId="52474"/>
    <cellStyle name="Normal 5 5 2 6 3 3 4" xfId="33194"/>
    <cellStyle name="Normal 5 5 2 6 3 4" xfId="4108"/>
    <cellStyle name="Normal 5 5 2 6 3 4 2" xfId="13750"/>
    <cellStyle name="Normal 5 5 2 6 3 4 2 2" xfId="43957"/>
    <cellStyle name="Normal 5 5 2 6 3 4 3" xfId="23390"/>
    <cellStyle name="Normal 5 5 2 6 3 4 3 2" xfId="53597"/>
    <cellStyle name="Normal 5 5 2 6 3 4 4" xfId="34317"/>
    <cellStyle name="Normal 5 5 2 6 3 5" xfId="5397"/>
    <cellStyle name="Normal 5 5 2 6 3 5 2" xfId="15037"/>
    <cellStyle name="Normal 5 5 2 6 3 5 2 2" xfId="45244"/>
    <cellStyle name="Normal 5 5 2 6 3 5 3" xfId="24677"/>
    <cellStyle name="Normal 5 5 2 6 3 5 3 2" xfId="54884"/>
    <cellStyle name="Normal 5 5 2 6 3 5 4" xfId="35604"/>
    <cellStyle name="Normal 5 5 2 6 3 6" xfId="6684"/>
    <cellStyle name="Normal 5 5 2 6 3 6 2" xfId="16324"/>
    <cellStyle name="Normal 5 5 2 6 3 6 2 2" xfId="46531"/>
    <cellStyle name="Normal 5 5 2 6 3 6 3" xfId="25964"/>
    <cellStyle name="Normal 5 5 2 6 3 6 3 2" xfId="56171"/>
    <cellStyle name="Normal 5 5 2 6 3 6 4" xfId="36891"/>
    <cellStyle name="Normal 5 5 2 6 3 7" xfId="7971"/>
    <cellStyle name="Normal 5 5 2 6 3 7 2" xfId="17611"/>
    <cellStyle name="Normal 5 5 2 6 3 7 2 2" xfId="47818"/>
    <cellStyle name="Normal 5 5 2 6 3 7 3" xfId="27251"/>
    <cellStyle name="Normal 5 5 2 6 3 7 3 2" xfId="57458"/>
    <cellStyle name="Normal 5 5 2 6 3 7 4" xfId="38178"/>
    <cellStyle name="Normal 5 5 2 6 3 8" xfId="9258"/>
    <cellStyle name="Normal 5 5 2 6 3 8 2" xfId="18898"/>
    <cellStyle name="Normal 5 5 2 6 3 8 2 2" xfId="49105"/>
    <cellStyle name="Normal 5 5 2 6 3 8 3" xfId="28538"/>
    <cellStyle name="Normal 5 5 2 6 3 8 3 2" xfId="58745"/>
    <cellStyle name="Normal 5 5 2 6 3 8 4" xfId="39465"/>
    <cellStyle name="Normal 5 5 2 6 3 9" xfId="10381"/>
    <cellStyle name="Normal 5 5 2 6 3 9 2" xfId="40588"/>
    <cellStyle name="Normal 5 5 2 6 4" xfId="1200"/>
    <cellStyle name="Normal 5 5 2 6 4 10" xfId="20488"/>
    <cellStyle name="Normal 5 5 2 6 4 10 2" xfId="50695"/>
    <cellStyle name="Normal 5 5 2 6 4 11" xfId="30292"/>
    <cellStyle name="Normal 5 5 2 6 4 11 2" xfId="60499"/>
    <cellStyle name="Normal 5 5 2 6 4 12" xfId="31415"/>
    <cellStyle name="Normal 5 5 2 6 4 2" xfId="2328"/>
    <cellStyle name="Normal 5 5 2 6 4 2 2" xfId="11971"/>
    <cellStyle name="Normal 5 5 2 6 4 2 2 2" xfId="42178"/>
    <cellStyle name="Normal 5 5 2 6 4 2 3" xfId="21611"/>
    <cellStyle name="Normal 5 5 2 6 4 2 3 2" xfId="51818"/>
    <cellStyle name="Normal 5 5 2 6 4 2 4" xfId="32538"/>
    <cellStyle name="Normal 5 5 2 6 4 3" xfId="3452"/>
    <cellStyle name="Normal 5 5 2 6 4 3 2" xfId="13094"/>
    <cellStyle name="Normal 5 5 2 6 4 3 2 2" xfId="43301"/>
    <cellStyle name="Normal 5 5 2 6 4 3 3" xfId="22734"/>
    <cellStyle name="Normal 5 5 2 6 4 3 3 2" xfId="52941"/>
    <cellStyle name="Normal 5 5 2 6 4 3 4" xfId="33661"/>
    <cellStyle name="Normal 5 5 2 6 4 4" xfId="4575"/>
    <cellStyle name="Normal 5 5 2 6 4 4 2" xfId="14217"/>
    <cellStyle name="Normal 5 5 2 6 4 4 2 2" xfId="44424"/>
    <cellStyle name="Normal 5 5 2 6 4 4 3" xfId="23857"/>
    <cellStyle name="Normal 5 5 2 6 4 4 3 2" xfId="54064"/>
    <cellStyle name="Normal 5 5 2 6 4 4 4" xfId="34784"/>
    <cellStyle name="Normal 5 5 2 6 4 5" xfId="5864"/>
    <cellStyle name="Normal 5 5 2 6 4 5 2" xfId="15504"/>
    <cellStyle name="Normal 5 5 2 6 4 5 2 2" xfId="45711"/>
    <cellStyle name="Normal 5 5 2 6 4 5 3" xfId="25144"/>
    <cellStyle name="Normal 5 5 2 6 4 5 3 2" xfId="55351"/>
    <cellStyle name="Normal 5 5 2 6 4 5 4" xfId="36071"/>
    <cellStyle name="Normal 5 5 2 6 4 6" xfId="7151"/>
    <cellStyle name="Normal 5 5 2 6 4 6 2" xfId="16791"/>
    <cellStyle name="Normal 5 5 2 6 4 6 2 2" xfId="46998"/>
    <cellStyle name="Normal 5 5 2 6 4 6 3" xfId="26431"/>
    <cellStyle name="Normal 5 5 2 6 4 6 3 2" xfId="56638"/>
    <cellStyle name="Normal 5 5 2 6 4 6 4" xfId="37358"/>
    <cellStyle name="Normal 5 5 2 6 4 7" xfId="8438"/>
    <cellStyle name="Normal 5 5 2 6 4 7 2" xfId="18078"/>
    <cellStyle name="Normal 5 5 2 6 4 7 2 2" xfId="48285"/>
    <cellStyle name="Normal 5 5 2 6 4 7 3" xfId="27718"/>
    <cellStyle name="Normal 5 5 2 6 4 7 3 2" xfId="57925"/>
    <cellStyle name="Normal 5 5 2 6 4 7 4" xfId="38645"/>
    <cellStyle name="Normal 5 5 2 6 4 8" xfId="9725"/>
    <cellStyle name="Normal 5 5 2 6 4 8 2" xfId="19365"/>
    <cellStyle name="Normal 5 5 2 6 4 8 2 2" xfId="49572"/>
    <cellStyle name="Normal 5 5 2 6 4 8 3" xfId="29005"/>
    <cellStyle name="Normal 5 5 2 6 4 8 3 2" xfId="59212"/>
    <cellStyle name="Normal 5 5 2 6 4 8 4" xfId="39932"/>
    <cellStyle name="Normal 5 5 2 6 4 9" xfId="10848"/>
    <cellStyle name="Normal 5 5 2 6 4 9 2" xfId="41055"/>
    <cellStyle name="Normal 5 5 2 6 5" xfId="1388"/>
    <cellStyle name="Normal 5 5 2 6 5 2" xfId="4928"/>
    <cellStyle name="Normal 5 5 2 6 5 2 2" xfId="14568"/>
    <cellStyle name="Normal 5 5 2 6 5 2 2 2" xfId="44775"/>
    <cellStyle name="Normal 5 5 2 6 5 2 3" xfId="24208"/>
    <cellStyle name="Normal 5 5 2 6 5 2 3 2" xfId="54415"/>
    <cellStyle name="Normal 5 5 2 6 5 2 4" xfId="35135"/>
    <cellStyle name="Normal 5 5 2 6 5 3" xfId="6215"/>
    <cellStyle name="Normal 5 5 2 6 5 3 2" xfId="15855"/>
    <cellStyle name="Normal 5 5 2 6 5 3 2 2" xfId="46062"/>
    <cellStyle name="Normal 5 5 2 6 5 3 3" xfId="25495"/>
    <cellStyle name="Normal 5 5 2 6 5 3 3 2" xfId="55702"/>
    <cellStyle name="Normal 5 5 2 6 5 3 4" xfId="36422"/>
    <cellStyle name="Normal 5 5 2 6 5 4" xfId="7502"/>
    <cellStyle name="Normal 5 5 2 6 5 4 2" xfId="17142"/>
    <cellStyle name="Normal 5 5 2 6 5 4 2 2" xfId="47349"/>
    <cellStyle name="Normal 5 5 2 6 5 4 3" xfId="26782"/>
    <cellStyle name="Normal 5 5 2 6 5 4 3 2" xfId="56989"/>
    <cellStyle name="Normal 5 5 2 6 5 4 4" xfId="37709"/>
    <cellStyle name="Normal 5 5 2 6 5 5" xfId="8789"/>
    <cellStyle name="Normal 5 5 2 6 5 5 2" xfId="18429"/>
    <cellStyle name="Normal 5 5 2 6 5 5 2 2" xfId="48636"/>
    <cellStyle name="Normal 5 5 2 6 5 5 3" xfId="28069"/>
    <cellStyle name="Normal 5 5 2 6 5 5 3 2" xfId="58276"/>
    <cellStyle name="Normal 5 5 2 6 5 5 4" xfId="38996"/>
    <cellStyle name="Normal 5 5 2 6 5 6" xfId="11035"/>
    <cellStyle name="Normal 5 5 2 6 5 6 2" xfId="41242"/>
    <cellStyle name="Normal 5 5 2 6 5 7" xfId="20675"/>
    <cellStyle name="Normal 5 5 2 6 5 7 2" xfId="50882"/>
    <cellStyle name="Normal 5 5 2 6 5 8" xfId="29356"/>
    <cellStyle name="Normal 5 5 2 6 5 8 2" xfId="59563"/>
    <cellStyle name="Normal 5 5 2 6 5 9" xfId="31602"/>
    <cellStyle name="Normal 5 5 2 6 6" xfId="2516"/>
    <cellStyle name="Normal 5 5 2 6 6 2" xfId="12158"/>
    <cellStyle name="Normal 5 5 2 6 6 2 2" xfId="42365"/>
    <cellStyle name="Normal 5 5 2 6 6 3" xfId="21798"/>
    <cellStyle name="Normal 5 5 2 6 6 3 2" xfId="52005"/>
    <cellStyle name="Normal 5 5 2 6 6 4" xfId="32725"/>
    <cellStyle name="Normal 5 5 2 6 7" xfId="3639"/>
    <cellStyle name="Normal 5 5 2 6 7 2" xfId="13281"/>
    <cellStyle name="Normal 5 5 2 6 7 2 2" xfId="43488"/>
    <cellStyle name="Normal 5 5 2 6 7 3" xfId="22921"/>
    <cellStyle name="Normal 5 5 2 6 7 3 2" xfId="53128"/>
    <cellStyle name="Normal 5 5 2 6 7 4" xfId="33848"/>
    <cellStyle name="Normal 5 5 2 6 8" xfId="4762"/>
    <cellStyle name="Normal 5 5 2 6 8 2" xfId="14404"/>
    <cellStyle name="Normal 5 5 2 6 8 2 2" xfId="44611"/>
    <cellStyle name="Normal 5 5 2 6 8 3" xfId="24044"/>
    <cellStyle name="Normal 5 5 2 6 8 3 2" xfId="54251"/>
    <cellStyle name="Normal 5 5 2 6 8 4" xfId="34971"/>
    <cellStyle name="Normal 5 5 2 6 9" xfId="6051"/>
    <cellStyle name="Normal 5 5 2 6 9 2" xfId="15691"/>
    <cellStyle name="Normal 5 5 2 6 9 2 2" xfId="45898"/>
    <cellStyle name="Normal 5 5 2 6 9 3" xfId="25331"/>
    <cellStyle name="Normal 5 5 2 6 9 3 2" xfId="55538"/>
    <cellStyle name="Normal 5 5 2 6 9 4" xfId="36258"/>
    <cellStyle name="Normal 5 5 2 7" xfId="277"/>
    <cellStyle name="Normal 5 5 2 7 10" xfId="7361"/>
    <cellStyle name="Normal 5 5 2 7 10 2" xfId="17001"/>
    <cellStyle name="Normal 5 5 2 7 10 2 2" xfId="47208"/>
    <cellStyle name="Normal 5 5 2 7 10 3" xfId="26641"/>
    <cellStyle name="Normal 5 5 2 7 10 3 2" xfId="56848"/>
    <cellStyle name="Normal 5 5 2 7 10 4" xfId="37568"/>
    <cellStyle name="Normal 5 5 2 7 11" xfId="8648"/>
    <cellStyle name="Normal 5 5 2 7 11 2" xfId="18288"/>
    <cellStyle name="Normal 5 5 2 7 11 2 2" xfId="48495"/>
    <cellStyle name="Normal 5 5 2 7 11 3" xfId="27928"/>
    <cellStyle name="Normal 5 5 2 7 11 3 2" xfId="58135"/>
    <cellStyle name="Normal 5 5 2 7 11 4" xfId="38855"/>
    <cellStyle name="Normal 5 5 2 7 12" xfId="9935"/>
    <cellStyle name="Normal 5 5 2 7 12 2" xfId="40142"/>
    <cellStyle name="Normal 5 5 2 7 13" xfId="19575"/>
    <cellStyle name="Normal 5 5 2 7 13 2" xfId="49782"/>
    <cellStyle name="Normal 5 5 2 7 14" xfId="29215"/>
    <cellStyle name="Normal 5 5 2 7 14 2" xfId="59422"/>
    <cellStyle name="Normal 5 5 2 7 15" xfId="30502"/>
    <cellStyle name="Normal 5 5 2 7 2" xfId="441"/>
    <cellStyle name="Normal 5 5 2 7 2 10" xfId="10099"/>
    <cellStyle name="Normal 5 5 2 7 2 10 2" xfId="40306"/>
    <cellStyle name="Normal 5 5 2 7 2 11" xfId="19739"/>
    <cellStyle name="Normal 5 5 2 7 2 11 2" xfId="49946"/>
    <cellStyle name="Normal 5 5 2 7 2 12" xfId="29543"/>
    <cellStyle name="Normal 5 5 2 7 2 12 2" xfId="59750"/>
    <cellStyle name="Normal 5 5 2 7 2 13" xfId="30666"/>
    <cellStyle name="Normal 5 5 2 7 2 2" xfId="917"/>
    <cellStyle name="Normal 5 5 2 7 2 2 10" xfId="20208"/>
    <cellStyle name="Normal 5 5 2 7 2 2 10 2" xfId="50415"/>
    <cellStyle name="Normal 5 5 2 7 2 2 11" xfId="30012"/>
    <cellStyle name="Normal 5 5 2 7 2 2 11 2" xfId="60219"/>
    <cellStyle name="Normal 5 5 2 7 2 2 12" xfId="31135"/>
    <cellStyle name="Normal 5 5 2 7 2 2 2" xfId="2046"/>
    <cellStyle name="Normal 5 5 2 7 2 2 2 2" xfId="11691"/>
    <cellStyle name="Normal 5 5 2 7 2 2 2 2 2" xfId="41898"/>
    <cellStyle name="Normal 5 5 2 7 2 2 2 3" xfId="21331"/>
    <cellStyle name="Normal 5 5 2 7 2 2 2 3 2" xfId="51538"/>
    <cellStyle name="Normal 5 5 2 7 2 2 2 4" xfId="32258"/>
    <cellStyle name="Normal 5 5 2 7 2 2 3" xfId="3172"/>
    <cellStyle name="Normal 5 5 2 7 2 2 3 2" xfId="12814"/>
    <cellStyle name="Normal 5 5 2 7 2 2 3 2 2" xfId="43021"/>
    <cellStyle name="Normal 5 5 2 7 2 2 3 3" xfId="22454"/>
    <cellStyle name="Normal 5 5 2 7 2 2 3 3 2" xfId="52661"/>
    <cellStyle name="Normal 5 5 2 7 2 2 3 4" xfId="33381"/>
    <cellStyle name="Normal 5 5 2 7 2 2 4" xfId="4295"/>
    <cellStyle name="Normal 5 5 2 7 2 2 4 2" xfId="13937"/>
    <cellStyle name="Normal 5 5 2 7 2 2 4 2 2" xfId="44144"/>
    <cellStyle name="Normal 5 5 2 7 2 2 4 3" xfId="23577"/>
    <cellStyle name="Normal 5 5 2 7 2 2 4 3 2" xfId="53784"/>
    <cellStyle name="Normal 5 5 2 7 2 2 4 4" xfId="34504"/>
    <cellStyle name="Normal 5 5 2 7 2 2 5" xfId="5584"/>
    <cellStyle name="Normal 5 5 2 7 2 2 5 2" xfId="15224"/>
    <cellStyle name="Normal 5 5 2 7 2 2 5 2 2" xfId="45431"/>
    <cellStyle name="Normal 5 5 2 7 2 2 5 3" xfId="24864"/>
    <cellStyle name="Normal 5 5 2 7 2 2 5 3 2" xfId="55071"/>
    <cellStyle name="Normal 5 5 2 7 2 2 5 4" xfId="35791"/>
    <cellStyle name="Normal 5 5 2 7 2 2 6" xfId="6871"/>
    <cellStyle name="Normal 5 5 2 7 2 2 6 2" xfId="16511"/>
    <cellStyle name="Normal 5 5 2 7 2 2 6 2 2" xfId="46718"/>
    <cellStyle name="Normal 5 5 2 7 2 2 6 3" xfId="26151"/>
    <cellStyle name="Normal 5 5 2 7 2 2 6 3 2" xfId="56358"/>
    <cellStyle name="Normal 5 5 2 7 2 2 6 4" xfId="37078"/>
    <cellStyle name="Normal 5 5 2 7 2 2 7" xfId="8158"/>
    <cellStyle name="Normal 5 5 2 7 2 2 7 2" xfId="17798"/>
    <cellStyle name="Normal 5 5 2 7 2 2 7 2 2" xfId="48005"/>
    <cellStyle name="Normal 5 5 2 7 2 2 7 3" xfId="27438"/>
    <cellStyle name="Normal 5 5 2 7 2 2 7 3 2" xfId="57645"/>
    <cellStyle name="Normal 5 5 2 7 2 2 7 4" xfId="38365"/>
    <cellStyle name="Normal 5 5 2 7 2 2 8" xfId="9445"/>
    <cellStyle name="Normal 5 5 2 7 2 2 8 2" xfId="19085"/>
    <cellStyle name="Normal 5 5 2 7 2 2 8 2 2" xfId="49292"/>
    <cellStyle name="Normal 5 5 2 7 2 2 8 3" xfId="28725"/>
    <cellStyle name="Normal 5 5 2 7 2 2 8 3 2" xfId="58932"/>
    <cellStyle name="Normal 5 5 2 7 2 2 8 4" xfId="39652"/>
    <cellStyle name="Normal 5 5 2 7 2 2 9" xfId="10568"/>
    <cellStyle name="Normal 5 5 2 7 2 2 9 2" xfId="40775"/>
    <cellStyle name="Normal 5 5 2 7 2 3" xfId="1575"/>
    <cellStyle name="Normal 5 5 2 7 2 3 2" xfId="11222"/>
    <cellStyle name="Normal 5 5 2 7 2 3 2 2" xfId="41429"/>
    <cellStyle name="Normal 5 5 2 7 2 3 3" xfId="20862"/>
    <cellStyle name="Normal 5 5 2 7 2 3 3 2" xfId="51069"/>
    <cellStyle name="Normal 5 5 2 7 2 3 4" xfId="31789"/>
    <cellStyle name="Normal 5 5 2 7 2 4" xfId="2703"/>
    <cellStyle name="Normal 5 5 2 7 2 4 2" xfId="12345"/>
    <cellStyle name="Normal 5 5 2 7 2 4 2 2" xfId="42552"/>
    <cellStyle name="Normal 5 5 2 7 2 4 3" xfId="21985"/>
    <cellStyle name="Normal 5 5 2 7 2 4 3 2" xfId="52192"/>
    <cellStyle name="Normal 5 5 2 7 2 4 4" xfId="32912"/>
    <cellStyle name="Normal 5 5 2 7 2 5" xfId="3826"/>
    <cellStyle name="Normal 5 5 2 7 2 5 2" xfId="13468"/>
    <cellStyle name="Normal 5 5 2 7 2 5 2 2" xfId="43675"/>
    <cellStyle name="Normal 5 5 2 7 2 5 3" xfId="23108"/>
    <cellStyle name="Normal 5 5 2 7 2 5 3 2" xfId="53315"/>
    <cellStyle name="Normal 5 5 2 7 2 5 4" xfId="34035"/>
    <cellStyle name="Normal 5 5 2 7 2 6" xfId="5115"/>
    <cellStyle name="Normal 5 5 2 7 2 6 2" xfId="14755"/>
    <cellStyle name="Normal 5 5 2 7 2 6 2 2" xfId="44962"/>
    <cellStyle name="Normal 5 5 2 7 2 6 3" xfId="24395"/>
    <cellStyle name="Normal 5 5 2 7 2 6 3 2" xfId="54602"/>
    <cellStyle name="Normal 5 5 2 7 2 6 4" xfId="35322"/>
    <cellStyle name="Normal 5 5 2 7 2 7" xfId="6402"/>
    <cellStyle name="Normal 5 5 2 7 2 7 2" xfId="16042"/>
    <cellStyle name="Normal 5 5 2 7 2 7 2 2" xfId="46249"/>
    <cellStyle name="Normal 5 5 2 7 2 7 3" xfId="25682"/>
    <cellStyle name="Normal 5 5 2 7 2 7 3 2" xfId="55889"/>
    <cellStyle name="Normal 5 5 2 7 2 7 4" xfId="36609"/>
    <cellStyle name="Normal 5 5 2 7 2 8" xfId="7689"/>
    <cellStyle name="Normal 5 5 2 7 2 8 2" xfId="17329"/>
    <cellStyle name="Normal 5 5 2 7 2 8 2 2" xfId="47536"/>
    <cellStyle name="Normal 5 5 2 7 2 8 3" xfId="26969"/>
    <cellStyle name="Normal 5 5 2 7 2 8 3 2" xfId="57176"/>
    <cellStyle name="Normal 5 5 2 7 2 8 4" xfId="37896"/>
    <cellStyle name="Normal 5 5 2 7 2 9" xfId="8976"/>
    <cellStyle name="Normal 5 5 2 7 2 9 2" xfId="18616"/>
    <cellStyle name="Normal 5 5 2 7 2 9 2 2" xfId="48823"/>
    <cellStyle name="Normal 5 5 2 7 2 9 3" xfId="28256"/>
    <cellStyle name="Normal 5 5 2 7 2 9 3 2" xfId="58463"/>
    <cellStyle name="Normal 5 5 2 7 2 9 4" xfId="39183"/>
    <cellStyle name="Normal 5 5 2 7 3" xfId="753"/>
    <cellStyle name="Normal 5 5 2 7 3 10" xfId="20044"/>
    <cellStyle name="Normal 5 5 2 7 3 10 2" xfId="50251"/>
    <cellStyle name="Normal 5 5 2 7 3 11" xfId="29848"/>
    <cellStyle name="Normal 5 5 2 7 3 11 2" xfId="60055"/>
    <cellStyle name="Normal 5 5 2 7 3 12" xfId="30971"/>
    <cellStyle name="Normal 5 5 2 7 3 2" xfId="1882"/>
    <cellStyle name="Normal 5 5 2 7 3 2 2" xfId="11527"/>
    <cellStyle name="Normal 5 5 2 7 3 2 2 2" xfId="41734"/>
    <cellStyle name="Normal 5 5 2 7 3 2 3" xfId="21167"/>
    <cellStyle name="Normal 5 5 2 7 3 2 3 2" xfId="51374"/>
    <cellStyle name="Normal 5 5 2 7 3 2 4" xfId="32094"/>
    <cellStyle name="Normal 5 5 2 7 3 3" xfId="3008"/>
    <cellStyle name="Normal 5 5 2 7 3 3 2" xfId="12650"/>
    <cellStyle name="Normal 5 5 2 7 3 3 2 2" xfId="42857"/>
    <cellStyle name="Normal 5 5 2 7 3 3 3" xfId="22290"/>
    <cellStyle name="Normal 5 5 2 7 3 3 3 2" xfId="52497"/>
    <cellStyle name="Normal 5 5 2 7 3 3 4" xfId="33217"/>
    <cellStyle name="Normal 5 5 2 7 3 4" xfId="4131"/>
    <cellStyle name="Normal 5 5 2 7 3 4 2" xfId="13773"/>
    <cellStyle name="Normal 5 5 2 7 3 4 2 2" xfId="43980"/>
    <cellStyle name="Normal 5 5 2 7 3 4 3" xfId="23413"/>
    <cellStyle name="Normal 5 5 2 7 3 4 3 2" xfId="53620"/>
    <cellStyle name="Normal 5 5 2 7 3 4 4" xfId="34340"/>
    <cellStyle name="Normal 5 5 2 7 3 5" xfId="5420"/>
    <cellStyle name="Normal 5 5 2 7 3 5 2" xfId="15060"/>
    <cellStyle name="Normal 5 5 2 7 3 5 2 2" xfId="45267"/>
    <cellStyle name="Normal 5 5 2 7 3 5 3" xfId="24700"/>
    <cellStyle name="Normal 5 5 2 7 3 5 3 2" xfId="54907"/>
    <cellStyle name="Normal 5 5 2 7 3 5 4" xfId="35627"/>
    <cellStyle name="Normal 5 5 2 7 3 6" xfId="6707"/>
    <cellStyle name="Normal 5 5 2 7 3 6 2" xfId="16347"/>
    <cellStyle name="Normal 5 5 2 7 3 6 2 2" xfId="46554"/>
    <cellStyle name="Normal 5 5 2 7 3 6 3" xfId="25987"/>
    <cellStyle name="Normal 5 5 2 7 3 6 3 2" xfId="56194"/>
    <cellStyle name="Normal 5 5 2 7 3 6 4" xfId="36914"/>
    <cellStyle name="Normal 5 5 2 7 3 7" xfId="7994"/>
    <cellStyle name="Normal 5 5 2 7 3 7 2" xfId="17634"/>
    <cellStyle name="Normal 5 5 2 7 3 7 2 2" xfId="47841"/>
    <cellStyle name="Normal 5 5 2 7 3 7 3" xfId="27274"/>
    <cellStyle name="Normal 5 5 2 7 3 7 3 2" xfId="57481"/>
    <cellStyle name="Normal 5 5 2 7 3 7 4" xfId="38201"/>
    <cellStyle name="Normal 5 5 2 7 3 8" xfId="9281"/>
    <cellStyle name="Normal 5 5 2 7 3 8 2" xfId="18921"/>
    <cellStyle name="Normal 5 5 2 7 3 8 2 2" xfId="49128"/>
    <cellStyle name="Normal 5 5 2 7 3 8 3" xfId="28561"/>
    <cellStyle name="Normal 5 5 2 7 3 8 3 2" xfId="58768"/>
    <cellStyle name="Normal 5 5 2 7 3 8 4" xfId="39488"/>
    <cellStyle name="Normal 5 5 2 7 3 9" xfId="10404"/>
    <cellStyle name="Normal 5 5 2 7 3 9 2" xfId="40611"/>
    <cellStyle name="Normal 5 5 2 7 4" xfId="1223"/>
    <cellStyle name="Normal 5 5 2 7 4 10" xfId="20511"/>
    <cellStyle name="Normal 5 5 2 7 4 10 2" xfId="50718"/>
    <cellStyle name="Normal 5 5 2 7 4 11" xfId="30315"/>
    <cellStyle name="Normal 5 5 2 7 4 11 2" xfId="60522"/>
    <cellStyle name="Normal 5 5 2 7 4 12" xfId="31438"/>
    <cellStyle name="Normal 5 5 2 7 4 2" xfId="2351"/>
    <cellStyle name="Normal 5 5 2 7 4 2 2" xfId="11994"/>
    <cellStyle name="Normal 5 5 2 7 4 2 2 2" xfId="42201"/>
    <cellStyle name="Normal 5 5 2 7 4 2 3" xfId="21634"/>
    <cellStyle name="Normal 5 5 2 7 4 2 3 2" xfId="51841"/>
    <cellStyle name="Normal 5 5 2 7 4 2 4" xfId="32561"/>
    <cellStyle name="Normal 5 5 2 7 4 3" xfId="3475"/>
    <cellStyle name="Normal 5 5 2 7 4 3 2" xfId="13117"/>
    <cellStyle name="Normal 5 5 2 7 4 3 2 2" xfId="43324"/>
    <cellStyle name="Normal 5 5 2 7 4 3 3" xfId="22757"/>
    <cellStyle name="Normal 5 5 2 7 4 3 3 2" xfId="52964"/>
    <cellStyle name="Normal 5 5 2 7 4 3 4" xfId="33684"/>
    <cellStyle name="Normal 5 5 2 7 4 4" xfId="4598"/>
    <cellStyle name="Normal 5 5 2 7 4 4 2" xfId="14240"/>
    <cellStyle name="Normal 5 5 2 7 4 4 2 2" xfId="44447"/>
    <cellStyle name="Normal 5 5 2 7 4 4 3" xfId="23880"/>
    <cellStyle name="Normal 5 5 2 7 4 4 3 2" xfId="54087"/>
    <cellStyle name="Normal 5 5 2 7 4 4 4" xfId="34807"/>
    <cellStyle name="Normal 5 5 2 7 4 5" xfId="5887"/>
    <cellStyle name="Normal 5 5 2 7 4 5 2" xfId="15527"/>
    <cellStyle name="Normal 5 5 2 7 4 5 2 2" xfId="45734"/>
    <cellStyle name="Normal 5 5 2 7 4 5 3" xfId="25167"/>
    <cellStyle name="Normal 5 5 2 7 4 5 3 2" xfId="55374"/>
    <cellStyle name="Normal 5 5 2 7 4 5 4" xfId="36094"/>
    <cellStyle name="Normal 5 5 2 7 4 6" xfId="7174"/>
    <cellStyle name="Normal 5 5 2 7 4 6 2" xfId="16814"/>
    <cellStyle name="Normal 5 5 2 7 4 6 2 2" xfId="47021"/>
    <cellStyle name="Normal 5 5 2 7 4 6 3" xfId="26454"/>
    <cellStyle name="Normal 5 5 2 7 4 6 3 2" xfId="56661"/>
    <cellStyle name="Normal 5 5 2 7 4 6 4" xfId="37381"/>
    <cellStyle name="Normal 5 5 2 7 4 7" xfId="8461"/>
    <cellStyle name="Normal 5 5 2 7 4 7 2" xfId="18101"/>
    <cellStyle name="Normal 5 5 2 7 4 7 2 2" xfId="48308"/>
    <cellStyle name="Normal 5 5 2 7 4 7 3" xfId="27741"/>
    <cellStyle name="Normal 5 5 2 7 4 7 3 2" xfId="57948"/>
    <cellStyle name="Normal 5 5 2 7 4 7 4" xfId="38668"/>
    <cellStyle name="Normal 5 5 2 7 4 8" xfId="9748"/>
    <cellStyle name="Normal 5 5 2 7 4 8 2" xfId="19388"/>
    <cellStyle name="Normal 5 5 2 7 4 8 2 2" xfId="49595"/>
    <cellStyle name="Normal 5 5 2 7 4 8 3" xfId="29028"/>
    <cellStyle name="Normal 5 5 2 7 4 8 3 2" xfId="59235"/>
    <cellStyle name="Normal 5 5 2 7 4 8 4" xfId="39955"/>
    <cellStyle name="Normal 5 5 2 7 4 9" xfId="10871"/>
    <cellStyle name="Normal 5 5 2 7 4 9 2" xfId="41078"/>
    <cellStyle name="Normal 5 5 2 7 5" xfId="1411"/>
    <cellStyle name="Normal 5 5 2 7 5 2" xfId="4951"/>
    <cellStyle name="Normal 5 5 2 7 5 2 2" xfId="14591"/>
    <cellStyle name="Normal 5 5 2 7 5 2 2 2" xfId="44798"/>
    <cellStyle name="Normal 5 5 2 7 5 2 3" xfId="24231"/>
    <cellStyle name="Normal 5 5 2 7 5 2 3 2" xfId="54438"/>
    <cellStyle name="Normal 5 5 2 7 5 2 4" xfId="35158"/>
    <cellStyle name="Normal 5 5 2 7 5 3" xfId="6238"/>
    <cellStyle name="Normal 5 5 2 7 5 3 2" xfId="15878"/>
    <cellStyle name="Normal 5 5 2 7 5 3 2 2" xfId="46085"/>
    <cellStyle name="Normal 5 5 2 7 5 3 3" xfId="25518"/>
    <cellStyle name="Normal 5 5 2 7 5 3 3 2" xfId="55725"/>
    <cellStyle name="Normal 5 5 2 7 5 3 4" xfId="36445"/>
    <cellStyle name="Normal 5 5 2 7 5 4" xfId="7525"/>
    <cellStyle name="Normal 5 5 2 7 5 4 2" xfId="17165"/>
    <cellStyle name="Normal 5 5 2 7 5 4 2 2" xfId="47372"/>
    <cellStyle name="Normal 5 5 2 7 5 4 3" xfId="26805"/>
    <cellStyle name="Normal 5 5 2 7 5 4 3 2" xfId="57012"/>
    <cellStyle name="Normal 5 5 2 7 5 4 4" xfId="37732"/>
    <cellStyle name="Normal 5 5 2 7 5 5" xfId="8812"/>
    <cellStyle name="Normal 5 5 2 7 5 5 2" xfId="18452"/>
    <cellStyle name="Normal 5 5 2 7 5 5 2 2" xfId="48659"/>
    <cellStyle name="Normal 5 5 2 7 5 5 3" xfId="28092"/>
    <cellStyle name="Normal 5 5 2 7 5 5 3 2" xfId="58299"/>
    <cellStyle name="Normal 5 5 2 7 5 5 4" xfId="39019"/>
    <cellStyle name="Normal 5 5 2 7 5 6" xfId="11058"/>
    <cellStyle name="Normal 5 5 2 7 5 6 2" xfId="41265"/>
    <cellStyle name="Normal 5 5 2 7 5 7" xfId="20698"/>
    <cellStyle name="Normal 5 5 2 7 5 7 2" xfId="50905"/>
    <cellStyle name="Normal 5 5 2 7 5 8" xfId="29379"/>
    <cellStyle name="Normal 5 5 2 7 5 8 2" xfId="59586"/>
    <cellStyle name="Normal 5 5 2 7 5 9" xfId="31625"/>
    <cellStyle name="Normal 5 5 2 7 6" xfId="2539"/>
    <cellStyle name="Normal 5 5 2 7 6 2" xfId="12181"/>
    <cellStyle name="Normal 5 5 2 7 6 2 2" xfId="42388"/>
    <cellStyle name="Normal 5 5 2 7 6 3" xfId="21821"/>
    <cellStyle name="Normal 5 5 2 7 6 3 2" xfId="52028"/>
    <cellStyle name="Normal 5 5 2 7 6 4" xfId="32748"/>
    <cellStyle name="Normal 5 5 2 7 7" xfId="3662"/>
    <cellStyle name="Normal 5 5 2 7 7 2" xfId="13304"/>
    <cellStyle name="Normal 5 5 2 7 7 2 2" xfId="43511"/>
    <cellStyle name="Normal 5 5 2 7 7 3" xfId="22944"/>
    <cellStyle name="Normal 5 5 2 7 7 3 2" xfId="53151"/>
    <cellStyle name="Normal 5 5 2 7 7 4" xfId="33871"/>
    <cellStyle name="Normal 5 5 2 7 8" xfId="4785"/>
    <cellStyle name="Normal 5 5 2 7 8 2" xfId="14427"/>
    <cellStyle name="Normal 5 5 2 7 8 2 2" xfId="44634"/>
    <cellStyle name="Normal 5 5 2 7 8 3" xfId="24067"/>
    <cellStyle name="Normal 5 5 2 7 8 3 2" xfId="54274"/>
    <cellStyle name="Normal 5 5 2 7 8 4" xfId="34994"/>
    <cellStyle name="Normal 5 5 2 7 9" xfId="6074"/>
    <cellStyle name="Normal 5 5 2 7 9 2" xfId="15714"/>
    <cellStyle name="Normal 5 5 2 7 9 2 2" xfId="45921"/>
    <cellStyle name="Normal 5 5 2 7 9 3" xfId="25354"/>
    <cellStyle name="Normal 5 5 2 7 9 3 2" xfId="55561"/>
    <cellStyle name="Normal 5 5 2 7 9 4" xfId="36281"/>
    <cellStyle name="Normal 5 5 2 8" xfId="302"/>
    <cellStyle name="Normal 5 5 2 8 10" xfId="9960"/>
    <cellStyle name="Normal 5 5 2 8 10 2" xfId="40167"/>
    <cellStyle name="Normal 5 5 2 8 11" xfId="19600"/>
    <cellStyle name="Normal 5 5 2 8 11 2" xfId="49807"/>
    <cellStyle name="Normal 5 5 2 8 12" xfId="29404"/>
    <cellStyle name="Normal 5 5 2 8 12 2" xfId="59611"/>
    <cellStyle name="Normal 5 5 2 8 13" xfId="30527"/>
    <cellStyle name="Normal 5 5 2 8 2" xfId="778"/>
    <cellStyle name="Normal 5 5 2 8 2 10" xfId="20069"/>
    <cellStyle name="Normal 5 5 2 8 2 10 2" xfId="50276"/>
    <cellStyle name="Normal 5 5 2 8 2 11" xfId="29873"/>
    <cellStyle name="Normal 5 5 2 8 2 11 2" xfId="60080"/>
    <cellStyle name="Normal 5 5 2 8 2 12" xfId="30996"/>
    <cellStyle name="Normal 5 5 2 8 2 2" xfId="1907"/>
    <cellStyle name="Normal 5 5 2 8 2 2 2" xfId="11552"/>
    <cellStyle name="Normal 5 5 2 8 2 2 2 2" xfId="41759"/>
    <cellStyle name="Normal 5 5 2 8 2 2 3" xfId="21192"/>
    <cellStyle name="Normal 5 5 2 8 2 2 3 2" xfId="51399"/>
    <cellStyle name="Normal 5 5 2 8 2 2 4" xfId="32119"/>
    <cellStyle name="Normal 5 5 2 8 2 3" xfId="3033"/>
    <cellStyle name="Normal 5 5 2 8 2 3 2" xfId="12675"/>
    <cellStyle name="Normal 5 5 2 8 2 3 2 2" xfId="42882"/>
    <cellStyle name="Normal 5 5 2 8 2 3 3" xfId="22315"/>
    <cellStyle name="Normal 5 5 2 8 2 3 3 2" xfId="52522"/>
    <cellStyle name="Normal 5 5 2 8 2 3 4" xfId="33242"/>
    <cellStyle name="Normal 5 5 2 8 2 4" xfId="4156"/>
    <cellStyle name="Normal 5 5 2 8 2 4 2" xfId="13798"/>
    <cellStyle name="Normal 5 5 2 8 2 4 2 2" xfId="44005"/>
    <cellStyle name="Normal 5 5 2 8 2 4 3" xfId="23438"/>
    <cellStyle name="Normal 5 5 2 8 2 4 3 2" xfId="53645"/>
    <cellStyle name="Normal 5 5 2 8 2 4 4" xfId="34365"/>
    <cellStyle name="Normal 5 5 2 8 2 5" xfId="5445"/>
    <cellStyle name="Normal 5 5 2 8 2 5 2" xfId="15085"/>
    <cellStyle name="Normal 5 5 2 8 2 5 2 2" xfId="45292"/>
    <cellStyle name="Normal 5 5 2 8 2 5 3" xfId="24725"/>
    <cellStyle name="Normal 5 5 2 8 2 5 3 2" xfId="54932"/>
    <cellStyle name="Normal 5 5 2 8 2 5 4" xfId="35652"/>
    <cellStyle name="Normal 5 5 2 8 2 6" xfId="6732"/>
    <cellStyle name="Normal 5 5 2 8 2 6 2" xfId="16372"/>
    <cellStyle name="Normal 5 5 2 8 2 6 2 2" xfId="46579"/>
    <cellStyle name="Normal 5 5 2 8 2 6 3" xfId="26012"/>
    <cellStyle name="Normal 5 5 2 8 2 6 3 2" xfId="56219"/>
    <cellStyle name="Normal 5 5 2 8 2 6 4" xfId="36939"/>
    <cellStyle name="Normal 5 5 2 8 2 7" xfId="8019"/>
    <cellStyle name="Normal 5 5 2 8 2 7 2" xfId="17659"/>
    <cellStyle name="Normal 5 5 2 8 2 7 2 2" xfId="47866"/>
    <cellStyle name="Normal 5 5 2 8 2 7 3" xfId="27299"/>
    <cellStyle name="Normal 5 5 2 8 2 7 3 2" xfId="57506"/>
    <cellStyle name="Normal 5 5 2 8 2 7 4" xfId="38226"/>
    <cellStyle name="Normal 5 5 2 8 2 8" xfId="9306"/>
    <cellStyle name="Normal 5 5 2 8 2 8 2" xfId="18946"/>
    <cellStyle name="Normal 5 5 2 8 2 8 2 2" xfId="49153"/>
    <cellStyle name="Normal 5 5 2 8 2 8 3" xfId="28586"/>
    <cellStyle name="Normal 5 5 2 8 2 8 3 2" xfId="58793"/>
    <cellStyle name="Normal 5 5 2 8 2 8 4" xfId="39513"/>
    <cellStyle name="Normal 5 5 2 8 2 9" xfId="10429"/>
    <cellStyle name="Normal 5 5 2 8 2 9 2" xfId="40636"/>
    <cellStyle name="Normal 5 5 2 8 3" xfId="1436"/>
    <cellStyle name="Normal 5 5 2 8 3 2" xfId="11083"/>
    <cellStyle name="Normal 5 5 2 8 3 2 2" xfId="41290"/>
    <cellStyle name="Normal 5 5 2 8 3 3" xfId="20723"/>
    <cellStyle name="Normal 5 5 2 8 3 3 2" xfId="50930"/>
    <cellStyle name="Normal 5 5 2 8 3 4" xfId="31650"/>
    <cellStyle name="Normal 5 5 2 8 4" xfId="2564"/>
    <cellStyle name="Normal 5 5 2 8 4 2" xfId="12206"/>
    <cellStyle name="Normal 5 5 2 8 4 2 2" xfId="42413"/>
    <cellStyle name="Normal 5 5 2 8 4 3" xfId="21846"/>
    <cellStyle name="Normal 5 5 2 8 4 3 2" xfId="52053"/>
    <cellStyle name="Normal 5 5 2 8 4 4" xfId="32773"/>
    <cellStyle name="Normal 5 5 2 8 5" xfId="3687"/>
    <cellStyle name="Normal 5 5 2 8 5 2" xfId="13329"/>
    <cellStyle name="Normal 5 5 2 8 5 2 2" xfId="43536"/>
    <cellStyle name="Normal 5 5 2 8 5 3" xfId="22969"/>
    <cellStyle name="Normal 5 5 2 8 5 3 2" xfId="53176"/>
    <cellStyle name="Normal 5 5 2 8 5 4" xfId="33896"/>
    <cellStyle name="Normal 5 5 2 8 6" xfId="4976"/>
    <cellStyle name="Normal 5 5 2 8 6 2" xfId="14616"/>
    <cellStyle name="Normal 5 5 2 8 6 2 2" xfId="44823"/>
    <cellStyle name="Normal 5 5 2 8 6 3" xfId="24256"/>
    <cellStyle name="Normal 5 5 2 8 6 3 2" xfId="54463"/>
    <cellStyle name="Normal 5 5 2 8 6 4" xfId="35183"/>
    <cellStyle name="Normal 5 5 2 8 7" xfId="6263"/>
    <cellStyle name="Normal 5 5 2 8 7 2" xfId="15903"/>
    <cellStyle name="Normal 5 5 2 8 7 2 2" xfId="46110"/>
    <cellStyle name="Normal 5 5 2 8 7 3" xfId="25543"/>
    <cellStyle name="Normal 5 5 2 8 7 3 2" xfId="55750"/>
    <cellStyle name="Normal 5 5 2 8 7 4" xfId="36470"/>
    <cellStyle name="Normal 5 5 2 8 8" xfId="7550"/>
    <cellStyle name="Normal 5 5 2 8 8 2" xfId="17190"/>
    <cellStyle name="Normal 5 5 2 8 8 2 2" xfId="47397"/>
    <cellStyle name="Normal 5 5 2 8 8 3" xfId="26830"/>
    <cellStyle name="Normal 5 5 2 8 8 3 2" xfId="57037"/>
    <cellStyle name="Normal 5 5 2 8 8 4" xfId="37757"/>
    <cellStyle name="Normal 5 5 2 8 9" xfId="8837"/>
    <cellStyle name="Normal 5 5 2 8 9 2" xfId="18477"/>
    <cellStyle name="Normal 5 5 2 8 9 2 2" xfId="48684"/>
    <cellStyle name="Normal 5 5 2 8 9 3" xfId="28117"/>
    <cellStyle name="Normal 5 5 2 8 9 3 2" xfId="58324"/>
    <cellStyle name="Normal 5 5 2 8 9 4" xfId="39044"/>
    <cellStyle name="Normal 5 5 2 9" xfId="464"/>
    <cellStyle name="Normal 5 5 2 9 10" xfId="10122"/>
    <cellStyle name="Normal 5 5 2 9 10 2" xfId="40329"/>
    <cellStyle name="Normal 5 5 2 9 11" xfId="19762"/>
    <cellStyle name="Normal 5 5 2 9 11 2" xfId="49969"/>
    <cellStyle name="Normal 5 5 2 9 12" xfId="29566"/>
    <cellStyle name="Normal 5 5 2 9 12 2" xfId="59773"/>
    <cellStyle name="Normal 5 5 2 9 13" xfId="30689"/>
    <cellStyle name="Normal 5 5 2 9 2" xfId="940"/>
    <cellStyle name="Normal 5 5 2 9 2 10" xfId="20231"/>
    <cellStyle name="Normal 5 5 2 9 2 10 2" xfId="50438"/>
    <cellStyle name="Normal 5 5 2 9 2 11" xfId="30035"/>
    <cellStyle name="Normal 5 5 2 9 2 11 2" xfId="60242"/>
    <cellStyle name="Normal 5 5 2 9 2 12" xfId="31158"/>
    <cellStyle name="Normal 5 5 2 9 2 2" xfId="2069"/>
    <cellStyle name="Normal 5 5 2 9 2 2 2" xfId="11714"/>
    <cellStyle name="Normal 5 5 2 9 2 2 2 2" xfId="41921"/>
    <cellStyle name="Normal 5 5 2 9 2 2 3" xfId="21354"/>
    <cellStyle name="Normal 5 5 2 9 2 2 3 2" xfId="51561"/>
    <cellStyle name="Normal 5 5 2 9 2 2 4" xfId="32281"/>
    <cellStyle name="Normal 5 5 2 9 2 3" xfId="3195"/>
    <cellStyle name="Normal 5 5 2 9 2 3 2" xfId="12837"/>
    <cellStyle name="Normal 5 5 2 9 2 3 2 2" xfId="43044"/>
    <cellStyle name="Normal 5 5 2 9 2 3 3" xfId="22477"/>
    <cellStyle name="Normal 5 5 2 9 2 3 3 2" xfId="52684"/>
    <cellStyle name="Normal 5 5 2 9 2 3 4" xfId="33404"/>
    <cellStyle name="Normal 5 5 2 9 2 4" xfId="4318"/>
    <cellStyle name="Normal 5 5 2 9 2 4 2" xfId="13960"/>
    <cellStyle name="Normal 5 5 2 9 2 4 2 2" xfId="44167"/>
    <cellStyle name="Normal 5 5 2 9 2 4 3" xfId="23600"/>
    <cellStyle name="Normal 5 5 2 9 2 4 3 2" xfId="53807"/>
    <cellStyle name="Normal 5 5 2 9 2 4 4" xfId="34527"/>
    <cellStyle name="Normal 5 5 2 9 2 5" xfId="5607"/>
    <cellStyle name="Normal 5 5 2 9 2 5 2" xfId="15247"/>
    <cellStyle name="Normal 5 5 2 9 2 5 2 2" xfId="45454"/>
    <cellStyle name="Normal 5 5 2 9 2 5 3" xfId="24887"/>
    <cellStyle name="Normal 5 5 2 9 2 5 3 2" xfId="55094"/>
    <cellStyle name="Normal 5 5 2 9 2 5 4" xfId="35814"/>
    <cellStyle name="Normal 5 5 2 9 2 6" xfId="6894"/>
    <cellStyle name="Normal 5 5 2 9 2 6 2" xfId="16534"/>
    <cellStyle name="Normal 5 5 2 9 2 6 2 2" xfId="46741"/>
    <cellStyle name="Normal 5 5 2 9 2 6 3" xfId="26174"/>
    <cellStyle name="Normal 5 5 2 9 2 6 3 2" xfId="56381"/>
    <cellStyle name="Normal 5 5 2 9 2 6 4" xfId="37101"/>
    <cellStyle name="Normal 5 5 2 9 2 7" xfId="8181"/>
    <cellStyle name="Normal 5 5 2 9 2 7 2" xfId="17821"/>
    <cellStyle name="Normal 5 5 2 9 2 7 2 2" xfId="48028"/>
    <cellStyle name="Normal 5 5 2 9 2 7 3" xfId="27461"/>
    <cellStyle name="Normal 5 5 2 9 2 7 3 2" xfId="57668"/>
    <cellStyle name="Normal 5 5 2 9 2 7 4" xfId="38388"/>
    <cellStyle name="Normal 5 5 2 9 2 8" xfId="9468"/>
    <cellStyle name="Normal 5 5 2 9 2 8 2" xfId="19108"/>
    <cellStyle name="Normal 5 5 2 9 2 8 2 2" xfId="49315"/>
    <cellStyle name="Normal 5 5 2 9 2 8 3" xfId="28748"/>
    <cellStyle name="Normal 5 5 2 9 2 8 3 2" xfId="58955"/>
    <cellStyle name="Normal 5 5 2 9 2 8 4" xfId="39675"/>
    <cellStyle name="Normal 5 5 2 9 2 9" xfId="10591"/>
    <cellStyle name="Normal 5 5 2 9 2 9 2" xfId="40798"/>
    <cellStyle name="Normal 5 5 2 9 3" xfId="1598"/>
    <cellStyle name="Normal 5 5 2 9 3 2" xfId="11245"/>
    <cellStyle name="Normal 5 5 2 9 3 2 2" xfId="41452"/>
    <cellStyle name="Normal 5 5 2 9 3 3" xfId="20885"/>
    <cellStyle name="Normal 5 5 2 9 3 3 2" xfId="51092"/>
    <cellStyle name="Normal 5 5 2 9 3 4" xfId="31812"/>
    <cellStyle name="Normal 5 5 2 9 4" xfId="2726"/>
    <cellStyle name="Normal 5 5 2 9 4 2" xfId="12368"/>
    <cellStyle name="Normal 5 5 2 9 4 2 2" xfId="42575"/>
    <cellStyle name="Normal 5 5 2 9 4 3" xfId="22008"/>
    <cellStyle name="Normal 5 5 2 9 4 3 2" xfId="52215"/>
    <cellStyle name="Normal 5 5 2 9 4 4" xfId="32935"/>
    <cellStyle name="Normal 5 5 2 9 5" xfId="3849"/>
    <cellStyle name="Normal 5 5 2 9 5 2" xfId="13491"/>
    <cellStyle name="Normal 5 5 2 9 5 2 2" xfId="43698"/>
    <cellStyle name="Normal 5 5 2 9 5 3" xfId="23131"/>
    <cellStyle name="Normal 5 5 2 9 5 3 2" xfId="53338"/>
    <cellStyle name="Normal 5 5 2 9 5 4" xfId="34058"/>
    <cellStyle name="Normal 5 5 2 9 6" xfId="5138"/>
    <cellStyle name="Normal 5 5 2 9 6 2" xfId="14778"/>
    <cellStyle name="Normal 5 5 2 9 6 2 2" xfId="44985"/>
    <cellStyle name="Normal 5 5 2 9 6 3" xfId="24418"/>
    <cellStyle name="Normal 5 5 2 9 6 3 2" xfId="54625"/>
    <cellStyle name="Normal 5 5 2 9 6 4" xfId="35345"/>
    <cellStyle name="Normal 5 5 2 9 7" xfId="6425"/>
    <cellStyle name="Normal 5 5 2 9 7 2" xfId="16065"/>
    <cellStyle name="Normal 5 5 2 9 7 2 2" xfId="46272"/>
    <cellStyle name="Normal 5 5 2 9 7 3" xfId="25705"/>
    <cellStyle name="Normal 5 5 2 9 7 3 2" xfId="55912"/>
    <cellStyle name="Normal 5 5 2 9 7 4" xfId="36632"/>
    <cellStyle name="Normal 5 5 2 9 8" xfId="7712"/>
    <cellStyle name="Normal 5 5 2 9 8 2" xfId="17352"/>
    <cellStyle name="Normal 5 5 2 9 8 2 2" xfId="47559"/>
    <cellStyle name="Normal 5 5 2 9 8 3" xfId="26992"/>
    <cellStyle name="Normal 5 5 2 9 8 3 2" xfId="57199"/>
    <cellStyle name="Normal 5 5 2 9 8 4" xfId="37919"/>
    <cellStyle name="Normal 5 5 2 9 9" xfId="8999"/>
    <cellStyle name="Normal 5 5 2 9 9 2" xfId="18639"/>
    <cellStyle name="Normal 5 5 2 9 9 2 2" xfId="48846"/>
    <cellStyle name="Normal 5 5 2 9 9 3" xfId="28279"/>
    <cellStyle name="Normal 5 5 2 9 9 3 2" xfId="58486"/>
    <cellStyle name="Normal 5 5 2 9 9 4" xfId="39206"/>
    <cellStyle name="Normal 5 5 20" xfId="2399"/>
    <cellStyle name="Normal 5 5 20 2" xfId="12041"/>
    <cellStyle name="Normal 5 5 20 2 2" xfId="42248"/>
    <cellStyle name="Normal 5 5 20 3" xfId="21681"/>
    <cellStyle name="Normal 5 5 20 3 2" xfId="51888"/>
    <cellStyle name="Normal 5 5 20 4" xfId="32608"/>
    <cellStyle name="Normal 5 5 21" xfId="3522"/>
    <cellStyle name="Normal 5 5 21 2" xfId="13164"/>
    <cellStyle name="Normal 5 5 21 2 2" xfId="43371"/>
    <cellStyle name="Normal 5 5 21 3" xfId="22804"/>
    <cellStyle name="Normal 5 5 21 3 2" xfId="53011"/>
    <cellStyle name="Normal 5 5 21 4" xfId="33731"/>
    <cellStyle name="Normal 5 5 22" xfId="4645"/>
    <cellStyle name="Normal 5 5 22 2" xfId="14287"/>
    <cellStyle name="Normal 5 5 22 2 2" xfId="44494"/>
    <cellStyle name="Normal 5 5 22 3" xfId="23927"/>
    <cellStyle name="Normal 5 5 22 3 2" xfId="54134"/>
    <cellStyle name="Normal 5 5 22 4" xfId="34854"/>
    <cellStyle name="Normal 5 5 23" xfId="5934"/>
    <cellStyle name="Normal 5 5 23 2" xfId="15574"/>
    <cellStyle name="Normal 5 5 23 2 2" xfId="45781"/>
    <cellStyle name="Normal 5 5 23 3" xfId="25214"/>
    <cellStyle name="Normal 5 5 23 3 2" xfId="55421"/>
    <cellStyle name="Normal 5 5 23 4" xfId="36141"/>
    <cellStyle name="Normal 5 5 24" xfId="7221"/>
    <cellStyle name="Normal 5 5 24 2" xfId="16861"/>
    <cellStyle name="Normal 5 5 24 2 2" xfId="47068"/>
    <cellStyle name="Normal 5 5 24 3" xfId="26501"/>
    <cellStyle name="Normal 5 5 24 3 2" xfId="56708"/>
    <cellStyle name="Normal 5 5 24 4" xfId="37428"/>
    <cellStyle name="Normal 5 5 25" xfId="8508"/>
    <cellStyle name="Normal 5 5 25 2" xfId="18148"/>
    <cellStyle name="Normal 5 5 25 2 2" xfId="48355"/>
    <cellStyle name="Normal 5 5 25 3" xfId="27788"/>
    <cellStyle name="Normal 5 5 25 3 2" xfId="57995"/>
    <cellStyle name="Normal 5 5 25 4" xfId="38715"/>
    <cellStyle name="Normal 5 5 26" xfId="9795"/>
    <cellStyle name="Normal 5 5 26 2" xfId="40002"/>
    <cellStyle name="Normal 5 5 27" xfId="19435"/>
    <cellStyle name="Normal 5 5 27 2" xfId="49642"/>
    <cellStyle name="Normal 5 5 28" xfId="29075"/>
    <cellStyle name="Normal 5 5 28 2" xfId="59282"/>
    <cellStyle name="Normal 5 5 29" xfId="30362"/>
    <cellStyle name="Normal 5 5 3" xfId="159"/>
    <cellStyle name="Normal 5 5 3 10" xfId="7244"/>
    <cellStyle name="Normal 5 5 3 10 2" xfId="16884"/>
    <cellStyle name="Normal 5 5 3 10 2 2" xfId="47091"/>
    <cellStyle name="Normal 5 5 3 10 3" xfId="26524"/>
    <cellStyle name="Normal 5 5 3 10 3 2" xfId="56731"/>
    <cellStyle name="Normal 5 5 3 10 4" xfId="37451"/>
    <cellStyle name="Normal 5 5 3 11" xfId="8531"/>
    <cellStyle name="Normal 5 5 3 11 2" xfId="18171"/>
    <cellStyle name="Normal 5 5 3 11 2 2" xfId="48378"/>
    <cellStyle name="Normal 5 5 3 11 3" xfId="27811"/>
    <cellStyle name="Normal 5 5 3 11 3 2" xfId="58018"/>
    <cellStyle name="Normal 5 5 3 11 4" xfId="38738"/>
    <cellStyle name="Normal 5 5 3 12" xfId="9818"/>
    <cellStyle name="Normal 5 5 3 12 2" xfId="40025"/>
    <cellStyle name="Normal 5 5 3 13" xfId="19458"/>
    <cellStyle name="Normal 5 5 3 13 2" xfId="49665"/>
    <cellStyle name="Normal 5 5 3 14" xfId="29098"/>
    <cellStyle name="Normal 5 5 3 14 2" xfId="59305"/>
    <cellStyle name="Normal 5 5 3 15" xfId="30385"/>
    <cellStyle name="Normal 5 5 3 2" xfId="324"/>
    <cellStyle name="Normal 5 5 3 2 10" xfId="9982"/>
    <cellStyle name="Normal 5 5 3 2 10 2" xfId="40189"/>
    <cellStyle name="Normal 5 5 3 2 11" xfId="19622"/>
    <cellStyle name="Normal 5 5 3 2 11 2" xfId="49829"/>
    <cellStyle name="Normal 5 5 3 2 12" xfId="29426"/>
    <cellStyle name="Normal 5 5 3 2 12 2" xfId="59633"/>
    <cellStyle name="Normal 5 5 3 2 13" xfId="30549"/>
    <cellStyle name="Normal 5 5 3 2 2" xfId="800"/>
    <cellStyle name="Normal 5 5 3 2 2 10" xfId="20091"/>
    <cellStyle name="Normal 5 5 3 2 2 10 2" xfId="50298"/>
    <cellStyle name="Normal 5 5 3 2 2 11" xfId="29895"/>
    <cellStyle name="Normal 5 5 3 2 2 11 2" xfId="60102"/>
    <cellStyle name="Normal 5 5 3 2 2 12" xfId="31018"/>
    <cellStyle name="Normal 5 5 3 2 2 2" xfId="1929"/>
    <cellStyle name="Normal 5 5 3 2 2 2 2" xfId="11574"/>
    <cellStyle name="Normal 5 5 3 2 2 2 2 2" xfId="41781"/>
    <cellStyle name="Normal 5 5 3 2 2 2 3" xfId="21214"/>
    <cellStyle name="Normal 5 5 3 2 2 2 3 2" xfId="51421"/>
    <cellStyle name="Normal 5 5 3 2 2 2 4" xfId="32141"/>
    <cellStyle name="Normal 5 5 3 2 2 3" xfId="3055"/>
    <cellStyle name="Normal 5 5 3 2 2 3 2" xfId="12697"/>
    <cellStyle name="Normal 5 5 3 2 2 3 2 2" xfId="42904"/>
    <cellStyle name="Normal 5 5 3 2 2 3 3" xfId="22337"/>
    <cellStyle name="Normal 5 5 3 2 2 3 3 2" xfId="52544"/>
    <cellStyle name="Normal 5 5 3 2 2 3 4" xfId="33264"/>
    <cellStyle name="Normal 5 5 3 2 2 4" xfId="4178"/>
    <cellStyle name="Normal 5 5 3 2 2 4 2" xfId="13820"/>
    <cellStyle name="Normal 5 5 3 2 2 4 2 2" xfId="44027"/>
    <cellStyle name="Normal 5 5 3 2 2 4 3" xfId="23460"/>
    <cellStyle name="Normal 5 5 3 2 2 4 3 2" xfId="53667"/>
    <cellStyle name="Normal 5 5 3 2 2 4 4" xfId="34387"/>
    <cellStyle name="Normal 5 5 3 2 2 5" xfId="5467"/>
    <cellStyle name="Normal 5 5 3 2 2 5 2" xfId="15107"/>
    <cellStyle name="Normal 5 5 3 2 2 5 2 2" xfId="45314"/>
    <cellStyle name="Normal 5 5 3 2 2 5 3" xfId="24747"/>
    <cellStyle name="Normal 5 5 3 2 2 5 3 2" xfId="54954"/>
    <cellStyle name="Normal 5 5 3 2 2 5 4" xfId="35674"/>
    <cellStyle name="Normal 5 5 3 2 2 6" xfId="6754"/>
    <cellStyle name="Normal 5 5 3 2 2 6 2" xfId="16394"/>
    <cellStyle name="Normal 5 5 3 2 2 6 2 2" xfId="46601"/>
    <cellStyle name="Normal 5 5 3 2 2 6 3" xfId="26034"/>
    <cellStyle name="Normal 5 5 3 2 2 6 3 2" xfId="56241"/>
    <cellStyle name="Normal 5 5 3 2 2 6 4" xfId="36961"/>
    <cellStyle name="Normal 5 5 3 2 2 7" xfId="8041"/>
    <cellStyle name="Normal 5 5 3 2 2 7 2" xfId="17681"/>
    <cellStyle name="Normal 5 5 3 2 2 7 2 2" xfId="47888"/>
    <cellStyle name="Normal 5 5 3 2 2 7 3" xfId="27321"/>
    <cellStyle name="Normal 5 5 3 2 2 7 3 2" xfId="57528"/>
    <cellStyle name="Normal 5 5 3 2 2 7 4" xfId="38248"/>
    <cellStyle name="Normal 5 5 3 2 2 8" xfId="9328"/>
    <cellStyle name="Normal 5 5 3 2 2 8 2" xfId="18968"/>
    <cellStyle name="Normal 5 5 3 2 2 8 2 2" xfId="49175"/>
    <cellStyle name="Normal 5 5 3 2 2 8 3" xfId="28608"/>
    <cellStyle name="Normal 5 5 3 2 2 8 3 2" xfId="58815"/>
    <cellStyle name="Normal 5 5 3 2 2 8 4" xfId="39535"/>
    <cellStyle name="Normal 5 5 3 2 2 9" xfId="10451"/>
    <cellStyle name="Normal 5 5 3 2 2 9 2" xfId="40658"/>
    <cellStyle name="Normal 5 5 3 2 3" xfId="1458"/>
    <cellStyle name="Normal 5 5 3 2 3 2" xfId="11105"/>
    <cellStyle name="Normal 5 5 3 2 3 2 2" xfId="41312"/>
    <cellStyle name="Normal 5 5 3 2 3 3" xfId="20745"/>
    <cellStyle name="Normal 5 5 3 2 3 3 2" xfId="50952"/>
    <cellStyle name="Normal 5 5 3 2 3 4" xfId="31672"/>
    <cellStyle name="Normal 5 5 3 2 4" xfId="2586"/>
    <cellStyle name="Normal 5 5 3 2 4 2" xfId="12228"/>
    <cellStyle name="Normal 5 5 3 2 4 2 2" xfId="42435"/>
    <cellStyle name="Normal 5 5 3 2 4 3" xfId="21868"/>
    <cellStyle name="Normal 5 5 3 2 4 3 2" xfId="52075"/>
    <cellStyle name="Normal 5 5 3 2 4 4" xfId="32795"/>
    <cellStyle name="Normal 5 5 3 2 5" xfId="3709"/>
    <cellStyle name="Normal 5 5 3 2 5 2" xfId="13351"/>
    <cellStyle name="Normal 5 5 3 2 5 2 2" xfId="43558"/>
    <cellStyle name="Normal 5 5 3 2 5 3" xfId="22991"/>
    <cellStyle name="Normal 5 5 3 2 5 3 2" xfId="53198"/>
    <cellStyle name="Normal 5 5 3 2 5 4" xfId="33918"/>
    <cellStyle name="Normal 5 5 3 2 6" xfId="4998"/>
    <cellStyle name="Normal 5 5 3 2 6 2" xfId="14638"/>
    <cellStyle name="Normal 5 5 3 2 6 2 2" xfId="44845"/>
    <cellStyle name="Normal 5 5 3 2 6 3" xfId="24278"/>
    <cellStyle name="Normal 5 5 3 2 6 3 2" xfId="54485"/>
    <cellStyle name="Normal 5 5 3 2 6 4" xfId="35205"/>
    <cellStyle name="Normal 5 5 3 2 7" xfId="6285"/>
    <cellStyle name="Normal 5 5 3 2 7 2" xfId="15925"/>
    <cellStyle name="Normal 5 5 3 2 7 2 2" xfId="46132"/>
    <cellStyle name="Normal 5 5 3 2 7 3" xfId="25565"/>
    <cellStyle name="Normal 5 5 3 2 7 3 2" xfId="55772"/>
    <cellStyle name="Normal 5 5 3 2 7 4" xfId="36492"/>
    <cellStyle name="Normal 5 5 3 2 8" xfId="7572"/>
    <cellStyle name="Normal 5 5 3 2 8 2" xfId="17212"/>
    <cellStyle name="Normal 5 5 3 2 8 2 2" xfId="47419"/>
    <cellStyle name="Normal 5 5 3 2 8 3" xfId="26852"/>
    <cellStyle name="Normal 5 5 3 2 8 3 2" xfId="57059"/>
    <cellStyle name="Normal 5 5 3 2 8 4" xfId="37779"/>
    <cellStyle name="Normal 5 5 3 2 9" xfId="8859"/>
    <cellStyle name="Normal 5 5 3 2 9 2" xfId="18499"/>
    <cellStyle name="Normal 5 5 3 2 9 2 2" xfId="48706"/>
    <cellStyle name="Normal 5 5 3 2 9 3" xfId="28139"/>
    <cellStyle name="Normal 5 5 3 2 9 3 2" xfId="58346"/>
    <cellStyle name="Normal 5 5 3 2 9 4" xfId="39066"/>
    <cellStyle name="Normal 5 5 3 3" xfId="635"/>
    <cellStyle name="Normal 5 5 3 3 10" xfId="19927"/>
    <cellStyle name="Normal 5 5 3 3 10 2" xfId="50134"/>
    <cellStyle name="Normal 5 5 3 3 11" xfId="29731"/>
    <cellStyle name="Normal 5 5 3 3 11 2" xfId="59938"/>
    <cellStyle name="Normal 5 5 3 3 12" xfId="30854"/>
    <cellStyle name="Normal 5 5 3 3 2" xfId="1765"/>
    <cellStyle name="Normal 5 5 3 3 2 2" xfId="11410"/>
    <cellStyle name="Normal 5 5 3 3 2 2 2" xfId="41617"/>
    <cellStyle name="Normal 5 5 3 3 2 3" xfId="21050"/>
    <cellStyle name="Normal 5 5 3 3 2 3 2" xfId="51257"/>
    <cellStyle name="Normal 5 5 3 3 2 4" xfId="31977"/>
    <cellStyle name="Normal 5 5 3 3 3" xfId="2891"/>
    <cellStyle name="Normal 5 5 3 3 3 2" xfId="12533"/>
    <cellStyle name="Normal 5 5 3 3 3 2 2" xfId="42740"/>
    <cellStyle name="Normal 5 5 3 3 3 3" xfId="22173"/>
    <cellStyle name="Normal 5 5 3 3 3 3 2" xfId="52380"/>
    <cellStyle name="Normal 5 5 3 3 3 4" xfId="33100"/>
    <cellStyle name="Normal 5 5 3 3 4" xfId="4014"/>
    <cellStyle name="Normal 5 5 3 3 4 2" xfId="13656"/>
    <cellStyle name="Normal 5 5 3 3 4 2 2" xfId="43863"/>
    <cellStyle name="Normal 5 5 3 3 4 3" xfId="23296"/>
    <cellStyle name="Normal 5 5 3 3 4 3 2" xfId="53503"/>
    <cellStyle name="Normal 5 5 3 3 4 4" xfId="34223"/>
    <cellStyle name="Normal 5 5 3 3 5" xfId="5303"/>
    <cellStyle name="Normal 5 5 3 3 5 2" xfId="14943"/>
    <cellStyle name="Normal 5 5 3 3 5 2 2" xfId="45150"/>
    <cellStyle name="Normal 5 5 3 3 5 3" xfId="24583"/>
    <cellStyle name="Normal 5 5 3 3 5 3 2" xfId="54790"/>
    <cellStyle name="Normal 5 5 3 3 5 4" xfId="35510"/>
    <cellStyle name="Normal 5 5 3 3 6" xfId="6590"/>
    <cellStyle name="Normal 5 5 3 3 6 2" xfId="16230"/>
    <cellStyle name="Normal 5 5 3 3 6 2 2" xfId="46437"/>
    <cellStyle name="Normal 5 5 3 3 6 3" xfId="25870"/>
    <cellStyle name="Normal 5 5 3 3 6 3 2" xfId="56077"/>
    <cellStyle name="Normal 5 5 3 3 6 4" xfId="36797"/>
    <cellStyle name="Normal 5 5 3 3 7" xfId="7877"/>
    <cellStyle name="Normal 5 5 3 3 7 2" xfId="17517"/>
    <cellStyle name="Normal 5 5 3 3 7 2 2" xfId="47724"/>
    <cellStyle name="Normal 5 5 3 3 7 3" xfId="27157"/>
    <cellStyle name="Normal 5 5 3 3 7 3 2" xfId="57364"/>
    <cellStyle name="Normal 5 5 3 3 7 4" xfId="38084"/>
    <cellStyle name="Normal 5 5 3 3 8" xfId="9164"/>
    <cellStyle name="Normal 5 5 3 3 8 2" xfId="18804"/>
    <cellStyle name="Normal 5 5 3 3 8 2 2" xfId="49011"/>
    <cellStyle name="Normal 5 5 3 3 8 3" xfId="28444"/>
    <cellStyle name="Normal 5 5 3 3 8 3 2" xfId="58651"/>
    <cellStyle name="Normal 5 5 3 3 8 4" xfId="39371"/>
    <cellStyle name="Normal 5 5 3 3 9" xfId="10287"/>
    <cellStyle name="Normal 5 5 3 3 9 2" xfId="40494"/>
    <cellStyle name="Normal 5 5 3 4" xfId="1105"/>
    <cellStyle name="Normal 5 5 3 4 10" xfId="20394"/>
    <cellStyle name="Normal 5 5 3 4 10 2" xfId="50601"/>
    <cellStyle name="Normal 5 5 3 4 11" xfId="30198"/>
    <cellStyle name="Normal 5 5 3 4 11 2" xfId="60405"/>
    <cellStyle name="Normal 5 5 3 4 12" xfId="31321"/>
    <cellStyle name="Normal 5 5 3 4 2" xfId="2233"/>
    <cellStyle name="Normal 5 5 3 4 2 2" xfId="11877"/>
    <cellStyle name="Normal 5 5 3 4 2 2 2" xfId="42084"/>
    <cellStyle name="Normal 5 5 3 4 2 3" xfId="21517"/>
    <cellStyle name="Normal 5 5 3 4 2 3 2" xfId="51724"/>
    <cellStyle name="Normal 5 5 3 4 2 4" xfId="32444"/>
    <cellStyle name="Normal 5 5 3 4 3" xfId="3358"/>
    <cellStyle name="Normal 5 5 3 4 3 2" xfId="13000"/>
    <cellStyle name="Normal 5 5 3 4 3 2 2" xfId="43207"/>
    <cellStyle name="Normal 5 5 3 4 3 3" xfId="22640"/>
    <cellStyle name="Normal 5 5 3 4 3 3 2" xfId="52847"/>
    <cellStyle name="Normal 5 5 3 4 3 4" xfId="33567"/>
    <cellStyle name="Normal 5 5 3 4 4" xfId="4481"/>
    <cellStyle name="Normal 5 5 3 4 4 2" xfId="14123"/>
    <cellStyle name="Normal 5 5 3 4 4 2 2" xfId="44330"/>
    <cellStyle name="Normal 5 5 3 4 4 3" xfId="23763"/>
    <cellStyle name="Normal 5 5 3 4 4 3 2" xfId="53970"/>
    <cellStyle name="Normal 5 5 3 4 4 4" xfId="34690"/>
    <cellStyle name="Normal 5 5 3 4 5" xfId="5770"/>
    <cellStyle name="Normal 5 5 3 4 5 2" xfId="15410"/>
    <cellStyle name="Normal 5 5 3 4 5 2 2" xfId="45617"/>
    <cellStyle name="Normal 5 5 3 4 5 3" xfId="25050"/>
    <cellStyle name="Normal 5 5 3 4 5 3 2" xfId="55257"/>
    <cellStyle name="Normal 5 5 3 4 5 4" xfId="35977"/>
    <cellStyle name="Normal 5 5 3 4 6" xfId="7057"/>
    <cellStyle name="Normal 5 5 3 4 6 2" xfId="16697"/>
    <cellStyle name="Normal 5 5 3 4 6 2 2" xfId="46904"/>
    <cellStyle name="Normal 5 5 3 4 6 3" xfId="26337"/>
    <cellStyle name="Normal 5 5 3 4 6 3 2" xfId="56544"/>
    <cellStyle name="Normal 5 5 3 4 6 4" xfId="37264"/>
    <cellStyle name="Normal 5 5 3 4 7" xfId="8344"/>
    <cellStyle name="Normal 5 5 3 4 7 2" xfId="17984"/>
    <cellStyle name="Normal 5 5 3 4 7 2 2" xfId="48191"/>
    <cellStyle name="Normal 5 5 3 4 7 3" xfId="27624"/>
    <cellStyle name="Normal 5 5 3 4 7 3 2" xfId="57831"/>
    <cellStyle name="Normal 5 5 3 4 7 4" xfId="38551"/>
    <cellStyle name="Normal 5 5 3 4 8" xfId="9631"/>
    <cellStyle name="Normal 5 5 3 4 8 2" xfId="19271"/>
    <cellStyle name="Normal 5 5 3 4 8 2 2" xfId="49478"/>
    <cellStyle name="Normal 5 5 3 4 8 3" xfId="28911"/>
    <cellStyle name="Normal 5 5 3 4 8 3 2" xfId="59118"/>
    <cellStyle name="Normal 5 5 3 4 8 4" xfId="39838"/>
    <cellStyle name="Normal 5 5 3 4 9" xfId="10754"/>
    <cellStyle name="Normal 5 5 3 4 9 2" xfId="40961"/>
    <cellStyle name="Normal 5 5 3 5" xfId="1294"/>
    <cellStyle name="Normal 5 5 3 5 2" xfId="4833"/>
    <cellStyle name="Normal 5 5 3 5 2 2" xfId="14474"/>
    <cellStyle name="Normal 5 5 3 5 2 2 2" xfId="44681"/>
    <cellStyle name="Normal 5 5 3 5 2 3" xfId="24114"/>
    <cellStyle name="Normal 5 5 3 5 2 3 2" xfId="54321"/>
    <cellStyle name="Normal 5 5 3 5 2 4" xfId="35041"/>
    <cellStyle name="Normal 5 5 3 5 3" xfId="6121"/>
    <cellStyle name="Normal 5 5 3 5 3 2" xfId="15761"/>
    <cellStyle name="Normal 5 5 3 5 3 2 2" xfId="45968"/>
    <cellStyle name="Normal 5 5 3 5 3 3" xfId="25401"/>
    <cellStyle name="Normal 5 5 3 5 3 3 2" xfId="55608"/>
    <cellStyle name="Normal 5 5 3 5 3 4" xfId="36328"/>
    <cellStyle name="Normal 5 5 3 5 4" xfId="7408"/>
    <cellStyle name="Normal 5 5 3 5 4 2" xfId="17048"/>
    <cellStyle name="Normal 5 5 3 5 4 2 2" xfId="47255"/>
    <cellStyle name="Normal 5 5 3 5 4 3" xfId="26688"/>
    <cellStyle name="Normal 5 5 3 5 4 3 2" xfId="56895"/>
    <cellStyle name="Normal 5 5 3 5 4 4" xfId="37615"/>
    <cellStyle name="Normal 5 5 3 5 5" xfId="8695"/>
    <cellStyle name="Normal 5 5 3 5 5 2" xfId="18335"/>
    <cellStyle name="Normal 5 5 3 5 5 2 2" xfId="48542"/>
    <cellStyle name="Normal 5 5 3 5 5 3" xfId="27975"/>
    <cellStyle name="Normal 5 5 3 5 5 3 2" xfId="58182"/>
    <cellStyle name="Normal 5 5 3 5 5 4" xfId="38902"/>
    <cellStyle name="Normal 5 5 3 5 6" xfId="10941"/>
    <cellStyle name="Normal 5 5 3 5 6 2" xfId="41148"/>
    <cellStyle name="Normal 5 5 3 5 7" xfId="20581"/>
    <cellStyle name="Normal 5 5 3 5 7 2" xfId="50788"/>
    <cellStyle name="Normal 5 5 3 5 8" xfId="29262"/>
    <cellStyle name="Normal 5 5 3 5 8 2" xfId="59469"/>
    <cellStyle name="Normal 5 5 3 5 9" xfId="31508"/>
    <cellStyle name="Normal 5 5 3 6" xfId="2422"/>
    <cellStyle name="Normal 5 5 3 6 2" xfId="12064"/>
    <cellStyle name="Normal 5 5 3 6 2 2" xfId="42271"/>
    <cellStyle name="Normal 5 5 3 6 3" xfId="21704"/>
    <cellStyle name="Normal 5 5 3 6 3 2" xfId="51911"/>
    <cellStyle name="Normal 5 5 3 6 4" xfId="32631"/>
    <cellStyle name="Normal 5 5 3 7" xfId="3545"/>
    <cellStyle name="Normal 5 5 3 7 2" xfId="13187"/>
    <cellStyle name="Normal 5 5 3 7 2 2" xfId="43394"/>
    <cellStyle name="Normal 5 5 3 7 3" xfId="22827"/>
    <cellStyle name="Normal 5 5 3 7 3 2" xfId="53034"/>
    <cellStyle name="Normal 5 5 3 7 4" xfId="33754"/>
    <cellStyle name="Normal 5 5 3 8" xfId="4668"/>
    <cellStyle name="Normal 5 5 3 8 2" xfId="14310"/>
    <cellStyle name="Normal 5 5 3 8 2 2" xfId="44517"/>
    <cellStyle name="Normal 5 5 3 8 3" xfId="23950"/>
    <cellStyle name="Normal 5 5 3 8 3 2" xfId="54157"/>
    <cellStyle name="Normal 5 5 3 8 4" xfId="34877"/>
    <cellStyle name="Normal 5 5 3 9" xfId="5957"/>
    <cellStyle name="Normal 5 5 3 9 2" xfId="15597"/>
    <cellStyle name="Normal 5 5 3 9 2 2" xfId="45804"/>
    <cellStyle name="Normal 5 5 3 9 3" xfId="25237"/>
    <cellStyle name="Normal 5 5 3 9 3 2" xfId="55444"/>
    <cellStyle name="Normal 5 5 3 9 4" xfId="36164"/>
    <cellStyle name="Normal 5 5 4" xfId="183"/>
    <cellStyle name="Normal 5 5 4 10" xfId="7267"/>
    <cellStyle name="Normal 5 5 4 10 2" xfId="16907"/>
    <cellStyle name="Normal 5 5 4 10 2 2" xfId="47114"/>
    <cellStyle name="Normal 5 5 4 10 3" xfId="26547"/>
    <cellStyle name="Normal 5 5 4 10 3 2" xfId="56754"/>
    <cellStyle name="Normal 5 5 4 10 4" xfId="37474"/>
    <cellStyle name="Normal 5 5 4 11" xfId="8554"/>
    <cellStyle name="Normal 5 5 4 11 2" xfId="18194"/>
    <cellStyle name="Normal 5 5 4 11 2 2" xfId="48401"/>
    <cellStyle name="Normal 5 5 4 11 3" xfId="27834"/>
    <cellStyle name="Normal 5 5 4 11 3 2" xfId="58041"/>
    <cellStyle name="Normal 5 5 4 11 4" xfId="38761"/>
    <cellStyle name="Normal 5 5 4 12" xfId="9841"/>
    <cellStyle name="Normal 5 5 4 12 2" xfId="40048"/>
    <cellStyle name="Normal 5 5 4 13" xfId="19481"/>
    <cellStyle name="Normal 5 5 4 13 2" xfId="49688"/>
    <cellStyle name="Normal 5 5 4 14" xfId="29121"/>
    <cellStyle name="Normal 5 5 4 14 2" xfId="59328"/>
    <cellStyle name="Normal 5 5 4 15" xfId="30408"/>
    <cellStyle name="Normal 5 5 4 2" xfId="347"/>
    <cellStyle name="Normal 5 5 4 2 10" xfId="10005"/>
    <cellStyle name="Normal 5 5 4 2 10 2" xfId="40212"/>
    <cellStyle name="Normal 5 5 4 2 11" xfId="19645"/>
    <cellStyle name="Normal 5 5 4 2 11 2" xfId="49852"/>
    <cellStyle name="Normal 5 5 4 2 12" xfId="29449"/>
    <cellStyle name="Normal 5 5 4 2 12 2" xfId="59656"/>
    <cellStyle name="Normal 5 5 4 2 13" xfId="30572"/>
    <cellStyle name="Normal 5 5 4 2 2" xfId="823"/>
    <cellStyle name="Normal 5 5 4 2 2 10" xfId="20114"/>
    <cellStyle name="Normal 5 5 4 2 2 10 2" xfId="50321"/>
    <cellStyle name="Normal 5 5 4 2 2 11" xfId="29918"/>
    <cellStyle name="Normal 5 5 4 2 2 11 2" xfId="60125"/>
    <cellStyle name="Normal 5 5 4 2 2 12" xfId="31041"/>
    <cellStyle name="Normal 5 5 4 2 2 2" xfId="1952"/>
    <cellStyle name="Normal 5 5 4 2 2 2 2" xfId="11597"/>
    <cellStyle name="Normal 5 5 4 2 2 2 2 2" xfId="41804"/>
    <cellStyle name="Normal 5 5 4 2 2 2 3" xfId="21237"/>
    <cellStyle name="Normal 5 5 4 2 2 2 3 2" xfId="51444"/>
    <cellStyle name="Normal 5 5 4 2 2 2 4" xfId="32164"/>
    <cellStyle name="Normal 5 5 4 2 2 3" xfId="3078"/>
    <cellStyle name="Normal 5 5 4 2 2 3 2" xfId="12720"/>
    <cellStyle name="Normal 5 5 4 2 2 3 2 2" xfId="42927"/>
    <cellStyle name="Normal 5 5 4 2 2 3 3" xfId="22360"/>
    <cellStyle name="Normal 5 5 4 2 2 3 3 2" xfId="52567"/>
    <cellStyle name="Normal 5 5 4 2 2 3 4" xfId="33287"/>
    <cellStyle name="Normal 5 5 4 2 2 4" xfId="4201"/>
    <cellStyle name="Normal 5 5 4 2 2 4 2" xfId="13843"/>
    <cellStyle name="Normal 5 5 4 2 2 4 2 2" xfId="44050"/>
    <cellStyle name="Normal 5 5 4 2 2 4 3" xfId="23483"/>
    <cellStyle name="Normal 5 5 4 2 2 4 3 2" xfId="53690"/>
    <cellStyle name="Normal 5 5 4 2 2 4 4" xfId="34410"/>
    <cellStyle name="Normal 5 5 4 2 2 5" xfId="5490"/>
    <cellStyle name="Normal 5 5 4 2 2 5 2" xfId="15130"/>
    <cellStyle name="Normal 5 5 4 2 2 5 2 2" xfId="45337"/>
    <cellStyle name="Normal 5 5 4 2 2 5 3" xfId="24770"/>
    <cellStyle name="Normal 5 5 4 2 2 5 3 2" xfId="54977"/>
    <cellStyle name="Normal 5 5 4 2 2 5 4" xfId="35697"/>
    <cellStyle name="Normal 5 5 4 2 2 6" xfId="6777"/>
    <cellStyle name="Normal 5 5 4 2 2 6 2" xfId="16417"/>
    <cellStyle name="Normal 5 5 4 2 2 6 2 2" xfId="46624"/>
    <cellStyle name="Normal 5 5 4 2 2 6 3" xfId="26057"/>
    <cellStyle name="Normal 5 5 4 2 2 6 3 2" xfId="56264"/>
    <cellStyle name="Normal 5 5 4 2 2 6 4" xfId="36984"/>
    <cellStyle name="Normal 5 5 4 2 2 7" xfId="8064"/>
    <cellStyle name="Normal 5 5 4 2 2 7 2" xfId="17704"/>
    <cellStyle name="Normal 5 5 4 2 2 7 2 2" xfId="47911"/>
    <cellStyle name="Normal 5 5 4 2 2 7 3" xfId="27344"/>
    <cellStyle name="Normal 5 5 4 2 2 7 3 2" xfId="57551"/>
    <cellStyle name="Normal 5 5 4 2 2 7 4" xfId="38271"/>
    <cellStyle name="Normal 5 5 4 2 2 8" xfId="9351"/>
    <cellStyle name="Normal 5 5 4 2 2 8 2" xfId="18991"/>
    <cellStyle name="Normal 5 5 4 2 2 8 2 2" xfId="49198"/>
    <cellStyle name="Normal 5 5 4 2 2 8 3" xfId="28631"/>
    <cellStyle name="Normal 5 5 4 2 2 8 3 2" xfId="58838"/>
    <cellStyle name="Normal 5 5 4 2 2 8 4" xfId="39558"/>
    <cellStyle name="Normal 5 5 4 2 2 9" xfId="10474"/>
    <cellStyle name="Normal 5 5 4 2 2 9 2" xfId="40681"/>
    <cellStyle name="Normal 5 5 4 2 3" xfId="1481"/>
    <cellStyle name="Normal 5 5 4 2 3 2" xfId="11128"/>
    <cellStyle name="Normal 5 5 4 2 3 2 2" xfId="41335"/>
    <cellStyle name="Normal 5 5 4 2 3 3" xfId="20768"/>
    <cellStyle name="Normal 5 5 4 2 3 3 2" xfId="50975"/>
    <cellStyle name="Normal 5 5 4 2 3 4" xfId="31695"/>
    <cellStyle name="Normal 5 5 4 2 4" xfId="2609"/>
    <cellStyle name="Normal 5 5 4 2 4 2" xfId="12251"/>
    <cellStyle name="Normal 5 5 4 2 4 2 2" xfId="42458"/>
    <cellStyle name="Normal 5 5 4 2 4 3" xfId="21891"/>
    <cellStyle name="Normal 5 5 4 2 4 3 2" xfId="52098"/>
    <cellStyle name="Normal 5 5 4 2 4 4" xfId="32818"/>
    <cellStyle name="Normal 5 5 4 2 5" xfId="3732"/>
    <cellStyle name="Normal 5 5 4 2 5 2" xfId="13374"/>
    <cellStyle name="Normal 5 5 4 2 5 2 2" xfId="43581"/>
    <cellStyle name="Normal 5 5 4 2 5 3" xfId="23014"/>
    <cellStyle name="Normal 5 5 4 2 5 3 2" xfId="53221"/>
    <cellStyle name="Normal 5 5 4 2 5 4" xfId="33941"/>
    <cellStyle name="Normal 5 5 4 2 6" xfId="5021"/>
    <cellStyle name="Normal 5 5 4 2 6 2" xfId="14661"/>
    <cellStyle name="Normal 5 5 4 2 6 2 2" xfId="44868"/>
    <cellStyle name="Normal 5 5 4 2 6 3" xfId="24301"/>
    <cellStyle name="Normal 5 5 4 2 6 3 2" xfId="54508"/>
    <cellStyle name="Normal 5 5 4 2 6 4" xfId="35228"/>
    <cellStyle name="Normal 5 5 4 2 7" xfId="6308"/>
    <cellStyle name="Normal 5 5 4 2 7 2" xfId="15948"/>
    <cellStyle name="Normal 5 5 4 2 7 2 2" xfId="46155"/>
    <cellStyle name="Normal 5 5 4 2 7 3" xfId="25588"/>
    <cellStyle name="Normal 5 5 4 2 7 3 2" xfId="55795"/>
    <cellStyle name="Normal 5 5 4 2 7 4" xfId="36515"/>
    <cellStyle name="Normal 5 5 4 2 8" xfId="7595"/>
    <cellStyle name="Normal 5 5 4 2 8 2" xfId="17235"/>
    <cellStyle name="Normal 5 5 4 2 8 2 2" xfId="47442"/>
    <cellStyle name="Normal 5 5 4 2 8 3" xfId="26875"/>
    <cellStyle name="Normal 5 5 4 2 8 3 2" xfId="57082"/>
    <cellStyle name="Normal 5 5 4 2 8 4" xfId="37802"/>
    <cellStyle name="Normal 5 5 4 2 9" xfId="8882"/>
    <cellStyle name="Normal 5 5 4 2 9 2" xfId="18522"/>
    <cellStyle name="Normal 5 5 4 2 9 2 2" xfId="48729"/>
    <cellStyle name="Normal 5 5 4 2 9 3" xfId="28162"/>
    <cellStyle name="Normal 5 5 4 2 9 3 2" xfId="58369"/>
    <cellStyle name="Normal 5 5 4 2 9 4" xfId="39089"/>
    <cellStyle name="Normal 5 5 4 3" xfId="659"/>
    <cellStyle name="Normal 5 5 4 3 10" xfId="19950"/>
    <cellStyle name="Normal 5 5 4 3 10 2" xfId="50157"/>
    <cellStyle name="Normal 5 5 4 3 11" xfId="29754"/>
    <cellStyle name="Normal 5 5 4 3 11 2" xfId="59961"/>
    <cellStyle name="Normal 5 5 4 3 12" xfId="30877"/>
    <cellStyle name="Normal 5 5 4 3 2" xfId="1788"/>
    <cellStyle name="Normal 5 5 4 3 2 2" xfId="11433"/>
    <cellStyle name="Normal 5 5 4 3 2 2 2" xfId="41640"/>
    <cellStyle name="Normal 5 5 4 3 2 3" xfId="21073"/>
    <cellStyle name="Normal 5 5 4 3 2 3 2" xfId="51280"/>
    <cellStyle name="Normal 5 5 4 3 2 4" xfId="32000"/>
    <cellStyle name="Normal 5 5 4 3 3" xfId="2914"/>
    <cellStyle name="Normal 5 5 4 3 3 2" xfId="12556"/>
    <cellStyle name="Normal 5 5 4 3 3 2 2" xfId="42763"/>
    <cellStyle name="Normal 5 5 4 3 3 3" xfId="22196"/>
    <cellStyle name="Normal 5 5 4 3 3 3 2" xfId="52403"/>
    <cellStyle name="Normal 5 5 4 3 3 4" xfId="33123"/>
    <cellStyle name="Normal 5 5 4 3 4" xfId="4037"/>
    <cellStyle name="Normal 5 5 4 3 4 2" xfId="13679"/>
    <cellStyle name="Normal 5 5 4 3 4 2 2" xfId="43886"/>
    <cellStyle name="Normal 5 5 4 3 4 3" xfId="23319"/>
    <cellStyle name="Normal 5 5 4 3 4 3 2" xfId="53526"/>
    <cellStyle name="Normal 5 5 4 3 4 4" xfId="34246"/>
    <cellStyle name="Normal 5 5 4 3 5" xfId="5326"/>
    <cellStyle name="Normal 5 5 4 3 5 2" xfId="14966"/>
    <cellStyle name="Normal 5 5 4 3 5 2 2" xfId="45173"/>
    <cellStyle name="Normal 5 5 4 3 5 3" xfId="24606"/>
    <cellStyle name="Normal 5 5 4 3 5 3 2" xfId="54813"/>
    <cellStyle name="Normal 5 5 4 3 5 4" xfId="35533"/>
    <cellStyle name="Normal 5 5 4 3 6" xfId="6613"/>
    <cellStyle name="Normal 5 5 4 3 6 2" xfId="16253"/>
    <cellStyle name="Normal 5 5 4 3 6 2 2" xfId="46460"/>
    <cellStyle name="Normal 5 5 4 3 6 3" xfId="25893"/>
    <cellStyle name="Normal 5 5 4 3 6 3 2" xfId="56100"/>
    <cellStyle name="Normal 5 5 4 3 6 4" xfId="36820"/>
    <cellStyle name="Normal 5 5 4 3 7" xfId="7900"/>
    <cellStyle name="Normal 5 5 4 3 7 2" xfId="17540"/>
    <cellStyle name="Normal 5 5 4 3 7 2 2" xfId="47747"/>
    <cellStyle name="Normal 5 5 4 3 7 3" xfId="27180"/>
    <cellStyle name="Normal 5 5 4 3 7 3 2" xfId="57387"/>
    <cellStyle name="Normal 5 5 4 3 7 4" xfId="38107"/>
    <cellStyle name="Normal 5 5 4 3 8" xfId="9187"/>
    <cellStyle name="Normal 5 5 4 3 8 2" xfId="18827"/>
    <cellStyle name="Normal 5 5 4 3 8 2 2" xfId="49034"/>
    <cellStyle name="Normal 5 5 4 3 8 3" xfId="28467"/>
    <cellStyle name="Normal 5 5 4 3 8 3 2" xfId="58674"/>
    <cellStyle name="Normal 5 5 4 3 8 4" xfId="39394"/>
    <cellStyle name="Normal 5 5 4 3 9" xfId="10310"/>
    <cellStyle name="Normal 5 5 4 3 9 2" xfId="40517"/>
    <cellStyle name="Normal 5 5 4 4" xfId="1129"/>
    <cellStyle name="Normal 5 5 4 4 10" xfId="20417"/>
    <cellStyle name="Normal 5 5 4 4 10 2" xfId="50624"/>
    <cellStyle name="Normal 5 5 4 4 11" xfId="30221"/>
    <cellStyle name="Normal 5 5 4 4 11 2" xfId="60428"/>
    <cellStyle name="Normal 5 5 4 4 12" xfId="31344"/>
    <cellStyle name="Normal 5 5 4 4 2" xfId="2257"/>
    <cellStyle name="Normal 5 5 4 4 2 2" xfId="11900"/>
    <cellStyle name="Normal 5 5 4 4 2 2 2" xfId="42107"/>
    <cellStyle name="Normal 5 5 4 4 2 3" xfId="21540"/>
    <cellStyle name="Normal 5 5 4 4 2 3 2" xfId="51747"/>
    <cellStyle name="Normal 5 5 4 4 2 4" xfId="32467"/>
    <cellStyle name="Normal 5 5 4 4 3" xfId="3381"/>
    <cellStyle name="Normal 5 5 4 4 3 2" xfId="13023"/>
    <cellStyle name="Normal 5 5 4 4 3 2 2" xfId="43230"/>
    <cellStyle name="Normal 5 5 4 4 3 3" xfId="22663"/>
    <cellStyle name="Normal 5 5 4 4 3 3 2" xfId="52870"/>
    <cellStyle name="Normal 5 5 4 4 3 4" xfId="33590"/>
    <cellStyle name="Normal 5 5 4 4 4" xfId="4504"/>
    <cellStyle name="Normal 5 5 4 4 4 2" xfId="14146"/>
    <cellStyle name="Normal 5 5 4 4 4 2 2" xfId="44353"/>
    <cellStyle name="Normal 5 5 4 4 4 3" xfId="23786"/>
    <cellStyle name="Normal 5 5 4 4 4 3 2" xfId="53993"/>
    <cellStyle name="Normal 5 5 4 4 4 4" xfId="34713"/>
    <cellStyle name="Normal 5 5 4 4 5" xfId="5793"/>
    <cellStyle name="Normal 5 5 4 4 5 2" xfId="15433"/>
    <cellStyle name="Normal 5 5 4 4 5 2 2" xfId="45640"/>
    <cellStyle name="Normal 5 5 4 4 5 3" xfId="25073"/>
    <cellStyle name="Normal 5 5 4 4 5 3 2" xfId="55280"/>
    <cellStyle name="Normal 5 5 4 4 5 4" xfId="36000"/>
    <cellStyle name="Normal 5 5 4 4 6" xfId="7080"/>
    <cellStyle name="Normal 5 5 4 4 6 2" xfId="16720"/>
    <cellStyle name="Normal 5 5 4 4 6 2 2" xfId="46927"/>
    <cellStyle name="Normal 5 5 4 4 6 3" xfId="26360"/>
    <cellStyle name="Normal 5 5 4 4 6 3 2" xfId="56567"/>
    <cellStyle name="Normal 5 5 4 4 6 4" xfId="37287"/>
    <cellStyle name="Normal 5 5 4 4 7" xfId="8367"/>
    <cellStyle name="Normal 5 5 4 4 7 2" xfId="18007"/>
    <cellStyle name="Normal 5 5 4 4 7 2 2" xfId="48214"/>
    <cellStyle name="Normal 5 5 4 4 7 3" xfId="27647"/>
    <cellStyle name="Normal 5 5 4 4 7 3 2" xfId="57854"/>
    <cellStyle name="Normal 5 5 4 4 7 4" xfId="38574"/>
    <cellStyle name="Normal 5 5 4 4 8" xfId="9654"/>
    <cellStyle name="Normal 5 5 4 4 8 2" xfId="19294"/>
    <cellStyle name="Normal 5 5 4 4 8 2 2" xfId="49501"/>
    <cellStyle name="Normal 5 5 4 4 8 3" xfId="28934"/>
    <cellStyle name="Normal 5 5 4 4 8 3 2" xfId="59141"/>
    <cellStyle name="Normal 5 5 4 4 8 4" xfId="39861"/>
    <cellStyle name="Normal 5 5 4 4 9" xfId="10777"/>
    <cellStyle name="Normal 5 5 4 4 9 2" xfId="40984"/>
    <cellStyle name="Normal 5 5 4 5" xfId="1317"/>
    <cellStyle name="Normal 5 5 4 5 2" xfId="4857"/>
    <cellStyle name="Normal 5 5 4 5 2 2" xfId="14497"/>
    <cellStyle name="Normal 5 5 4 5 2 2 2" xfId="44704"/>
    <cellStyle name="Normal 5 5 4 5 2 3" xfId="24137"/>
    <cellStyle name="Normal 5 5 4 5 2 3 2" xfId="54344"/>
    <cellStyle name="Normal 5 5 4 5 2 4" xfId="35064"/>
    <cellStyle name="Normal 5 5 4 5 3" xfId="6144"/>
    <cellStyle name="Normal 5 5 4 5 3 2" xfId="15784"/>
    <cellStyle name="Normal 5 5 4 5 3 2 2" xfId="45991"/>
    <cellStyle name="Normal 5 5 4 5 3 3" xfId="25424"/>
    <cellStyle name="Normal 5 5 4 5 3 3 2" xfId="55631"/>
    <cellStyle name="Normal 5 5 4 5 3 4" xfId="36351"/>
    <cellStyle name="Normal 5 5 4 5 4" xfId="7431"/>
    <cellStyle name="Normal 5 5 4 5 4 2" xfId="17071"/>
    <cellStyle name="Normal 5 5 4 5 4 2 2" xfId="47278"/>
    <cellStyle name="Normal 5 5 4 5 4 3" xfId="26711"/>
    <cellStyle name="Normal 5 5 4 5 4 3 2" xfId="56918"/>
    <cellStyle name="Normal 5 5 4 5 4 4" xfId="37638"/>
    <cellStyle name="Normal 5 5 4 5 5" xfId="8718"/>
    <cellStyle name="Normal 5 5 4 5 5 2" xfId="18358"/>
    <cellStyle name="Normal 5 5 4 5 5 2 2" xfId="48565"/>
    <cellStyle name="Normal 5 5 4 5 5 3" xfId="27998"/>
    <cellStyle name="Normal 5 5 4 5 5 3 2" xfId="58205"/>
    <cellStyle name="Normal 5 5 4 5 5 4" xfId="38925"/>
    <cellStyle name="Normal 5 5 4 5 6" xfId="10964"/>
    <cellStyle name="Normal 5 5 4 5 6 2" xfId="41171"/>
    <cellStyle name="Normal 5 5 4 5 7" xfId="20604"/>
    <cellStyle name="Normal 5 5 4 5 7 2" xfId="50811"/>
    <cellStyle name="Normal 5 5 4 5 8" xfId="29285"/>
    <cellStyle name="Normal 5 5 4 5 8 2" xfId="59492"/>
    <cellStyle name="Normal 5 5 4 5 9" xfId="31531"/>
    <cellStyle name="Normal 5 5 4 6" xfId="2445"/>
    <cellStyle name="Normal 5 5 4 6 2" xfId="12087"/>
    <cellStyle name="Normal 5 5 4 6 2 2" xfId="42294"/>
    <cellStyle name="Normal 5 5 4 6 3" xfId="21727"/>
    <cellStyle name="Normal 5 5 4 6 3 2" xfId="51934"/>
    <cellStyle name="Normal 5 5 4 6 4" xfId="32654"/>
    <cellStyle name="Normal 5 5 4 7" xfId="3568"/>
    <cellStyle name="Normal 5 5 4 7 2" xfId="13210"/>
    <cellStyle name="Normal 5 5 4 7 2 2" xfId="43417"/>
    <cellStyle name="Normal 5 5 4 7 3" xfId="22850"/>
    <cellStyle name="Normal 5 5 4 7 3 2" xfId="53057"/>
    <cellStyle name="Normal 5 5 4 7 4" xfId="33777"/>
    <cellStyle name="Normal 5 5 4 8" xfId="4691"/>
    <cellStyle name="Normal 5 5 4 8 2" xfId="14333"/>
    <cellStyle name="Normal 5 5 4 8 2 2" xfId="44540"/>
    <cellStyle name="Normal 5 5 4 8 3" xfId="23973"/>
    <cellStyle name="Normal 5 5 4 8 3 2" xfId="54180"/>
    <cellStyle name="Normal 5 5 4 8 4" xfId="34900"/>
    <cellStyle name="Normal 5 5 4 9" xfId="5980"/>
    <cellStyle name="Normal 5 5 4 9 2" xfId="15620"/>
    <cellStyle name="Normal 5 5 4 9 2 2" xfId="45827"/>
    <cellStyle name="Normal 5 5 4 9 3" xfId="25260"/>
    <cellStyle name="Normal 5 5 4 9 3 2" xfId="55467"/>
    <cellStyle name="Normal 5 5 4 9 4" xfId="36187"/>
    <cellStyle name="Normal 5 5 5" xfId="206"/>
    <cellStyle name="Normal 5 5 5 10" xfId="7290"/>
    <cellStyle name="Normal 5 5 5 10 2" xfId="16930"/>
    <cellStyle name="Normal 5 5 5 10 2 2" xfId="47137"/>
    <cellStyle name="Normal 5 5 5 10 3" xfId="26570"/>
    <cellStyle name="Normal 5 5 5 10 3 2" xfId="56777"/>
    <cellStyle name="Normal 5 5 5 10 4" xfId="37497"/>
    <cellStyle name="Normal 5 5 5 11" xfId="8577"/>
    <cellStyle name="Normal 5 5 5 11 2" xfId="18217"/>
    <cellStyle name="Normal 5 5 5 11 2 2" xfId="48424"/>
    <cellStyle name="Normal 5 5 5 11 3" xfId="27857"/>
    <cellStyle name="Normal 5 5 5 11 3 2" xfId="58064"/>
    <cellStyle name="Normal 5 5 5 11 4" xfId="38784"/>
    <cellStyle name="Normal 5 5 5 12" xfId="9864"/>
    <cellStyle name="Normal 5 5 5 12 2" xfId="40071"/>
    <cellStyle name="Normal 5 5 5 13" xfId="19504"/>
    <cellStyle name="Normal 5 5 5 13 2" xfId="49711"/>
    <cellStyle name="Normal 5 5 5 14" xfId="29144"/>
    <cellStyle name="Normal 5 5 5 14 2" xfId="59351"/>
    <cellStyle name="Normal 5 5 5 15" xfId="30431"/>
    <cellStyle name="Normal 5 5 5 2" xfId="370"/>
    <cellStyle name="Normal 5 5 5 2 10" xfId="10028"/>
    <cellStyle name="Normal 5 5 5 2 10 2" xfId="40235"/>
    <cellStyle name="Normal 5 5 5 2 11" xfId="19668"/>
    <cellStyle name="Normal 5 5 5 2 11 2" xfId="49875"/>
    <cellStyle name="Normal 5 5 5 2 12" xfId="29472"/>
    <cellStyle name="Normal 5 5 5 2 12 2" xfId="59679"/>
    <cellStyle name="Normal 5 5 5 2 13" xfId="30595"/>
    <cellStyle name="Normal 5 5 5 2 2" xfId="846"/>
    <cellStyle name="Normal 5 5 5 2 2 10" xfId="20137"/>
    <cellStyle name="Normal 5 5 5 2 2 10 2" xfId="50344"/>
    <cellStyle name="Normal 5 5 5 2 2 11" xfId="29941"/>
    <cellStyle name="Normal 5 5 5 2 2 11 2" xfId="60148"/>
    <cellStyle name="Normal 5 5 5 2 2 12" xfId="31064"/>
    <cellStyle name="Normal 5 5 5 2 2 2" xfId="1975"/>
    <cellStyle name="Normal 5 5 5 2 2 2 2" xfId="11620"/>
    <cellStyle name="Normal 5 5 5 2 2 2 2 2" xfId="41827"/>
    <cellStyle name="Normal 5 5 5 2 2 2 3" xfId="21260"/>
    <cellStyle name="Normal 5 5 5 2 2 2 3 2" xfId="51467"/>
    <cellStyle name="Normal 5 5 5 2 2 2 4" xfId="32187"/>
    <cellStyle name="Normal 5 5 5 2 2 3" xfId="3101"/>
    <cellStyle name="Normal 5 5 5 2 2 3 2" xfId="12743"/>
    <cellStyle name="Normal 5 5 5 2 2 3 2 2" xfId="42950"/>
    <cellStyle name="Normal 5 5 5 2 2 3 3" xfId="22383"/>
    <cellStyle name="Normal 5 5 5 2 2 3 3 2" xfId="52590"/>
    <cellStyle name="Normal 5 5 5 2 2 3 4" xfId="33310"/>
    <cellStyle name="Normal 5 5 5 2 2 4" xfId="4224"/>
    <cellStyle name="Normal 5 5 5 2 2 4 2" xfId="13866"/>
    <cellStyle name="Normal 5 5 5 2 2 4 2 2" xfId="44073"/>
    <cellStyle name="Normal 5 5 5 2 2 4 3" xfId="23506"/>
    <cellStyle name="Normal 5 5 5 2 2 4 3 2" xfId="53713"/>
    <cellStyle name="Normal 5 5 5 2 2 4 4" xfId="34433"/>
    <cellStyle name="Normal 5 5 5 2 2 5" xfId="5513"/>
    <cellStyle name="Normal 5 5 5 2 2 5 2" xfId="15153"/>
    <cellStyle name="Normal 5 5 5 2 2 5 2 2" xfId="45360"/>
    <cellStyle name="Normal 5 5 5 2 2 5 3" xfId="24793"/>
    <cellStyle name="Normal 5 5 5 2 2 5 3 2" xfId="55000"/>
    <cellStyle name="Normal 5 5 5 2 2 5 4" xfId="35720"/>
    <cellStyle name="Normal 5 5 5 2 2 6" xfId="6800"/>
    <cellStyle name="Normal 5 5 5 2 2 6 2" xfId="16440"/>
    <cellStyle name="Normal 5 5 5 2 2 6 2 2" xfId="46647"/>
    <cellStyle name="Normal 5 5 5 2 2 6 3" xfId="26080"/>
    <cellStyle name="Normal 5 5 5 2 2 6 3 2" xfId="56287"/>
    <cellStyle name="Normal 5 5 5 2 2 6 4" xfId="37007"/>
    <cellStyle name="Normal 5 5 5 2 2 7" xfId="8087"/>
    <cellStyle name="Normal 5 5 5 2 2 7 2" xfId="17727"/>
    <cellStyle name="Normal 5 5 5 2 2 7 2 2" xfId="47934"/>
    <cellStyle name="Normal 5 5 5 2 2 7 3" xfId="27367"/>
    <cellStyle name="Normal 5 5 5 2 2 7 3 2" xfId="57574"/>
    <cellStyle name="Normal 5 5 5 2 2 7 4" xfId="38294"/>
    <cellStyle name="Normal 5 5 5 2 2 8" xfId="9374"/>
    <cellStyle name="Normal 5 5 5 2 2 8 2" xfId="19014"/>
    <cellStyle name="Normal 5 5 5 2 2 8 2 2" xfId="49221"/>
    <cellStyle name="Normal 5 5 5 2 2 8 3" xfId="28654"/>
    <cellStyle name="Normal 5 5 5 2 2 8 3 2" xfId="58861"/>
    <cellStyle name="Normal 5 5 5 2 2 8 4" xfId="39581"/>
    <cellStyle name="Normal 5 5 5 2 2 9" xfId="10497"/>
    <cellStyle name="Normal 5 5 5 2 2 9 2" xfId="40704"/>
    <cellStyle name="Normal 5 5 5 2 3" xfId="1504"/>
    <cellStyle name="Normal 5 5 5 2 3 2" xfId="11151"/>
    <cellStyle name="Normal 5 5 5 2 3 2 2" xfId="41358"/>
    <cellStyle name="Normal 5 5 5 2 3 3" xfId="20791"/>
    <cellStyle name="Normal 5 5 5 2 3 3 2" xfId="50998"/>
    <cellStyle name="Normal 5 5 5 2 3 4" xfId="31718"/>
    <cellStyle name="Normal 5 5 5 2 4" xfId="2632"/>
    <cellStyle name="Normal 5 5 5 2 4 2" xfId="12274"/>
    <cellStyle name="Normal 5 5 5 2 4 2 2" xfId="42481"/>
    <cellStyle name="Normal 5 5 5 2 4 3" xfId="21914"/>
    <cellStyle name="Normal 5 5 5 2 4 3 2" xfId="52121"/>
    <cellStyle name="Normal 5 5 5 2 4 4" xfId="32841"/>
    <cellStyle name="Normal 5 5 5 2 5" xfId="3755"/>
    <cellStyle name="Normal 5 5 5 2 5 2" xfId="13397"/>
    <cellStyle name="Normal 5 5 5 2 5 2 2" xfId="43604"/>
    <cellStyle name="Normal 5 5 5 2 5 3" xfId="23037"/>
    <cellStyle name="Normal 5 5 5 2 5 3 2" xfId="53244"/>
    <cellStyle name="Normal 5 5 5 2 5 4" xfId="33964"/>
    <cellStyle name="Normal 5 5 5 2 6" xfId="5044"/>
    <cellStyle name="Normal 5 5 5 2 6 2" xfId="14684"/>
    <cellStyle name="Normal 5 5 5 2 6 2 2" xfId="44891"/>
    <cellStyle name="Normal 5 5 5 2 6 3" xfId="24324"/>
    <cellStyle name="Normal 5 5 5 2 6 3 2" xfId="54531"/>
    <cellStyle name="Normal 5 5 5 2 6 4" xfId="35251"/>
    <cellStyle name="Normal 5 5 5 2 7" xfId="6331"/>
    <cellStyle name="Normal 5 5 5 2 7 2" xfId="15971"/>
    <cellStyle name="Normal 5 5 5 2 7 2 2" xfId="46178"/>
    <cellStyle name="Normal 5 5 5 2 7 3" xfId="25611"/>
    <cellStyle name="Normal 5 5 5 2 7 3 2" xfId="55818"/>
    <cellStyle name="Normal 5 5 5 2 7 4" xfId="36538"/>
    <cellStyle name="Normal 5 5 5 2 8" xfId="7618"/>
    <cellStyle name="Normal 5 5 5 2 8 2" xfId="17258"/>
    <cellStyle name="Normal 5 5 5 2 8 2 2" xfId="47465"/>
    <cellStyle name="Normal 5 5 5 2 8 3" xfId="26898"/>
    <cellStyle name="Normal 5 5 5 2 8 3 2" xfId="57105"/>
    <cellStyle name="Normal 5 5 5 2 8 4" xfId="37825"/>
    <cellStyle name="Normal 5 5 5 2 9" xfId="8905"/>
    <cellStyle name="Normal 5 5 5 2 9 2" xfId="18545"/>
    <cellStyle name="Normal 5 5 5 2 9 2 2" xfId="48752"/>
    <cellStyle name="Normal 5 5 5 2 9 3" xfId="28185"/>
    <cellStyle name="Normal 5 5 5 2 9 3 2" xfId="58392"/>
    <cellStyle name="Normal 5 5 5 2 9 4" xfId="39112"/>
    <cellStyle name="Normal 5 5 5 3" xfId="682"/>
    <cellStyle name="Normal 5 5 5 3 10" xfId="19973"/>
    <cellStyle name="Normal 5 5 5 3 10 2" xfId="50180"/>
    <cellStyle name="Normal 5 5 5 3 11" xfId="29777"/>
    <cellStyle name="Normal 5 5 5 3 11 2" xfId="59984"/>
    <cellStyle name="Normal 5 5 5 3 12" xfId="30900"/>
    <cellStyle name="Normal 5 5 5 3 2" xfId="1811"/>
    <cellStyle name="Normal 5 5 5 3 2 2" xfId="11456"/>
    <cellStyle name="Normal 5 5 5 3 2 2 2" xfId="41663"/>
    <cellStyle name="Normal 5 5 5 3 2 3" xfId="21096"/>
    <cellStyle name="Normal 5 5 5 3 2 3 2" xfId="51303"/>
    <cellStyle name="Normal 5 5 5 3 2 4" xfId="32023"/>
    <cellStyle name="Normal 5 5 5 3 3" xfId="2937"/>
    <cellStyle name="Normal 5 5 5 3 3 2" xfId="12579"/>
    <cellStyle name="Normal 5 5 5 3 3 2 2" xfId="42786"/>
    <cellStyle name="Normal 5 5 5 3 3 3" xfId="22219"/>
    <cellStyle name="Normal 5 5 5 3 3 3 2" xfId="52426"/>
    <cellStyle name="Normal 5 5 5 3 3 4" xfId="33146"/>
    <cellStyle name="Normal 5 5 5 3 4" xfId="4060"/>
    <cellStyle name="Normal 5 5 5 3 4 2" xfId="13702"/>
    <cellStyle name="Normal 5 5 5 3 4 2 2" xfId="43909"/>
    <cellStyle name="Normal 5 5 5 3 4 3" xfId="23342"/>
    <cellStyle name="Normal 5 5 5 3 4 3 2" xfId="53549"/>
    <cellStyle name="Normal 5 5 5 3 4 4" xfId="34269"/>
    <cellStyle name="Normal 5 5 5 3 5" xfId="5349"/>
    <cellStyle name="Normal 5 5 5 3 5 2" xfId="14989"/>
    <cellStyle name="Normal 5 5 5 3 5 2 2" xfId="45196"/>
    <cellStyle name="Normal 5 5 5 3 5 3" xfId="24629"/>
    <cellStyle name="Normal 5 5 5 3 5 3 2" xfId="54836"/>
    <cellStyle name="Normal 5 5 5 3 5 4" xfId="35556"/>
    <cellStyle name="Normal 5 5 5 3 6" xfId="6636"/>
    <cellStyle name="Normal 5 5 5 3 6 2" xfId="16276"/>
    <cellStyle name="Normal 5 5 5 3 6 2 2" xfId="46483"/>
    <cellStyle name="Normal 5 5 5 3 6 3" xfId="25916"/>
    <cellStyle name="Normal 5 5 5 3 6 3 2" xfId="56123"/>
    <cellStyle name="Normal 5 5 5 3 6 4" xfId="36843"/>
    <cellStyle name="Normal 5 5 5 3 7" xfId="7923"/>
    <cellStyle name="Normal 5 5 5 3 7 2" xfId="17563"/>
    <cellStyle name="Normal 5 5 5 3 7 2 2" xfId="47770"/>
    <cellStyle name="Normal 5 5 5 3 7 3" xfId="27203"/>
    <cellStyle name="Normal 5 5 5 3 7 3 2" xfId="57410"/>
    <cellStyle name="Normal 5 5 5 3 7 4" xfId="38130"/>
    <cellStyle name="Normal 5 5 5 3 8" xfId="9210"/>
    <cellStyle name="Normal 5 5 5 3 8 2" xfId="18850"/>
    <cellStyle name="Normal 5 5 5 3 8 2 2" xfId="49057"/>
    <cellStyle name="Normal 5 5 5 3 8 3" xfId="28490"/>
    <cellStyle name="Normal 5 5 5 3 8 3 2" xfId="58697"/>
    <cellStyle name="Normal 5 5 5 3 8 4" xfId="39417"/>
    <cellStyle name="Normal 5 5 5 3 9" xfId="10333"/>
    <cellStyle name="Normal 5 5 5 3 9 2" xfId="40540"/>
    <cellStyle name="Normal 5 5 5 4" xfId="1152"/>
    <cellStyle name="Normal 5 5 5 4 10" xfId="20440"/>
    <cellStyle name="Normal 5 5 5 4 10 2" xfId="50647"/>
    <cellStyle name="Normal 5 5 5 4 11" xfId="30244"/>
    <cellStyle name="Normal 5 5 5 4 11 2" xfId="60451"/>
    <cellStyle name="Normal 5 5 5 4 12" xfId="31367"/>
    <cellStyle name="Normal 5 5 5 4 2" xfId="2280"/>
    <cellStyle name="Normal 5 5 5 4 2 2" xfId="11923"/>
    <cellStyle name="Normal 5 5 5 4 2 2 2" xfId="42130"/>
    <cellStyle name="Normal 5 5 5 4 2 3" xfId="21563"/>
    <cellStyle name="Normal 5 5 5 4 2 3 2" xfId="51770"/>
    <cellStyle name="Normal 5 5 5 4 2 4" xfId="32490"/>
    <cellStyle name="Normal 5 5 5 4 3" xfId="3404"/>
    <cellStyle name="Normal 5 5 5 4 3 2" xfId="13046"/>
    <cellStyle name="Normal 5 5 5 4 3 2 2" xfId="43253"/>
    <cellStyle name="Normal 5 5 5 4 3 3" xfId="22686"/>
    <cellStyle name="Normal 5 5 5 4 3 3 2" xfId="52893"/>
    <cellStyle name="Normal 5 5 5 4 3 4" xfId="33613"/>
    <cellStyle name="Normal 5 5 5 4 4" xfId="4527"/>
    <cellStyle name="Normal 5 5 5 4 4 2" xfId="14169"/>
    <cellStyle name="Normal 5 5 5 4 4 2 2" xfId="44376"/>
    <cellStyle name="Normal 5 5 5 4 4 3" xfId="23809"/>
    <cellStyle name="Normal 5 5 5 4 4 3 2" xfId="54016"/>
    <cellStyle name="Normal 5 5 5 4 4 4" xfId="34736"/>
    <cellStyle name="Normal 5 5 5 4 5" xfId="5816"/>
    <cellStyle name="Normal 5 5 5 4 5 2" xfId="15456"/>
    <cellStyle name="Normal 5 5 5 4 5 2 2" xfId="45663"/>
    <cellStyle name="Normal 5 5 5 4 5 3" xfId="25096"/>
    <cellStyle name="Normal 5 5 5 4 5 3 2" xfId="55303"/>
    <cellStyle name="Normal 5 5 5 4 5 4" xfId="36023"/>
    <cellStyle name="Normal 5 5 5 4 6" xfId="7103"/>
    <cellStyle name="Normal 5 5 5 4 6 2" xfId="16743"/>
    <cellStyle name="Normal 5 5 5 4 6 2 2" xfId="46950"/>
    <cellStyle name="Normal 5 5 5 4 6 3" xfId="26383"/>
    <cellStyle name="Normal 5 5 5 4 6 3 2" xfId="56590"/>
    <cellStyle name="Normal 5 5 5 4 6 4" xfId="37310"/>
    <cellStyle name="Normal 5 5 5 4 7" xfId="8390"/>
    <cellStyle name="Normal 5 5 5 4 7 2" xfId="18030"/>
    <cellStyle name="Normal 5 5 5 4 7 2 2" xfId="48237"/>
    <cellStyle name="Normal 5 5 5 4 7 3" xfId="27670"/>
    <cellStyle name="Normal 5 5 5 4 7 3 2" xfId="57877"/>
    <cellStyle name="Normal 5 5 5 4 7 4" xfId="38597"/>
    <cellStyle name="Normal 5 5 5 4 8" xfId="9677"/>
    <cellStyle name="Normal 5 5 5 4 8 2" xfId="19317"/>
    <cellStyle name="Normal 5 5 5 4 8 2 2" xfId="49524"/>
    <cellStyle name="Normal 5 5 5 4 8 3" xfId="28957"/>
    <cellStyle name="Normal 5 5 5 4 8 3 2" xfId="59164"/>
    <cellStyle name="Normal 5 5 5 4 8 4" xfId="39884"/>
    <cellStyle name="Normal 5 5 5 4 9" xfId="10800"/>
    <cellStyle name="Normal 5 5 5 4 9 2" xfId="41007"/>
    <cellStyle name="Normal 5 5 5 5" xfId="1340"/>
    <cellStyle name="Normal 5 5 5 5 2" xfId="4880"/>
    <cellStyle name="Normal 5 5 5 5 2 2" xfId="14520"/>
    <cellStyle name="Normal 5 5 5 5 2 2 2" xfId="44727"/>
    <cellStyle name="Normal 5 5 5 5 2 3" xfId="24160"/>
    <cellStyle name="Normal 5 5 5 5 2 3 2" xfId="54367"/>
    <cellStyle name="Normal 5 5 5 5 2 4" xfId="35087"/>
    <cellStyle name="Normal 5 5 5 5 3" xfId="6167"/>
    <cellStyle name="Normal 5 5 5 5 3 2" xfId="15807"/>
    <cellStyle name="Normal 5 5 5 5 3 2 2" xfId="46014"/>
    <cellStyle name="Normal 5 5 5 5 3 3" xfId="25447"/>
    <cellStyle name="Normal 5 5 5 5 3 3 2" xfId="55654"/>
    <cellStyle name="Normal 5 5 5 5 3 4" xfId="36374"/>
    <cellStyle name="Normal 5 5 5 5 4" xfId="7454"/>
    <cellStyle name="Normal 5 5 5 5 4 2" xfId="17094"/>
    <cellStyle name="Normal 5 5 5 5 4 2 2" xfId="47301"/>
    <cellStyle name="Normal 5 5 5 5 4 3" xfId="26734"/>
    <cellStyle name="Normal 5 5 5 5 4 3 2" xfId="56941"/>
    <cellStyle name="Normal 5 5 5 5 4 4" xfId="37661"/>
    <cellStyle name="Normal 5 5 5 5 5" xfId="8741"/>
    <cellStyle name="Normal 5 5 5 5 5 2" xfId="18381"/>
    <cellStyle name="Normal 5 5 5 5 5 2 2" xfId="48588"/>
    <cellStyle name="Normal 5 5 5 5 5 3" xfId="28021"/>
    <cellStyle name="Normal 5 5 5 5 5 3 2" xfId="58228"/>
    <cellStyle name="Normal 5 5 5 5 5 4" xfId="38948"/>
    <cellStyle name="Normal 5 5 5 5 6" xfId="10987"/>
    <cellStyle name="Normal 5 5 5 5 6 2" xfId="41194"/>
    <cellStyle name="Normal 5 5 5 5 7" xfId="20627"/>
    <cellStyle name="Normal 5 5 5 5 7 2" xfId="50834"/>
    <cellStyle name="Normal 5 5 5 5 8" xfId="29308"/>
    <cellStyle name="Normal 5 5 5 5 8 2" xfId="59515"/>
    <cellStyle name="Normal 5 5 5 5 9" xfId="31554"/>
    <cellStyle name="Normal 5 5 5 6" xfId="2468"/>
    <cellStyle name="Normal 5 5 5 6 2" xfId="12110"/>
    <cellStyle name="Normal 5 5 5 6 2 2" xfId="42317"/>
    <cellStyle name="Normal 5 5 5 6 3" xfId="21750"/>
    <cellStyle name="Normal 5 5 5 6 3 2" xfId="51957"/>
    <cellStyle name="Normal 5 5 5 6 4" xfId="32677"/>
    <cellStyle name="Normal 5 5 5 7" xfId="3591"/>
    <cellStyle name="Normal 5 5 5 7 2" xfId="13233"/>
    <cellStyle name="Normal 5 5 5 7 2 2" xfId="43440"/>
    <cellStyle name="Normal 5 5 5 7 3" xfId="22873"/>
    <cellStyle name="Normal 5 5 5 7 3 2" xfId="53080"/>
    <cellStyle name="Normal 5 5 5 7 4" xfId="33800"/>
    <cellStyle name="Normal 5 5 5 8" xfId="4714"/>
    <cellStyle name="Normal 5 5 5 8 2" xfId="14356"/>
    <cellStyle name="Normal 5 5 5 8 2 2" xfId="44563"/>
    <cellStyle name="Normal 5 5 5 8 3" xfId="23996"/>
    <cellStyle name="Normal 5 5 5 8 3 2" xfId="54203"/>
    <cellStyle name="Normal 5 5 5 8 4" xfId="34923"/>
    <cellStyle name="Normal 5 5 5 9" xfId="6003"/>
    <cellStyle name="Normal 5 5 5 9 2" xfId="15643"/>
    <cellStyle name="Normal 5 5 5 9 2 2" xfId="45850"/>
    <cellStyle name="Normal 5 5 5 9 3" xfId="25283"/>
    <cellStyle name="Normal 5 5 5 9 3 2" xfId="55490"/>
    <cellStyle name="Normal 5 5 5 9 4" xfId="36210"/>
    <cellStyle name="Normal 5 5 6" xfId="229"/>
    <cellStyle name="Normal 5 5 6 10" xfId="7313"/>
    <cellStyle name="Normal 5 5 6 10 2" xfId="16953"/>
    <cellStyle name="Normal 5 5 6 10 2 2" xfId="47160"/>
    <cellStyle name="Normal 5 5 6 10 3" xfId="26593"/>
    <cellStyle name="Normal 5 5 6 10 3 2" xfId="56800"/>
    <cellStyle name="Normal 5 5 6 10 4" xfId="37520"/>
    <cellStyle name="Normal 5 5 6 11" xfId="8600"/>
    <cellStyle name="Normal 5 5 6 11 2" xfId="18240"/>
    <cellStyle name="Normal 5 5 6 11 2 2" xfId="48447"/>
    <cellStyle name="Normal 5 5 6 11 3" xfId="27880"/>
    <cellStyle name="Normal 5 5 6 11 3 2" xfId="58087"/>
    <cellStyle name="Normal 5 5 6 11 4" xfId="38807"/>
    <cellStyle name="Normal 5 5 6 12" xfId="9887"/>
    <cellStyle name="Normal 5 5 6 12 2" xfId="40094"/>
    <cellStyle name="Normal 5 5 6 13" xfId="19527"/>
    <cellStyle name="Normal 5 5 6 13 2" xfId="49734"/>
    <cellStyle name="Normal 5 5 6 14" xfId="29167"/>
    <cellStyle name="Normal 5 5 6 14 2" xfId="59374"/>
    <cellStyle name="Normal 5 5 6 15" xfId="30454"/>
    <cellStyle name="Normal 5 5 6 2" xfId="393"/>
    <cellStyle name="Normal 5 5 6 2 10" xfId="10051"/>
    <cellStyle name="Normal 5 5 6 2 10 2" xfId="40258"/>
    <cellStyle name="Normal 5 5 6 2 11" xfId="19691"/>
    <cellStyle name="Normal 5 5 6 2 11 2" xfId="49898"/>
    <cellStyle name="Normal 5 5 6 2 12" xfId="29495"/>
    <cellStyle name="Normal 5 5 6 2 12 2" xfId="59702"/>
    <cellStyle name="Normal 5 5 6 2 13" xfId="30618"/>
    <cellStyle name="Normal 5 5 6 2 2" xfId="869"/>
    <cellStyle name="Normal 5 5 6 2 2 10" xfId="20160"/>
    <cellStyle name="Normal 5 5 6 2 2 10 2" xfId="50367"/>
    <cellStyle name="Normal 5 5 6 2 2 11" xfId="29964"/>
    <cellStyle name="Normal 5 5 6 2 2 11 2" xfId="60171"/>
    <cellStyle name="Normal 5 5 6 2 2 12" xfId="31087"/>
    <cellStyle name="Normal 5 5 6 2 2 2" xfId="1998"/>
    <cellStyle name="Normal 5 5 6 2 2 2 2" xfId="11643"/>
    <cellStyle name="Normal 5 5 6 2 2 2 2 2" xfId="41850"/>
    <cellStyle name="Normal 5 5 6 2 2 2 3" xfId="21283"/>
    <cellStyle name="Normal 5 5 6 2 2 2 3 2" xfId="51490"/>
    <cellStyle name="Normal 5 5 6 2 2 2 4" xfId="32210"/>
    <cellStyle name="Normal 5 5 6 2 2 3" xfId="3124"/>
    <cellStyle name="Normal 5 5 6 2 2 3 2" xfId="12766"/>
    <cellStyle name="Normal 5 5 6 2 2 3 2 2" xfId="42973"/>
    <cellStyle name="Normal 5 5 6 2 2 3 3" xfId="22406"/>
    <cellStyle name="Normal 5 5 6 2 2 3 3 2" xfId="52613"/>
    <cellStyle name="Normal 5 5 6 2 2 3 4" xfId="33333"/>
    <cellStyle name="Normal 5 5 6 2 2 4" xfId="4247"/>
    <cellStyle name="Normal 5 5 6 2 2 4 2" xfId="13889"/>
    <cellStyle name="Normal 5 5 6 2 2 4 2 2" xfId="44096"/>
    <cellStyle name="Normal 5 5 6 2 2 4 3" xfId="23529"/>
    <cellStyle name="Normal 5 5 6 2 2 4 3 2" xfId="53736"/>
    <cellStyle name="Normal 5 5 6 2 2 4 4" xfId="34456"/>
    <cellStyle name="Normal 5 5 6 2 2 5" xfId="5536"/>
    <cellStyle name="Normal 5 5 6 2 2 5 2" xfId="15176"/>
    <cellStyle name="Normal 5 5 6 2 2 5 2 2" xfId="45383"/>
    <cellStyle name="Normal 5 5 6 2 2 5 3" xfId="24816"/>
    <cellStyle name="Normal 5 5 6 2 2 5 3 2" xfId="55023"/>
    <cellStyle name="Normal 5 5 6 2 2 5 4" xfId="35743"/>
    <cellStyle name="Normal 5 5 6 2 2 6" xfId="6823"/>
    <cellStyle name="Normal 5 5 6 2 2 6 2" xfId="16463"/>
    <cellStyle name="Normal 5 5 6 2 2 6 2 2" xfId="46670"/>
    <cellStyle name="Normal 5 5 6 2 2 6 3" xfId="26103"/>
    <cellStyle name="Normal 5 5 6 2 2 6 3 2" xfId="56310"/>
    <cellStyle name="Normal 5 5 6 2 2 6 4" xfId="37030"/>
    <cellStyle name="Normal 5 5 6 2 2 7" xfId="8110"/>
    <cellStyle name="Normal 5 5 6 2 2 7 2" xfId="17750"/>
    <cellStyle name="Normal 5 5 6 2 2 7 2 2" xfId="47957"/>
    <cellStyle name="Normal 5 5 6 2 2 7 3" xfId="27390"/>
    <cellStyle name="Normal 5 5 6 2 2 7 3 2" xfId="57597"/>
    <cellStyle name="Normal 5 5 6 2 2 7 4" xfId="38317"/>
    <cellStyle name="Normal 5 5 6 2 2 8" xfId="9397"/>
    <cellStyle name="Normal 5 5 6 2 2 8 2" xfId="19037"/>
    <cellStyle name="Normal 5 5 6 2 2 8 2 2" xfId="49244"/>
    <cellStyle name="Normal 5 5 6 2 2 8 3" xfId="28677"/>
    <cellStyle name="Normal 5 5 6 2 2 8 3 2" xfId="58884"/>
    <cellStyle name="Normal 5 5 6 2 2 8 4" xfId="39604"/>
    <cellStyle name="Normal 5 5 6 2 2 9" xfId="10520"/>
    <cellStyle name="Normal 5 5 6 2 2 9 2" xfId="40727"/>
    <cellStyle name="Normal 5 5 6 2 3" xfId="1527"/>
    <cellStyle name="Normal 5 5 6 2 3 2" xfId="11174"/>
    <cellStyle name="Normal 5 5 6 2 3 2 2" xfId="41381"/>
    <cellStyle name="Normal 5 5 6 2 3 3" xfId="20814"/>
    <cellStyle name="Normal 5 5 6 2 3 3 2" xfId="51021"/>
    <cellStyle name="Normal 5 5 6 2 3 4" xfId="31741"/>
    <cellStyle name="Normal 5 5 6 2 4" xfId="2655"/>
    <cellStyle name="Normal 5 5 6 2 4 2" xfId="12297"/>
    <cellStyle name="Normal 5 5 6 2 4 2 2" xfId="42504"/>
    <cellStyle name="Normal 5 5 6 2 4 3" xfId="21937"/>
    <cellStyle name="Normal 5 5 6 2 4 3 2" xfId="52144"/>
    <cellStyle name="Normal 5 5 6 2 4 4" xfId="32864"/>
    <cellStyle name="Normal 5 5 6 2 5" xfId="3778"/>
    <cellStyle name="Normal 5 5 6 2 5 2" xfId="13420"/>
    <cellStyle name="Normal 5 5 6 2 5 2 2" xfId="43627"/>
    <cellStyle name="Normal 5 5 6 2 5 3" xfId="23060"/>
    <cellStyle name="Normal 5 5 6 2 5 3 2" xfId="53267"/>
    <cellStyle name="Normal 5 5 6 2 5 4" xfId="33987"/>
    <cellStyle name="Normal 5 5 6 2 6" xfId="5067"/>
    <cellStyle name="Normal 5 5 6 2 6 2" xfId="14707"/>
    <cellStyle name="Normal 5 5 6 2 6 2 2" xfId="44914"/>
    <cellStyle name="Normal 5 5 6 2 6 3" xfId="24347"/>
    <cellStyle name="Normal 5 5 6 2 6 3 2" xfId="54554"/>
    <cellStyle name="Normal 5 5 6 2 6 4" xfId="35274"/>
    <cellStyle name="Normal 5 5 6 2 7" xfId="6354"/>
    <cellStyle name="Normal 5 5 6 2 7 2" xfId="15994"/>
    <cellStyle name="Normal 5 5 6 2 7 2 2" xfId="46201"/>
    <cellStyle name="Normal 5 5 6 2 7 3" xfId="25634"/>
    <cellStyle name="Normal 5 5 6 2 7 3 2" xfId="55841"/>
    <cellStyle name="Normal 5 5 6 2 7 4" xfId="36561"/>
    <cellStyle name="Normal 5 5 6 2 8" xfId="7641"/>
    <cellStyle name="Normal 5 5 6 2 8 2" xfId="17281"/>
    <cellStyle name="Normal 5 5 6 2 8 2 2" xfId="47488"/>
    <cellStyle name="Normal 5 5 6 2 8 3" xfId="26921"/>
    <cellStyle name="Normal 5 5 6 2 8 3 2" xfId="57128"/>
    <cellStyle name="Normal 5 5 6 2 8 4" xfId="37848"/>
    <cellStyle name="Normal 5 5 6 2 9" xfId="8928"/>
    <cellStyle name="Normal 5 5 6 2 9 2" xfId="18568"/>
    <cellStyle name="Normal 5 5 6 2 9 2 2" xfId="48775"/>
    <cellStyle name="Normal 5 5 6 2 9 3" xfId="28208"/>
    <cellStyle name="Normal 5 5 6 2 9 3 2" xfId="58415"/>
    <cellStyle name="Normal 5 5 6 2 9 4" xfId="39135"/>
    <cellStyle name="Normal 5 5 6 3" xfId="705"/>
    <cellStyle name="Normal 5 5 6 3 10" xfId="19996"/>
    <cellStyle name="Normal 5 5 6 3 10 2" xfId="50203"/>
    <cellStyle name="Normal 5 5 6 3 11" xfId="29800"/>
    <cellStyle name="Normal 5 5 6 3 11 2" xfId="60007"/>
    <cellStyle name="Normal 5 5 6 3 12" xfId="30923"/>
    <cellStyle name="Normal 5 5 6 3 2" xfId="1834"/>
    <cellStyle name="Normal 5 5 6 3 2 2" xfId="11479"/>
    <cellStyle name="Normal 5 5 6 3 2 2 2" xfId="41686"/>
    <cellStyle name="Normal 5 5 6 3 2 3" xfId="21119"/>
    <cellStyle name="Normal 5 5 6 3 2 3 2" xfId="51326"/>
    <cellStyle name="Normal 5 5 6 3 2 4" xfId="32046"/>
    <cellStyle name="Normal 5 5 6 3 3" xfId="2960"/>
    <cellStyle name="Normal 5 5 6 3 3 2" xfId="12602"/>
    <cellStyle name="Normal 5 5 6 3 3 2 2" xfId="42809"/>
    <cellStyle name="Normal 5 5 6 3 3 3" xfId="22242"/>
    <cellStyle name="Normal 5 5 6 3 3 3 2" xfId="52449"/>
    <cellStyle name="Normal 5 5 6 3 3 4" xfId="33169"/>
    <cellStyle name="Normal 5 5 6 3 4" xfId="4083"/>
    <cellStyle name="Normal 5 5 6 3 4 2" xfId="13725"/>
    <cellStyle name="Normal 5 5 6 3 4 2 2" xfId="43932"/>
    <cellStyle name="Normal 5 5 6 3 4 3" xfId="23365"/>
    <cellStyle name="Normal 5 5 6 3 4 3 2" xfId="53572"/>
    <cellStyle name="Normal 5 5 6 3 4 4" xfId="34292"/>
    <cellStyle name="Normal 5 5 6 3 5" xfId="5372"/>
    <cellStyle name="Normal 5 5 6 3 5 2" xfId="15012"/>
    <cellStyle name="Normal 5 5 6 3 5 2 2" xfId="45219"/>
    <cellStyle name="Normal 5 5 6 3 5 3" xfId="24652"/>
    <cellStyle name="Normal 5 5 6 3 5 3 2" xfId="54859"/>
    <cellStyle name="Normal 5 5 6 3 5 4" xfId="35579"/>
    <cellStyle name="Normal 5 5 6 3 6" xfId="6659"/>
    <cellStyle name="Normal 5 5 6 3 6 2" xfId="16299"/>
    <cellStyle name="Normal 5 5 6 3 6 2 2" xfId="46506"/>
    <cellStyle name="Normal 5 5 6 3 6 3" xfId="25939"/>
    <cellStyle name="Normal 5 5 6 3 6 3 2" xfId="56146"/>
    <cellStyle name="Normal 5 5 6 3 6 4" xfId="36866"/>
    <cellStyle name="Normal 5 5 6 3 7" xfId="7946"/>
    <cellStyle name="Normal 5 5 6 3 7 2" xfId="17586"/>
    <cellStyle name="Normal 5 5 6 3 7 2 2" xfId="47793"/>
    <cellStyle name="Normal 5 5 6 3 7 3" xfId="27226"/>
    <cellStyle name="Normal 5 5 6 3 7 3 2" xfId="57433"/>
    <cellStyle name="Normal 5 5 6 3 7 4" xfId="38153"/>
    <cellStyle name="Normal 5 5 6 3 8" xfId="9233"/>
    <cellStyle name="Normal 5 5 6 3 8 2" xfId="18873"/>
    <cellStyle name="Normal 5 5 6 3 8 2 2" xfId="49080"/>
    <cellStyle name="Normal 5 5 6 3 8 3" xfId="28513"/>
    <cellStyle name="Normal 5 5 6 3 8 3 2" xfId="58720"/>
    <cellStyle name="Normal 5 5 6 3 8 4" xfId="39440"/>
    <cellStyle name="Normal 5 5 6 3 9" xfId="10356"/>
    <cellStyle name="Normal 5 5 6 3 9 2" xfId="40563"/>
    <cellStyle name="Normal 5 5 6 4" xfId="1175"/>
    <cellStyle name="Normal 5 5 6 4 10" xfId="20463"/>
    <cellStyle name="Normal 5 5 6 4 10 2" xfId="50670"/>
    <cellStyle name="Normal 5 5 6 4 11" xfId="30267"/>
    <cellStyle name="Normal 5 5 6 4 11 2" xfId="60474"/>
    <cellStyle name="Normal 5 5 6 4 12" xfId="31390"/>
    <cellStyle name="Normal 5 5 6 4 2" xfId="2303"/>
    <cellStyle name="Normal 5 5 6 4 2 2" xfId="11946"/>
    <cellStyle name="Normal 5 5 6 4 2 2 2" xfId="42153"/>
    <cellStyle name="Normal 5 5 6 4 2 3" xfId="21586"/>
    <cellStyle name="Normal 5 5 6 4 2 3 2" xfId="51793"/>
    <cellStyle name="Normal 5 5 6 4 2 4" xfId="32513"/>
    <cellStyle name="Normal 5 5 6 4 3" xfId="3427"/>
    <cellStyle name="Normal 5 5 6 4 3 2" xfId="13069"/>
    <cellStyle name="Normal 5 5 6 4 3 2 2" xfId="43276"/>
    <cellStyle name="Normal 5 5 6 4 3 3" xfId="22709"/>
    <cellStyle name="Normal 5 5 6 4 3 3 2" xfId="52916"/>
    <cellStyle name="Normal 5 5 6 4 3 4" xfId="33636"/>
    <cellStyle name="Normal 5 5 6 4 4" xfId="4550"/>
    <cellStyle name="Normal 5 5 6 4 4 2" xfId="14192"/>
    <cellStyle name="Normal 5 5 6 4 4 2 2" xfId="44399"/>
    <cellStyle name="Normal 5 5 6 4 4 3" xfId="23832"/>
    <cellStyle name="Normal 5 5 6 4 4 3 2" xfId="54039"/>
    <cellStyle name="Normal 5 5 6 4 4 4" xfId="34759"/>
    <cellStyle name="Normal 5 5 6 4 5" xfId="5839"/>
    <cellStyle name="Normal 5 5 6 4 5 2" xfId="15479"/>
    <cellStyle name="Normal 5 5 6 4 5 2 2" xfId="45686"/>
    <cellStyle name="Normal 5 5 6 4 5 3" xfId="25119"/>
    <cellStyle name="Normal 5 5 6 4 5 3 2" xfId="55326"/>
    <cellStyle name="Normal 5 5 6 4 5 4" xfId="36046"/>
    <cellStyle name="Normal 5 5 6 4 6" xfId="7126"/>
    <cellStyle name="Normal 5 5 6 4 6 2" xfId="16766"/>
    <cellStyle name="Normal 5 5 6 4 6 2 2" xfId="46973"/>
    <cellStyle name="Normal 5 5 6 4 6 3" xfId="26406"/>
    <cellStyle name="Normal 5 5 6 4 6 3 2" xfId="56613"/>
    <cellStyle name="Normal 5 5 6 4 6 4" xfId="37333"/>
    <cellStyle name="Normal 5 5 6 4 7" xfId="8413"/>
    <cellStyle name="Normal 5 5 6 4 7 2" xfId="18053"/>
    <cellStyle name="Normal 5 5 6 4 7 2 2" xfId="48260"/>
    <cellStyle name="Normal 5 5 6 4 7 3" xfId="27693"/>
    <cellStyle name="Normal 5 5 6 4 7 3 2" xfId="57900"/>
    <cellStyle name="Normal 5 5 6 4 7 4" xfId="38620"/>
    <cellStyle name="Normal 5 5 6 4 8" xfId="9700"/>
    <cellStyle name="Normal 5 5 6 4 8 2" xfId="19340"/>
    <cellStyle name="Normal 5 5 6 4 8 2 2" xfId="49547"/>
    <cellStyle name="Normal 5 5 6 4 8 3" xfId="28980"/>
    <cellStyle name="Normal 5 5 6 4 8 3 2" xfId="59187"/>
    <cellStyle name="Normal 5 5 6 4 8 4" xfId="39907"/>
    <cellStyle name="Normal 5 5 6 4 9" xfId="10823"/>
    <cellStyle name="Normal 5 5 6 4 9 2" xfId="41030"/>
    <cellStyle name="Normal 5 5 6 5" xfId="1363"/>
    <cellStyle name="Normal 5 5 6 5 2" xfId="4903"/>
    <cellStyle name="Normal 5 5 6 5 2 2" xfId="14543"/>
    <cellStyle name="Normal 5 5 6 5 2 2 2" xfId="44750"/>
    <cellStyle name="Normal 5 5 6 5 2 3" xfId="24183"/>
    <cellStyle name="Normal 5 5 6 5 2 3 2" xfId="54390"/>
    <cellStyle name="Normal 5 5 6 5 2 4" xfId="35110"/>
    <cellStyle name="Normal 5 5 6 5 3" xfId="6190"/>
    <cellStyle name="Normal 5 5 6 5 3 2" xfId="15830"/>
    <cellStyle name="Normal 5 5 6 5 3 2 2" xfId="46037"/>
    <cellStyle name="Normal 5 5 6 5 3 3" xfId="25470"/>
    <cellStyle name="Normal 5 5 6 5 3 3 2" xfId="55677"/>
    <cellStyle name="Normal 5 5 6 5 3 4" xfId="36397"/>
    <cellStyle name="Normal 5 5 6 5 4" xfId="7477"/>
    <cellStyle name="Normal 5 5 6 5 4 2" xfId="17117"/>
    <cellStyle name="Normal 5 5 6 5 4 2 2" xfId="47324"/>
    <cellStyle name="Normal 5 5 6 5 4 3" xfId="26757"/>
    <cellStyle name="Normal 5 5 6 5 4 3 2" xfId="56964"/>
    <cellStyle name="Normal 5 5 6 5 4 4" xfId="37684"/>
    <cellStyle name="Normal 5 5 6 5 5" xfId="8764"/>
    <cellStyle name="Normal 5 5 6 5 5 2" xfId="18404"/>
    <cellStyle name="Normal 5 5 6 5 5 2 2" xfId="48611"/>
    <cellStyle name="Normal 5 5 6 5 5 3" xfId="28044"/>
    <cellStyle name="Normal 5 5 6 5 5 3 2" xfId="58251"/>
    <cellStyle name="Normal 5 5 6 5 5 4" xfId="38971"/>
    <cellStyle name="Normal 5 5 6 5 6" xfId="11010"/>
    <cellStyle name="Normal 5 5 6 5 6 2" xfId="41217"/>
    <cellStyle name="Normal 5 5 6 5 7" xfId="20650"/>
    <cellStyle name="Normal 5 5 6 5 7 2" xfId="50857"/>
    <cellStyle name="Normal 5 5 6 5 8" xfId="29331"/>
    <cellStyle name="Normal 5 5 6 5 8 2" xfId="59538"/>
    <cellStyle name="Normal 5 5 6 5 9" xfId="31577"/>
    <cellStyle name="Normal 5 5 6 6" xfId="2491"/>
    <cellStyle name="Normal 5 5 6 6 2" xfId="12133"/>
    <cellStyle name="Normal 5 5 6 6 2 2" xfId="42340"/>
    <cellStyle name="Normal 5 5 6 6 3" xfId="21773"/>
    <cellStyle name="Normal 5 5 6 6 3 2" xfId="51980"/>
    <cellStyle name="Normal 5 5 6 6 4" xfId="32700"/>
    <cellStyle name="Normal 5 5 6 7" xfId="3614"/>
    <cellStyle name="Normal 5 5 6 7 2" xfId="13256"/>
    <cellStyle name="Normal 5 5 6 7 2 2" xfId="43463"/>
    <cellStyle name="Normal 5 5 6 7 3" xfId="22896"/>
    <cellStyle name="Normal 5 5 6 7 3 2" xfId="53103"/>
    <cellStyle name="Normal 5 5 6 7 4" xfId="33823"/>
    <cellStyle name="Normal 5 5 6 8" xfId="4737"/>
    <cellStyle name="Normal 5 5 6 8 2" xfId="14379"/>
    <cellStyle name="Normal 5 5 6 8 2 2" xfId="44586"/>
    <cellStyle name="Normal 5 5 6 8 3" xfId="24019"/>
    <cellStyle name="Normal 5 5 6 8 3 2" xfId="54226"/>
    <cellStyle name="Normal 5 5 6 8 4" xfId="34946"/>
    <cellStyle name="Normal 5 5 6 9" xfId="6026"/>
    <cellStyle name="Normal 5 5 6 9 2" xfId="15666"/>
    <cellStyle name="Normal 5 5 6 9 2 2" xfId="45873"/>
    <cellStyle name="Normal 5 5 6 9 3" xfId="25306"/>
    <cellStyle name="Normal 5 5 6 9 3 2" xfId="55513"/>
    <cellStyle name="Normal 5 5 6 9 4" xfId="36233"/>
    <cellStyle name="Normal 5 5 7" xfId="253"/>
    <cellStyle name="Normal 5 5 7 10" xfId="7337"/>
    <cellStyle name="Normal 5 5 7 10 2" xfId="16977"/>
    <cellStyle name="Normal 5 5 7 10 2 2" xfId="47184"/>
    <cellStyle name="Normal 5 5 7 10 3" xfId="26617"/>
    <cellStyle name="Normal 5 5 7 10 3 2" xfId="56824"/>
    <cellStyle name="Normal 5 5 7 10 4" xfId="37544"/>
    <cellStyle name="Normal 5 5 7 11" xfId="8624"/>
    <cellStyle name="Normal 5 5 7 11 2" xfId="18264"/>
    <cellStyle name="Normal 5 5 7 11 2 2" xfId="48471"/>
    <cellStyle name="Normal 5 5 7 11 3" xfId="27904"/>
    <cellStyle name="Normal 5 5 7 11 3 2" xfId="58111"/>
    <cellStyle name="Normal 5 5 7 11 4" xfId="38831"/>
    <cellStyle name="Normal 5 5 7 12" xfId="9911"/>
    <cellStyle name="Normal 5 5 7 12 2" xfId="40118"/>
    <cellStyle name="Normal 5 5 7 13" xfId="19551"/>
    <cellStyle name="Normal 5 5 7 13 2" xfId="49758"/>
    <cellStyle name="Normal 5 5 7 14" xfId="29191"/>
    <cellStyle name="Normal 5 5 7 14 2" xfId="59398"/>
    <cellStyle name="Normal 5 5 7 15" xfId="30478"/>
    <cellStyle name="Normal 5 5 7 2" xfId="417"/>
    <cellStyle name="Normal 5 5 7 2 10" xfId="10075"/>
    <cellStyle name="Normal 5 5 7 2 10 2" xfId="40282"/>
    <cellStyle name="Normal 5 5 7 2 11" xfId="19715"/>
    <cellStyle name="Normal 5 5 7 2 11 2" xfId="49922"/>
    <cellStyle name="Normal 5 5 7 2 12" xfId="29519"/>
    <cellStyle name="Normal 5 5 7 2 12 2" xfId="59726"/>
    <cellStyle name="Normal 5 5 7 2 13" xfId="30642"/>
    <cellStyle name="Normal 5 5 7 2 2" xfId="893"/>
    <cellStyle name="Normal 5 5 7 2 2 10" xfId="20184"/>
    <cellStyle name="Normal 5 5 7 2 2 10 2" xfId="50391"/>
    <cellStyle name="Normal 5 5 7 2 2 11" xfId="29988"/>
    <cellStyle name="Normal 5 5 7 2 2 11 2" xfId="60195"/>
    <cellStyle name="Normal 5 5 7 2 2 12" xfId="31111"/>
    <cellStyle name="Normal 5 5 7 2 2 2" xfId="2022"/>
    <cellStyle name="Normal 5 5 7 2 2 2 2" xfId="11667"/>
    <cellStyle name="Normal 5 5 7 2 2 2 2 2" xfId="41874"/>
    <cellStyle name="Normal 5 5 7 2 2 2 3" xfId="21307"/>
    <cellStyle name="Normal 5 5 7 2 2 2 3 2" xfId="51514"/>
    <cellStyle name="Normal 5 5 7 2 2 2 4" xfId="32234"/>
    <cellStyle name="Normal 5 5 7 2 2 3" xfId="3148"/>
    <cellStyle name="Normal 5 5 7 2 2 3 2" xfId="12790"/>
    <cellStyle name="Normal 5 5 7 2 2 3 2 2" xfId="42997"/>
    <cellStyle name="Normal 5 5 7 2 2 3 3" xfId="22430"/>
    <cellStyle name="Normal 5 5 7 2 2 3 3 2" xfId="52637"/>
    <cellStyle name="Normal 5 5 7 2 2 3 4" xfId="33357"/>
    <cellStyle name="Normal 5 5 7 2 2 4" xfId="4271"/>
    <cellStyle name="Normal 5 5 7 2 2 4 2" xfId="13913"/>
    <cellStyle name="Normal 5 5 7 2 2 4 2 2" xfId="44120"/>
    <cellStyle name="Normal 5 5 7 2 2 4 3" xfId="23553"/>
    <cellStyle name="Normal 5 5 7 2 2 4 3 2" xfId="53760"/>
    <cellStyle name="Normal 5 5 7 2 2 4 4" xfId="34480"/>
    <cellStyle name="Normal 5 5 7 2 2 5" xfId="5560"/>
    <cellStyle name="Normal 5 5 7 2 2 5 2" xfId="15200"/>
    <cellStyle name="Normal 5 5 7 2 2 5 2 2" xfId="45407"/>
    <cellStyle name="Normal 5 5 7 2 2 5 3" xfId="24840"/>
    <cellStyle name="Normal 5 5 7 2 2 5 3 2" xfId="55047"/>
    <cellStyle name="Normal 5 5 7 2 2 5 4" xfId="35767"/>
    <cellStyle name="Normal 5 5 7 2 2 6" xfId="6847"/>
    <cellStyle name="Normal 5 5 7 2 2 6 2" xfId="16487"/>
    <cellStyle name="Normal 5 5 7 2 2 6 2 2" xfId="46694"/>
    <cellStyle name="Normal 5 5 7 2 2 6 3" xfId="26127"/>
    <cellStyle name="Normal 5 5 7 2 2 6 3 2" xfId="56334"/>
    <cellStyle name="Normal 5 5 7 2 2 6 4" xfId="37054"/>
    <cellStyle name="Normal 5 5 7 2 2 7" xfId="8134"/>
    <cellStyle name="Normal 5 5 7 2 2 7 2" xfId="17774"/>
    <cellStyle name="Normal 5 5 7 2 2 7 2 2" xfId="47981"/>
    <cellStyle name="Normal 5 5 7 2 2 7 3" xfId="27414"/>
    <cellStyle name="Normal 5 5 7 2 2 7 3 2" xfId="57621"/>
    <cellStyle name="Normal 5 5 7 2 2 7 4" xfId="38341"/>
    <cellStyle name="Normal 5 5 7 2 2 8" xfId="9421"/>
    <cellStyle name="Normal 5 5 7 2 2 8 2" xfId="19061"/>
    <cellStyle name="Normal 5 5 7 2 2 8 2 2" xfId="49268"/>
    <cellStyle name="Normal 5 5 7 2 2 8 3" xfId="28701"/>
    <cellStyle name="Normal 5 5 7 2 2 8 3 2" xfId="58908"/>
    <cellStyle name="Normal 5 5 7 2 2 8 4" xfId="39628"/>
    <cellStyle name="Normal 5 5 7 2 2 9" xfId="10544"/>
    <cellStyle name="Normal 5 5 7 2 2 9 2" xfId="40751"/>
    <cellStyle name="Normal 5 5 7 2 3" xfId="1551"/>
    <cellStyle name="Normal 5 5 7 2 3 2" xfId="11198"/>
    <cellStyle name="Normal 5 5 7 2 3 2 2" xfId="41405"/>
    <cellStyle name="Normal 5 5 7 2 3 3" xfId="20838"/>
    <cellStyle name="Normal 5 5 7 2 3 3 2" xfId="51045"/>
    <cellStyle name="Normal 5 5 7 2 3 4" xfId="31765"/>
    <cellStyle name="Normal 5 5 7 2 4" xfId="2679"/>
    <cellStyle name="Normal 5 5 7 2 4 2" xfId="12321"/>
    <cellStyle name="Normal 5 5 7 2 4 2 2" xfId="42528"/>
    <cellStyle name="Normal 5 5 7 2 4 3" xfId="21961"/>
    <cellStyle name="Normal 5 5 7 2 4 3 2" xfId="52168"/>
    <cellStyle name="Normal 5 5 7 2 4 4" xfId="32888"/>
    <cellStyle name="Normal 5 5 7 2 5" xfId="3802"/>
    <cellStyle name="Normal 5 5 7 2 5 2" xfId="13444"/>
    <cellStyle name="Normal 5 5 7 2 5 2 2" xfId="43651"/>
    <cellStyle name="Normal 5 5 7 2 5 3" xfId="23084"/>
    <cellStyle name="Normal 5 5 7 2 5 3 2" xfId="53291"/>
    <cellStyle name="Normal 5 5 7 2 5 4" xfId="34011"/>
    <cellStyle name="Normal 5 5 7 2 6" xfId="5091"/>
    <cellStyle name="Normal 5 5 7 2 6 2" xfId="14731"/>
    <cellStyle name="Normal 5 5 7 2 6 2 2" xfId="44938"/>
    <cellStyle name="Normal 5 5 7 2 6 3" xfId="24371"/>
    <cellStyle name="Normal 5 5 7 2 6 3 2" xfId="54578"/>
    <cellStyle name="Normal 5 5 7 2 6 4" xfId="35298"/>
    <cellStyle name="Normal 5 5 7 2 7" xfId="6378"/>
    <cellStyle name="Normal 5 5 7 2 7 2" xfId="16018"/>
    <cellStyle name="Normal 5 5 7 2 7 2 2" xfId="46225"/>
    <cellStyle name="Normal 5 5 7 2 7 3" xfId="25658"/>
    <cellStyle name="Normal 5 5 7 2 7 3 2" xfId="55865"/>
    <cellStyle name="Normal 5 5 7 2 7 4" xfId="36585"/>
    <cellStyle name="Normal 5 5 7 2 8" xfId="7665"/>
    <cellStyle name="Normal 5 5 7 2 8 2" xfId="17305"/>
    <cellStyle name="Normal 5 5 7 2 8 2 2" xfId="47512"/>
    <cellStyle name="Normal 5 5 7 2 8 3" xfId="26945"/>
    <cellStyle name="Normal 5 5 7 2 8 3 2" xfId="57152"/>
    <cellStyle name="Normal 5 5 7 2 8 4" xfId="37872"/>
    <cellStyle name="Normal 5 5 7 2 9" xfId="8952"/>
    <cellStyle name="Normal 5 5 7 2 9 2" xfId="18592"/>
    <cellStyle name="Normal 5 5 7 2 9 2 2" xfId="48799"/>
    <cellStyle name="Normal 5 5 7 2 9 3" xfId="28232"/>
    <cellStyle name="Normal 5 5 7 2 9 3 2" xfId="58439"/>
    <cellStyle name="Normal 5 5 7 2 9 4" xfId="39159"/>
    <cellStyle name="Normal 5 5 7 3" xfId="729"/>
    <cellStyle name="Normal 5 5 7 3 10" xfId="20020"/>
    <cellStyle name="Normal 5 5 7 3 10 2" xfId="50227"/>
    <cellStyle name="Normal 5 5 7 3 11" xfId="29824"/>
    <cellStyle name="Normal 5 5 7 3 11 2" xfId="60031"/>
    <cellStyle name="Normal 5 5 7 3 12" xfId="30947"/>
    <cellStyle name="Normal 5 5 7 3 2" xfId="1858"/>
    <cellStyle name="Normal 5 5 7 3 2 2" xfId="11503"/>
    <cellStyle name="Normal 5 5 7 3 2 2 2" xfId="41710"/>
    <cellStyle name="Normal 5 5 7 3 2 3" xfId="21143"/>
    <cellStyle name="Normal 5 5 7 3 2 3 2" xfId="51350"/>
    <cellStyle name="Normal 5 5 7 3 2 4" xfId="32070"/>
    <cellStyle name="Normal 5 5 7 3 3" xfId="2984"/>
    <cellStyle name="Normal 5 5 7 3 3 2" xfId="12626"/>
    <cellStyle name="Normal 5 5 7 3 3 2 2" xfId="42833"/>
    <cellStyle name="Normal 5 5 7 3 3 3" xfId="22266"/>
    <cellStyle name="Normal 5 5 7 3 3 3 2" xfId="52473"/>
    <cellStyle name="Normal 5 5 7 3 3 4" xfId="33193"/>
    <cellStyle name="Normal 5 5 7 3 4" xfId="4107"/>
    <cellStyle name="Normal 5 5 7 3 4 2" xfId="13749"/>
    <cellStyle name="Normal 5 5 7 3 4 2 2" xfId="43956"/>
    <cellStyle name="Normal 5 5 7 3 4 3" xfId="23389"/>
    <cellStyle name="Normal 5 5 7 3 4 3 2" xfId="53596"/>
    <cellStyle name="Normal 5 5 7 3 4 4" xfId="34316"/>
    <cellStyle name="Normal 5 5 7 3 5" xfId="5396"/>
    <cellStyle name="Normal 5 5 7 3 5 2" xfId="15036"/>
    <cellStyle name="Normal 5 5 7 3 5 2 2" xfId="45243"/>
    <cellStyle name="Normal 5 5 7 3 5 3" xfId="24676"/>
    <cellStyle name="Normal 5 5 7 3 5 3 2" xfId="54883"/>
    <cellStyle name="Normal 5 5 7 3 5 4" xfId="35603"/>
    <cellStyle name="Normal 5 5 7 3 6" xfId="6683"/>
    <cellStyle name="Normal 5 5 7 3 6 2" xfId="16323"/>
    <cellStyle name="Normal 5 5 7 3 6 2 2" xfId="46530"/>
    <cellStyle name="Normal 5 5 7 3 6 3" xfId="25963"/>
    <cellStyle name="Normal 5 5 7 3 6 3 2" xfId="56170"/>
    <cellStyle name="Normal 5 5 7 3 6 4" xfId="36890"/>
    <cellStyle name="Normal 5 5 7 3 7" xfId="7970"/>
    <cellStyle name="Normal 5 5 7 3 7 2" xfId="17610"/>
    <cellStyle name="Normal 5 5 7 3 7 2 2" xfId="47817"/>
    <cellStyle name="Normal 5 5 7 3 7 3" xfId="27250"/>
    <cellStyle name="Normal 5 5 7 3 7 3 2" xfId="57457"/>
    <cellStyle name="Normal 5 5 7 3 7 4" xfId="38177"/>
    <cellStyle name="Normal 5 5 7 3 8" xfId="9257"/>
    <cellStyle name="Normal 5 5 7 3 8 2" xfId="18897"/>
    <cellStyle name="Normal 5 5 7 3 8 2 2" xfId="49104"/>
    <cellStyle name="Normal 5 5 7 3 8 3" xfId="28537"/>
    <cellStyle name="Normal 5 5 7 3 8 3 2" xfId="58744"/>
    <cellStyle name="Normal 5 5 7 3 8 4" xfId="39464"/>
    <cellStyle name="Normal 5 5 7 3 9" xfId="10380"/>
    <cellStyle name="Normal 5 5 7 3 9 2" xfId="40587"/>
    <cellStyle name="Normal 5 5 7 4" xfId="1199"/>
    <cellStyle name="Normal 5 5 7 4 10" xfId="20487"/>
    <cellStyle name="Normal 5 5 7 4 10 2" xfId="50694"/>
    <cellStyle name="Normal 5 5 7 4 11" xfId="30291"/>
    <cellStyle name="Normal 5 5 7 4 11 2" xfId="60498"/>
    <cellStyle name="Normal 5 5 7 4 12" xfId="31414"/>
    <cellStyle name="Normal 5 5 7 4 2" xfId="2327"/>
    <cellStyle name="Normal 5 5 7 4 2 2" xfId="11970"/>
    <cellStyle name="Normal 5 5 7 4 2 2 2" xfId="42177"/>
    <cellStyle name="Normal 5 5 7 4 2 3" xfId="21610"/>
    <cellStyle name="Normal 5 5 7 4 2 3 2" xfId="51817"/>
    <cellStyle name="Normal 5 5 7 4 2 4" xfId="32537"/>
    <cellStyle name="Normal 5 5 7 4 3" xfId="3451"/>
    <cellStyle name="Normal 5 5 7 4 3 2" xfId="13093"/>
    <cellStyle name="Normal 5 5 7 4 3 2 2" xfId="43300"/>
    <cellStyle name="Normal 5 5 7 4 3 3" xfId="22733"/>
    <cellStyle name="Normal 5 5 7 4 3 3 2" xfId="52940"/>
    <cellStyle name="Normal 5 5 7 4 3 4" xfId="33660"/>
    <cellStyle name="Normal 5 5 7 4 4" xfId="4574"/>
    <cellStyle name="Normal 5 5 7 4 4 2" xfId="14216"/>
    <cellStyle name="Normal 5 5 7 4 4 2 2" xfId="44423"/>
    <cellStyle name="Normal 5 5 7 4 4 3" xfId="23856"/>
    <cellStyle name="Normal 5 5 7 4 4 3 2" xfId="54063"/>
    <cellStyle name="Normal 5 5 7 4 4 4" xfId="34783"/>
    <cellStyle name="Normal 5 5 7 4 5" xfId="5863"/>
    <cellStyle name="Normal 5 5 7 4 5 2" xfId="15503"/>
    <cellStyle name="Normal 5 5 7 4 5 2 2" xfId="45710"/>
    <cellStyle name="Normal 5 5 7 4 5 3" xfId="25143"/>
    <cellStyle name="Normal 5 5 7 4 5 3 2" xfId="55350"/>
    <cellStyle name="Normal 5 5 7 4 5 4" xfId="36070"/>
    <cellStyle name="Normal 5 5 7 4 6" xfId="7150"/>
    <cellStyle name="Normal 5 5 7 4 6 2" xfId="16790"/>
    <cellStyle name="Normal 5 5 7 4 6 2 2" xfId="46997"/>
    <cellStyle name="Normal 5 5 7 4 6 3" xfId="26430"/>
    <cellStyle name="Normal 5 5 7 4 6 3 2" xfId="56637"/>
    <cellStyle name="Normal 5 5 7 4 6 4" xfId="37357"/>
    <cellStyle name="Normal 5 5 7 4 7" xfId="8437"/>
    <cellStyle name="Normal 5 5 7 4 7 2" xfId="18077"/>
    <cellStyle name="Normal 5 5 7 4 7 2 2" xfId="48284"/>
    <cellStyle name="Normal 5 5 7 4 7 3" xfId="27717"/>
    <cellStyle name="Normal 5 5 7 4 7 3 2" xfId="57924"/>
    <cellStyle name="Normal 5 5 7 4 7 4" xfId="38644"/>
    <cellStyle name="Normal 5 5 7 4 8" xfId="9724"/>
    <cellStyle name="Normal 5 5 7 4 8 2" xfId="19364"/>
    <cellStyle name="Normal 5 5 7 4 8 2 2" xfId="49571"/>
    <cellStyle name="Normal 5 5 7 4 8 3" xfId="29004"/>
    <cellStyle name="Normal 5 5 7 4 8 3 2" xfId="59211"/>
    <cellStyle name="Normal 5 5 7 4 8 4" xfId="39931"/>
    <cellStyle name="Normal 5 5 7 4 9" xfId="10847"/>
    <cellStyle name="Normal 5 5 7 4 9 2" xfId="41054"/>
    <cellStyle name="Normal 5 5 7 5" xfId="1387"/>
    <cellStyle name="Normal 5 5 7 5 2" xfId="4927"/>
    <cellStyle name="Normal 5 5 7 5 2 2" xfId="14567"/>
    <cellStyle name="Normal 5 5 7 5 2 2 2" xfId="44774"/>
    <cellStyle name="Normal 5 5 7 5 2 3" xfId="24207"/>
    <cellStyle name="Normal 5 5 7 5 2 3 2" xfId="54414"/>
    <cellStyle name="Normal 5 5 7 5 2 4" xfId="35134"/>
    <cellStyle name="Normal 5 5 7 5 3" xfId="6214"/>
    <cellStyle name="Normal 5 5 7 5 3 2" xfId="15854"/>
    <cellStyle name="Normal 5 5 7 5 3 2 2" xfId="46061"/>
    <cellStyle name="Normal 5 5 7 5 3 3" xfId="25494"/>
    <cellStyle name="Normal 5 5 7 5 3 3 2" xfId="55701"/>
    <cellStyle name="Normal 5 5 7 5 3 4" xfId="36421"/>
    <cellStyle name="Normal 5 5 7 5 4" xfId="7501"/>
    <cellStyle name="Normal 5 5 7 5 4 2" xfId="17141"/>
    <cellStyle name="Normal 5 5 7 5 4 2 2" xfId="47348"/>
    <cellStyle name="Normal 5 5 7 5 4 3" xfId="26781"/>
    <cellStyle name="Normal 5 5 7 5 4 3 2" xfId="56988"/>
    <cellStyle name="Normal 5 5 7 5 4 4" xfId="37708"/>
    <cellStyle name="Normal 5 5 7 5 5" xfId="8788"/>
    <cellStyle name="Normal 5 5 7 5 5 2" xfId="18428"/>
    <cellStyle name="Normal 5 5 7 5 5 2 2" xfId="48635"/>
    <cellStyle name="Normal 5 5 7 5 5 3" xfId="28068"/>
    <cellStyle name="Normal 5 5 7 5 5 3 2" xfId="58275"/>
    <cellStyle name="Normal 5 5 7 5 5 4" xfId="38995"/>
    <cellStyle name="Normal 5 5 7 5 6" xfId="11034"/>
    <cellStyle name="Normal 5 5 7 5 6 2" xfId="41241"/>
    <cellStyle name="Normal 5 5 7 5 7" xfId="20674"/>
    <cellStyle name="Normal 5 5 7 5 7 2" xfId="50881"/>
    <cellStyle name="Normal 5 5 7 5 8" xfId="29355"/>
    <cellStyle name="Normal 5 5 7 5 8 2" xfId="59562"/>
    <cellStyle name="Normal 5 5 7 5 9" xfId="31601"/>
    <cellStyle name="Normal 5 5 7 6" xfId="2515"/>
    <cellStyle name="Normal 5 5 7 6 2" xfId="12157"/>
    <cellStyle name="Normal 5 5 7 6 2 2" xfId="42364"/>
    <cellStyle name="Normal 5 5 7 6 3" xfId="21797"/>
    <cellStyle name="Normal 5 5 7 6 3 2" xfId="52004"/>
    <cellStyle name="Normal 5 5 7 6 4" xfId="32724"/>
    <cellStyle name="Normal 5 5 7 7" xfId="3638"/>
    <cellStyle name="Normal 5 5 7 7 2" xfId="13280"/>
    <cellStyle name="Normal 5 5 7 7 2 2" xfId="43487"/>
    <cellStyle name="Normal 5 5 7 7 3" xfId="22920"/>
    <cellStyle name="Normal 5 5 7 7 3 2" xfId="53127"/>
    <cellStyle name="Normal 5 5 7 7 4" xfId="33847"/>
    <cellStyle name="Normal 5 5 7 8" xfId="4761"/>
    <cellStyle name="Normal 5 5 7 8 2" xfId="14403"/>
    <cellStyle name="Normal 5 5 7 8 2 2" xfId="44610"/>
    <cellStyle name="Normal 5 5 7 8 3" xfId="24043"/>
    <cellStyle name="Normal 5 5 7 8 3 2" xfId="54250"/>
    <cellStyle name="Normal 5 5 7 8 4" xfId="34970"/>
    <cellStyle name="Normal 5 5 7 9" xfId="6050"/>
    <cellStyle name="Normal 5 5 7 9 2" xfId="15690"/>
    <cellStyle name="Normal 5 5 7 9 2 2" xfId="45897"/>
    <cellStyle name="Normal 5 5 7 9 3" xfId="25330"/>
    <cellStyle name="Normal 5 5 7 9 3 2" xfId="55537"/>
    <cellStyle name="Normal 5 5 7 9 4" xfId="36257"/>
    <cellStyle name="Normal 5 5 8" xfId="276"/>
    <cellStyle name="Normal 5 5 8 10" xfId="7360"/>
    <cellStyle name="Normal 5 5 8 10 2" xfId="17000"/>
    <cellStyle name="Normal 5 5 8 10 2 2" xfId="47207"/>
    <cellStyle name="Normal 5 5 8 10 3" xfId="26640"/>
    <cellStyle name="Normal 5 5 8 10 3 2" xfId="56847"/>
    <cellStyle name="Normal 5 5 8 10 4" xfId="37567"/>
    <cellStyle name="Normal 5 5 8 11" xfId="8647"/>
    <cellStyle name="Normal 5 5 8 11 2" xfId="18287"/>
    <cellStyle name="Normal 5 5 8 11 2 2" xfId="48494"/>
    <cellStyle name="Normal 5 5 8 11 3" xfId="27927"/>
    <cellStyle name="Normal 5 5 8 11 3 2" xfId="58134"/>
    <cellStyle name="Normal 5 5 8 11 4" xfId="38854"/>
    <cellStyle name="Normal 5 5 8 12" xfId="9934"/>
    <cellStyle name="Normal 5 5 8 12 2" xfId="40141"/>
    <cellStyle name="Normal 5 5 8 13" xfId="19574"/>
    <cellStyle name="Normal 5 5 8 13 2" xfId="49781"/>
    <cellStyle name="Normal 5 5 8 14" xfId="29214"/>
    <cellStyle name="Normal 5 5 8 14 2" xfId="59421"/>
    <cellStyle name="Normal 5 5 8 15" xfId="30501"/>
    <cellStyle name="Normal 5 5 8 2" xfId="440"/>
    <cellStyle name="Normal 5 5 8 2 10" xfId="10098"/>
    <cellStyle name="Normal 5 5 8 2 10 2" xfId="40305"/>
    <cellStyle name="Normal 5 5 8 2 11" xfId="19738"/>
    <cellStyle name="Normal 5 5 8 2 11 2" xfId="49945"/>
    <cellStyle name="Normal 5 5 8 2 12" xfId="29542"/>
    <cellStyle name="Normal 5 5 8 2 12 2" xfId="59749"/>
    <cellStyle name="Normal 5 5 8 2 13" xfId="30665"/>
    <cellStyle name="Normal 5 5 8 2 2" xfId="916"/>
    <cellStyle name="Normal 5 5 8 2 2 10" xfId="20207"/>
    <cellStyle name="Normal 5 5 8 2 2 10 2" xfId="50414"/>
    <cellStyle name="Normal 5 5 8 2 2 11" xfId="30011"/>
    <cellStyle name="Normal 5 5 8 2 2 11 2" xfId="60218"/>
    <cellStyle name="Normal 5 5 8 2 2 12" xfId="31134"/>
    <cellStyle name="Normal 5 5 8 2 2 2" xfId="2045"/>
    <cellStyle name="Normal 5 5 8 2 2 2 2" xfId="11690"/>
    <cellStyle name="Normal 5 5 8 2 2 2 2 2" xfId="41897"/>
    <cellStyle name="Normal 5 5 8 2 2 2 3" xfId="21330"/>
    <cellStyle name="Normal 5 5 8 2 2 2 3 2" xfId="51537"/>
    <cellStyle name="Normal 5 5 8 2 2 2 4" xfId="32257"/>
    <cellStyle name="Normal 5 5 8 2 2 3" xfId="3171"/>
    <cellStyle name="Normal 5 5 8 2 2 3 2" xfId="12813"/>
    <cellStyle name="Normal 5 5 8 2 2 3 2 2" xfId="43020"/>
    <cellStyle name="Normal 5 5 8 2 2 3 3" xfId="22453"/>
    <cellStyle name="Normal 5 5 8 2 2 3 3 2" xfId="52660"/>
    <cellStyle name="Normal 5 5 8 2 2 3 4" xfId="33380"/>
    <cellStyle name="Normal 5 5 8 2 2 4" xfId="4294"/>
    <cellStyle name="Normal 5 5 8 2 2 4 2" xfId="13936"/>
    <cellStyle name="Normal 5 5 8 2 2 4 2 2" xfId="44143"/>
    <cellStyle name="Normal 5 5 8 2 2 4 3" xfId="23576"/>
    <cellStyle name="Normal 5 5 8 2 2 4 3 2" xfId="53783"/>
    <cellStyle name="Normal 5 5 8 2 2 4 4" xfId="34503"/>
    <cellStyle name="Normal 5 5 8 2 2 5" xfId="5583"/>
    <cellStyle name="Normal 5 5 8 2 2 5 2" xfId="15223"/>
    <cellStyle name="Normal 5 5 8 2 2 5 2 2" xfId="45430"/>
    <cellStyle name="Normal 5 5 8 2 2 5 3" xfId="24863"/>
    <cellStyle name="Normal 5 5 8 2 2 5 3 2" xfId="55070"/>
    <cellStyle name="Normal 5 5 8 2 2 5 4" xfId="35790"/>
    <cellStyle name="Normal 5 5 8 2 2 6" xfId="6870"/>
    <cellStyle name="Normal 5 5 8 2 2 6 2" xfId="16510"/>
    <cellStyle name="Normal 5 5 8 2 2 6 2 2" xfId="46717"/>
    <cellStyle name="Normal 5 5 8 2 2 6 3" xfId="26150"/>
    <cellStyle name="Normal 5 5 8 2 2 6 3 2" xfId="56357"/>
    <cellStyle name="Normal 5 5 8 2 2 6 4" xfId="37077"/>
    <cellStyle name="Normal 5 5 8 2 2 7" xfId="8157"/>
    <cellStyle name="Normal 5 5 8 2 2 7 2" xfId="17797"/>
    <cellStyle name="Normal 5 5 8 2 2 7 2 2" xfId="48004"/>
    <cellStyle name="Normal 5 5 8 2 2 7 3" xfId="27437"/>
    <cellStyle name="Normal 5 5 8 2 2 7 3 2" xfId="57644"/>
    <cellStyle name="Normal 5 5 8 2 2 7 4" xfId="38364"/>
    <cellStyle name="Normal 5 5 8 2 2 8" xfId="9444"/>
    <cellStyle name="Normal 5 5 8 2 2 8 2" xfId="19084"/>
    <cellStyle name="Normal 5 5 8 2 2 8 2 2" xfId="49291"/>
    <cellStyle name="Normal 5 5 8 2 2 8 3" xfId="28724"/>
    <cellStyle name="Normal 5 5 8 2 2 8 3 2" xfId="58931"/>
    <cellStyle name="Normal 5 5 8 2 2 8 4" xfId="39651"/>
    <cellStyle name="Normal 5 5 8 2 2 9" xfId="10567"/>
    <cellStyle name="Normal 5 5 8 2 2 9 2" xfId="40774"/>
    <cellStyle name="Normal 5 5 8 2 3" xfId="1574"/>
    <cellStyle name="Normal 5 5 8 2 3 2" xfId="11221"/>
    <cellStyle name="Normal 5 5 8 2 3 2 2" xfId="41428"/>
    <cellStyle name="Normal 5 5 8 2 3 3" xfId="20861"/>
    <cellStyle name="Normal 5 5 8 2 3 3 2" xfId="51068"/>
    <cellStyle name="Normal 5 5 8 2 3 4" xfId="31788"/>
    <cellStyle name="Normal 5 5 8 2 4" xfId="2702"/>
    <cellStyle name="Normal 5 5 8 2 4 2" xfId="12344"/>
    <cellStyle name="Normal 5 5 8 2 4 2 2" xfId="42551"/>
    <cellStyle name="Normal 5 5 8 2 4 3" xfId="21984"/>
    <cellStyle name="Normal 5 5 8 2 4 3 2" xfId="52191"/>
    <cellStyle name="Normal 5 5 8 2 4 4" xfId="32911"/>
    <cellStyle name="Normal 5 5 8 2 5" xfId="3825"/>
    <cellStyle name="Normal 5 5 8 2 5 2" xfId="13467"/>
    <cellStyle name="Normal 5 5 8 2 5 2 2" xfId="43674"/>
    <cellStyle name="Normal 5 5 8 2 5 3" xfId="23107"/>
    <cellStyle name="Normal 5 5 8 2 5 3 2" xfId="53314"/>
    <cellStyle name="Normal 5 5 8 2 5 4" xfId="34034"/>
    <cellStyle name="Normal 5 5 8 2 6" xfId="5114"/>
    <cellStyle name="Normal 5 5 8 2 6 2" xfId="14754"/>
    <cellStyle name="Normal 5 5 8 2 6 2 2" xfId="44961"/>
    <cellStyle name="Normal 5 5 8 2 6 3" xfId="24394"/>
    <cellStyle name="Normal 5 5 8 2 6 3 2" xfId="54601"/>
    <cellStyle name="Normal 5 5 8 2 6 4" xfId="35321"/>
    <cellStyle name="Normal 5 5 8 2 7" xfId="6401"/>
    <cellStyle name="Normal 5 5 8 2 7 2" xfId="16041"/>
    <cellStyle name="Normal 5 5 8 2 7 2 2" xfId="46248"/>
    <cellStyle name="Normal 5 5 8 2 7 3" xfId="25681"/>
    <cellStyle name="Normal 5 5 8 2 7 3 2" xfId="55888"/>
    <cellStyle name="Normal 5 5 8 2 7 4" xfId="36608"/>
    <cellStyle name="Normal 5 5 8 2 8" xfId="7688"/>
    <cellStyle name="Normal 5 5 8 2 8 2" xfId="17328"/>
    <cellStyle name="Normal 5 5 8 2 8 2 2" xfId="47535"/>
    <cellStyle name="Normal 5 5 8 2 8 3" xfId="26968"/>
    <cellStyle name="Normal 5 5 8 2 8 3 2" xfId="57175"/>
    <cellStyle name="Normal 5 5 8 2 8 4" xfId="37895"/>
    <cellStyle name="Normal 5 5 8 2 9" xfId="8975"/>
    <cellStyle name="Normal 5 5 8 2 9 2" xfId="18615"/>
    <cellStyle name="Normal 5 5 8 2 9 2 2" xfId="48822"/>
    <cellStyle name="Normal 5 5 8 2 9 3" xfId="28255"/>
    <cellStyle name="Normal 5 5 8 2 9 3 2" xfId="58462"/>
    <cellStyle name="Normal 5 5 8 2 9 4" xfId="39182"/>
    <cellStyle name="Normal 5 5 8 3" xfId="752"/>
    <cellStyle name="Normal 5 5 8 3 10" xfId="20043"/>
    <cellStyle name="Normal 5 5 8 3 10 2" xfId="50250"/>
    <cellStyle name="Normal 5 5 8 3 11" xfId="29847"/>
    <cellStyle name="Normal 5 5 8 3 11 2" xfId="60054"/>
    <cellStyle name="Normal 5 5 8 3 12" xfId="30970"/>
    <cellStyle name="Normal 5 5 8 3 2" xfId="1881"/>
    <cellStyle name="Normal 5 5 8 3 2 2" xfId="11526"/>
    <cellStyle name="Normal 5 5 8 3 2 2 2" xfId="41733"/>
    <cellStyle name="Normal 5 5 8 3 2 3" xfId="21166"/>
    <cellStyle name="Normal 5 5 8 3 2 3 2" xfId="51373"/>
    <cellStyle name="Normal 5 5 8 3 2 4" xfId="32093"/>
    <cellStyle name="Normal 5 5 8 3 3" xfId="3007"/>
    <cellStyle name="Normal 5 5 8 3 3 2" xfId="12649"/>
    <cellStyle name="Normal 5 5 8 3 3 2 2" xfId="42856"/>
    <cellStyle name="Normal 5 5 8 3 3 3" xfId="22289"/>
    <cellStyle name="Normal 5 5 8 3 3 3 2" xfId="52496"/>
    <cellStyle name="Normal 5 5 8 3 3 4" xfId="33216"/>
    <cellStyle name="Normal 5 5 8 3 4" xfId="4130"/>
    <cellStyle name="Normal 5 5 8 3 4 2" xfId="13772"/>
    <cellStyle name="Normal 5 5 8 3 4 2 2" xfId="43979"/>
    <cellStyle name="Normal 5 5 8 3 4 3" xfId="23412"/>
    <cellStyle name="Normal 5 5 8 3 4 3 2" xfId="53619"/>
    <cellStyle name="Normal 5 5 8 3 4 4" xfId="34339"/>
    <cellStyle name="Normal 5 5 8 3 5" xfId="5419"/>
    <cellStyle name="Normal 5 5 8 3 5 2" xfId="15059"/>
    <cellStyle name="Normal 5 5 8 3 5 2 2" xfId="45266"/>
    <cellStyle name="Normal 5 5 8 3 5 3" xfId="24699"/>
    <cellStyle name="Normal 5 5 8 3 5 3 2" xfId="54906"/>
    <cellStyle name="Normal 5 5 8 3 5 4" xfId="35626"/>
    <cellStyle name="Normal 5 5 8 3 6" xfId="6706"/>
    <cellStyle name="Normal 5 5 8 3 6 2" xfId="16346"/>
    <cellStyle name="Normal 5 5 8 3 6 2 2" xfId="46553"/>
    <cellStyle name="Normal 5 5 8 3 6 3" xfId="25986"/>
    <cellStyle name="Normal 5 5 8 3 6 3 2" xfId="56193"/>
    <cellStyle name="Normal 5 5 8 3 6 4" xfId="36913"/>
    <cellStyle name="Normal 5 5 8 3 7" xfId="7993"/>
    <cellStyle name="Normal 5 5 8 3 7 2" xfId="17633"/>
    <cellStyle name="Normal 5 5 8 3 7 2 2" xfId="47840"/>
    <cellStyle name="Normal 5 5 8 3 7 3" xfId="27273"/>
    <cellStyle name="Normal 5 5 8 3 7 3 2" xfId="57480"/>
    <cellStyle name="Normal 5 5 8 3 7 4" xfId="38200"/>
    <cellStyle name="Normal 5 5 8 3 8" xfId="9280"/>
    <cellStyle name="Normal 5 5 8 3 8 2" xfId="18920"/>
    <cellStyle name="Normal 5 5 8 3 8 2 2" xfId="49127"/>
    <cellStyle name="Normal 5 5 8 3 8 3" xfId="28560"/>
    <cellStyle name="Normal 5 5 8 3 8 3 2" xfId="58767"/>
    <cellStyle name="Normal 5 5 8 3 8 4" xfId="39487"/>
    <cellStyle name="Normal 5 5 8 3 9" xfId="10403"/>
    <cellStyle name="Normal 5 5 8 3 9 2" xfId="40610"/>
    <cellStyle name="Normal 5 5 8 4" xfId="1222"/>
    <cellStyle name="Normal 5 5 8 4 10" xfId="20510"/>
    <cellStyle name="Normal 5 5 8 4 10 2" xfId="50717"/>
    <cellStyle name="Normal 5 5 8 4 11" xfId="30314"/>
    <cellStyle name="Normal 5 5 8 4 11 2" xfId="60521"/>
    <cellStyle name="Normal 5 5 8 4 12" xfId="31437"/>
    <cellStyle name="Normal 5 5 8 4 2" xfId="2350"/>
    <cellStyle name="Normal 5 5 8 4 2 2" xfId="11993"/>
    <cellStyle name="Normal 5 5 8 4 2 2 2" xfId="42200"/>
    <cellStyle name="Normal 5 5 8 4 2 3" xfId="21633"/>
    <cellStyle name="Normal 5 5 8 4 2 3 2" xfId="51840"/>
    <cellStyle name="Normal 5 5 8 4 2 4" xfId="32560"/>
    <cellStyle name="Normal 5 5 8 4 3" xfId="3474"/>
    <cellStyle name="Normal 5 5 8 4 3 2" xfId="13116"/>
    <cellStyle name="Normal 5 5 8 4 3 2 2" xfId="43323"/>
    <cellStyle name="Normal 5 5 8 4 3 3" xfId="22756"/>
    <cellStyle name="Normal 5 5 8 4 3 3 2" xfId="52963"/>
    <cellStyle name="Normal 5 5 8 4 3 4" xfId="33683"/>
    <cellStyle name="Normal 5 5 8 4 4" xfId="4597"/>
    <cellStyle name="Normal 5 5 8 4 4 2" xfId="14239"/>
    <cellStyle name="Normal 5 5 8 4 4 2 2" xfId="44446"/>
    <cellStyle name="Normal 5 5 8 4 4 3" xfId="23879"/>
    <cellStyle name="Normal 5 5 8 4 4 3 2" xfId="54086"/>
    <cellStyle name="Normal 5 5 8 4 4 4" xfId="34806"/>
    <cellStyle name="Normal 5 5 8 4 5" xfId="5886"/>
    <cellStyle name="Normal 5 5 8 4 5 2" xfId="15526"/>
    <cellStyle name="Normal 5 5 8 4 5 2 2" xfId="45733"/>
    <cellStyle name="Normal 5 5 8 4 5 3" xfId="25166"/>
    <cellStyle name="Normal 5 5 8 4 5 3 2" xfId="55373"/>
    <cellStyle name="Normal 5 5 8 4 5 4" xfId="36093"/>
    <cellStyle name="Normal 5 5 8 4 6" xfId="7173"/>
    <cellStyle name="Normal 5 5 8 4 6 2" xfId="16813"/>
    <cellStyle name="Normal 5 5 8 4 6 2 2" xfId="47020"/>
    <cellStyle name="Normal 5 5 8 4 6 3" xfId="26453"/>
    <cellStyle name="Normal 5 5 8 4 6 3 2" xfId="56660"/>
    <cellStyle name="Normal 5 5 8 4 6 4" xfId="37380"/>
    <cellStyle name="Normal 5 5 8 4 7" xfId="8460"/>
    <cellStyle name="Normal 5 5 8 4 7 2" xfId="18100"/>
    <cellStyle name="Normal 5 5 8 4 7 2 2" xfId="48307"/>
    <cellStyle name="Normal 5 5 8 4 7 3" xfId="27740"/>
    <cellStyle name="Normal 5 5 8 4 7 3 2" xfId="57947"/>
    <cellStyle name="Normal 5 5 8 4 7 4" xfId="38667"/>
    <cellStyle name="Normal 5 5 8 4 8" xfId="9747"/>
    <cellStyle name="Normal 5 5 8 4 8 2" xfId="19387"/>
    <cellStyle name="Normal 5 5 8 4 8 2 2" xfId="49594"/>
    <cellStyle name="Normal 5 5 8 4 8 3" xfId="29027"/>
    <cellStyle name="Normal 5 5 8 4 8 3 2" xfId="59234"/>
    <cellStyle name="Normal 5 5 8 4 8 4" xfId="39954"/>
    <cellStyle name="Normal 5 5 8 4 9" xfId="10870"/>
    <cellStyle name="Normal 5 5 8 4 9 2" xfId="41077"/>
    <cellStyle name="Normal 5 5 8 5" xfId="1410"/>
    <cellStyle name="Normal 5 5 8 5 2" xfId="4950"/>
    <cellStyle name="Normal 5 5 8 5 2 2" xfId="14590"/>
    <cellStyle name="Normal 5 5 8 5 2 2 2" xfId="44797"/>
    <cellStyle name="Normal 5 5 8 5 2 3" xfId="24230"/>
    <cellStyle name="Normal 5 5 8 5 2 3 2" xfId="54437"/>
    <cellStyle name="Normal 5 5 8 5 2 4" xfId="35157"/>
    <cellStyle name="Normal 5 5 8 5 3" xfId="6237"/>
    <cellStyle name="Normal 5 5 8 5 3 2" xfId="15877"/>
    <cellStyle name="Normal 5 5 8 5 3 2 2" xfId="46084"/>
    <cellStyle name="Normal 5 5 8 5 3 3" xfId="25517"/>
    <cellStyle name="Normal 5 5 8 5 3 3 2" xfId="55724"/>
    <cellStyle name="Normal 5 5 8 5 3 4" xfId="36444"/>
    <cellStyle name="Normal 5 5 8 5 4" xfId="7524"/>
    <cellStyle name="Normal 5 5 8 5 4 2" xfId="17164"/>
    <cellStyle name="Normal 5 5 8 5 4 2 2" xfId="47371"/>
    <cellStyle name="Normal 5 5 8 5 4 3" xfId="26804"/>
    <cellStyle name="Normal 5 5 8 5 4 3 2" xfId="57011"/>
    <cellStyle name="Normal 5 5 8 5 4 4" xfId="37731"/>
    <cellStyle name="Normal 5 5 8 5 5" xfId="8811"/>
    <cellStyle name="Normal 5 5 8 5 5 2" xfId="18451"/>
    <cellStyle name="Normal 5 5 8 5 5 2 2" xfId="48658"/>
    <cellStyle name="Normal 5 5 8 5 5 3" xfId="28091"/>
    <cellStyle name="Normal 5 5 8 5 5 3 2" xfId="58298"/>
    <cellStyle name="Normal 5 5 8 5 5 4" xfId="39018"/>
    <cellStyle name="Normal 5 5 8 5 6" xfId="11057"/>
    <cellStyle name="Normal 5 5 8 5 6 2" xfId="41264"/>
    <cellStyle name="Normal 5 5 8 5 7" xfId="20697"/>
    <cellStyle name="Normal 5 5 8 5 7 2" xfId="50904"/>
    <cellStyle name="Normal 5 5 8 5 8" xfId="29378"/>
    <cellStyle name="Normal 5 5 8 5 8 2" xfId="59585"/>
    <cellStyle name="Normal 5 5 8 5 9" xfId="31624"/>
    <cellStyle name="Normal 5 5 8 6" xfId="2538"/>
    <cellStyle name="Normal 5 5 8 6 2" xfId="12180"/>
    <cellStyle name="Normal 5 5 8 6 2 2" xfId="42387"/>
    <cellStyle name="Normal 5 5 8 6 3" xfId="21820"/>
    <cellStyle name="Normal 5 5 8 6 3 2" xfId="52027"/>
    <cellStyle name="Normal 5 5 8 6 4" xfId="32747"/>
    <cellStyle name="Normal 5 5 8 7" xfId="3661"/>
    <cellStyle name="Normal 5 5 8 7 2" xfId="13303"/>
    <cellStyle name="Normal 5 5 8 7 2 2" xfId="43510"/>
    <cellStyle name="Normal 5 5 8 7 3" xfId="22943"/>
    <cellStyle name="Normal 5 5 8 7 3 2" xfId="53150"/>
    <cellStyle name="Normal 5 5 8 7 4" xfId="33870"/>
    <cellStyle name="Normal 5 5 8 8" xfId="4784"/>
    <cellStyle name="Normal 5 5 8 8 2" xfId="14426"/>
    <cellStyle name="Normal 5 5 8 8 2 2" xfId="44633"/>
    <cellStyle name="Normal 5 5 8 8 3" xfId="24066"/>
    <cellStyle name="Normal 5 5 8 8 3 2" xfId="54273"/>
    <cellStyle name="Normal 5 5 8 8 4" xfId="34993"/>
    <cellStyle name="Normal 5 5 8 9" xfId="6073"/>
    <cellStyle name="Normal 5 5 8 9 2" xfId="15713"/>
    <cellStyle name="Normal 5 5 8 9 2 2" xfId="45920"/>
    <cellStyle name="Normal 5 5 8 9 3" xfId="25353"/>
    <cellStyle name="Normal 5 5 8 9 3 2" xfId="55560"/>
    <cellStyle name="Normal 5 5 8 9 4" xfId="36280"/>
    <cellStyle name="Normal 5 5 9" xfId="301"/>
    <cellStyle name="Normal 5 5 9 10" xfId="9959"/>
    <cellStyle name="Normal 5 5 9 10 2" xfId="40166"/>
    <cellStyle name="Normal 5 5 9 11" xfId="19599"/>
    <cellStyle name="Normal 5 5 9 11 2" xfId="49806"/>
    <cellStyle name="Normal 5 5 9 12" xfId="29403"/>
    <cellStyle name="Normal 5 5 9 12 2" xfId="59610"/>
    <cellStyle name="Normal 5 5 9 13" xfId="30526"/>
    <cellStyle name="Normal 5 5 9 2" xfId="777"/>
    <cellStyle name="Normal 5 5 9 2 10" xfId="20068"/>
    <cellStyle name="Normal 5 5 9 2 10 2" xfId="50275"/>
    <cellStyle name="Normal 5 5 9 2 11" xfId="29872"/>
    <cellStyle name="Normal 5 5 9 2 11 2" xfId="60079"/>
    <cellStyle name="Normal 5 5 9 2 12" xfId="30995"/>
    <cellStyle name="Normal 5 5 9 2 2" xfId="1906"/>
    <cellStyle name="Normal 5 5 9 2 2 2" xfId="11551"/>
    <cellStyle name="Normal 5 5 9 2 2 2 2" xfId="41758"/>
    <cellStyle name="Normal 5 5 9 2 2 3" xfId="21191"/>
    <cellStyle name="Normal 5 5 9 2 2 3 2" xfId="51398"/>
    <cellStyle name="Normal 5 5 9 2 2 4" xfId="32118"/>
    <cellStyle name="Normal 5 5 9 2 3" xfId="3032"/>
    <cellStyle name="Normal 5 5 9 2 3 2" xfId="12674"/>
    <cellStyle name="Normal 5 5 9 2 3 2 2" xfId="42881"/>
    <cellStyle name="Normal 5 5 9 2 3 3" xfId="22314"/>
    <cellStyle name="Normal 5 5 9 2 3 3 2" xfId="52521"/>
    <cellStyle name="Normal 5 5 9 2 3 4" xfId="33241"/>
    <cellStyle name="Normal 5 5 9 2 4" xfId="4155"/>
    <cellStyle name="Normal 5 5 9 2 4 2" xfId="13797"/>
    <cellStyle name="Normal 5 5 9 2 4 2 2" xfId="44004"/>
    <cellStyle name="Normal 5 5 9 2 4 3" xfId="23437"/>
    <cellStyle name="Normal 5 5 9 2 4 3 2" xfId="53644"/>
    <cellStyle name="Normal 5 5 9 2 4 4" xfId="34364"/>
    <cellStyle name="Normal 5 5 9 2 5" xfId="5444"/>
    <cellStyle name="Normal 5 5 9 2 5 2" xfId="15084"/>
    <cellStyle name="Normal 5 5 9 2 5 2 2" xfId="45291"/>
    <cellStyle name="Normal 5 5 9 2 5 3" xfId="24724"/>
    <cellStyle name="Normal 5 5 9 2 5 3 2" xfId="54931"/>
    <cellStyle name="Normal 5 5 9 2 5 4" xfId="35651"/>
    <cellStyle name="Normal 5 5 9 2 6" xfId="6731"/>
    <cellStyle name="Normal 5 5 9 2 6 2" xfId="16371"/>
    <cellStyle name="Normal 5 5 9 2 6 2 2" xfId="46578"/>
    <cellStyle name="Normal 5 5 9 2 6 3" xfId="26011"/>
    <cellStyle name="Normal 5 5 9 2 6 3 2" xfId="56218"/>
    <cellStyle name="Normal 5 5 9 2 6 4" xfId="36938"/>
    <cellStyle name="Normal 5 5 9 2 7" xfId="8018"/>
    <cellStyle name="Normal 5 5 9 2 7 2" xfId="17658"/>
    <cellStyle name="Normal 5 5 9 2 7 2 2" xfId="47865"/>
    <cellStyle name="Normal 5 5 9 2 7 3" xfId="27298"/>
    <cellStyle name="Normal 5 5 9 2 7 3 2" xfId="57505"/>
    <cellStyle name="Normal 5 5 9 2 7 4" xfId="38225"/>
    <cellStyle name="Normal 5 5 9 2 8" xfId="9305"/>
    <cellStyle name="Normal 5 5 9 2 8 2" xfId="18945"/>
    <cellStyle name="Normal 5 5 9 2 8 2 2" xfId="49152"/>
    <cellStyle name="Normal 5 5 9 2 8 3" xfId="28585"/>
    <cellStyle name="Normal 5 5 9 2 8 3 2" xfId="58792"/>
    <cellStyle name="Normal 5 5 9 2 8 4" xfId="39512"/>
    <cellStyle name="Normal 5 5 9 2 9" xfId="10428"/>
    <cellStyle name="Normal 5 5 9 2 9 2" xfId="40635"/>
    <cellStyle name="Normal 5 5 9 3" xfId="1435"/>
    <cellStyle name="Normal 5 5 9 3 2" xfId="11082"/>
    <cellStyle name="Normal 5 5 9 3 2 2" xfId="41289"/>
    <cellStyle name="Normal 5 5 9 3 3" xfId="20722"/>
    <cellStyle name="Normal 5 5 9 3 3 2" xfId="50929"/>
    <cellStyle name="Normal 5 5 9 3 4" xfId="31649"/>
    <cellStyle name="Normal 5 5 9 4" xfId="2563"/>
    <cellStyle name="Normal 5 5 9 4 2" xfId="12205"/>
    <cellStyle name="Normal 5 5 9 4 2 2" xfId="42412"/>
    <cellStyle name="Normal 5 5 9 4 3" xfId="21845"/>
    <cellStyle name="Normal 5 5 9 4 3 2" xfId="52052"/>
    <cellStyle name="Normal 5 5 9 4 4" xfId="32772"/>
    <cellStyle name="Normal 5 5 9 5" xfId="3686"/>
    <cellStyle name="Normal 5 5 9 5 2" xfId="13328"/>
    <cellStyle name="Normal 5 5 9 5 2 2" xfId="43535"/>
    <cellStyle name="Normal 5 5 9 5 3" xfId="22968"/>
    <cellStyle name="Normal 5 5 9 5 3 2" xfId="53175"/>
    <cellStyle name="Normal 5 5 9 5 4" xfId="33895"/>
    <cellStyle name="Normal 5 5 9 6" xfId="4975"/>
    <cellStyle name="Normal 5 5 9 6 2" xfId="14615"/>
    <cellStyle name="Normal 5 5 9 6 2 2" xfId="44822"/>
    <cellStyle name="Normal 5 5 9 6 3" xfId="24255"/>
    <cellStyle name="Normal 5 5 9 6 3 2" xfId="54462"/>
    <cellStyle name="Normal 5 5 9 6 4" xfId="35182"/>
    <cellStyle name="Normal 5 5 9 7" xfId="6262"/>
    <cellStyle name="Normal 5 5 9 7 2" xfId="15902"/>
    <cellStyle name="Normal 5 5 9 7 2 2" xfId="46109"/>
    <cellStyle name="Normal 5 5 9 7 3" xfId="25542"/>
    <cellStyle name="Normal 5 5 9 7 3 2" xfId="55749"/>
    <cellStyle name="Normal 5 5 9 7 4" xfId="36469"/>
    <cellStyle name="Normal 5 5 9 8" xfId="7549"/>
    <cellStyle name="Normal 5 5 9 8 2" xfId="17189"/>
    <cellStyle name="Normal 5 5 9 8 2 2" xfId="47396"/>
    <cellStyle name="Normal 5 5 9 8 3" xfId="26829"/>
    <cellStyle name="Normal 5 5 9 8 3 2" xfId="57036"/>
    <cellStyle name="Normal 5 5 9 8 4" xfId="37756"/>
    <cellStyle name="Normal 5 5 9 9" xfId="8836"/>
    <cellStyle name="Normal 5 5 9 9 2" xfId="18476"/>
    <cellStyle name="Normal 5 5 9 9 2 2" xfId="48683"/>
    <cellStyle name="Normal 5 5 9 9 3" xfId="28116"/>
    <cellStyle name="Normal 5 5 9 9 3 2" xfId="58323"/>
    <cellStyle name="Normal 5 5 9 9 4" xfId="39043"/>
    <cellStyle name="Normal 5 6" xfId="121"/>
    <cellStyle name="Normal 5 6 10" xfId="465"/>
    <cellStyle name="Normal 5 6 10 10" xfId="10123"/>
    <cellStyle name="Normal 5 6 10 10 2" xfId="40330"/>
    <cellStyle name="Normal 5 6 10 11" xfId="19763"/>
    <cellStyle name="Normal 5 6 10 11 2" xfId="49970"/>
    <cellStyle name="Normal 5 6 10 12" xfId="29567"/>
    <cellStyle name="Normal 5 6 10 12 2" xfId="59774"/>
    <cellStyle name="Normal 5 6 10 13" xfId="30690"/>
    <cellStyle name="Normal 5 6 10 2" xfId="941"/>
    <cellStyle name="Normal 5 6 10 2 10" xfId="20232"/>
    <cellStyle name="Normal 5 6 10 2 10 2" xfId="50439"/>
    <cellStyle name="Normal 5 6 10 2 11" xfId="30036"/>
    <cellStyle name="Normal 5 6 10 2 11 2" xfId="60243"/>
    <cellStyle name="Normal 5 6 10 2 12" xfId="31159"/>
    <cellStyle name="Normal 5 6 10 2 2" xfId="2070"/>
    <cellStyle name="Normal 5 6 10 2 2 2" xfId="11715"/>
    <cellStyle name="Normal 5 6 10 2 2 2 2" xfId="41922"/>
    <cellStyle name="Normal 5 6 10 2 2 3" xfId="21355"/>
    <cellStyle name="Normal 5 6 10 2 2 3 2" xfId="51562"/>
    <cellStyle name="Normal 5 6 10 2 2 4" xfId="32282"/>
    <cellStyle name="Normal 5 6 10 2 3" xfId="3196"/>
    <cellStyle name="Normal 5 6 10 2 3 2" xfId="12838"/>
    <cellStyle name="Normal 5 6 10 2 3 2 2" xfId="43045"/>
    <cellStyle name="Normal 5 6 10 2 3 3" xfId="22478"/>
    <cellStyle name="Normal 5 6 10 2 3 3 2" xfId="52685"/>
    <cellStyle name="Normal 5 6 10 2 3 4" xfId="33405"/>
    <cellStyle name="Normal 5 6 10 2 4" xfId="4319"/>
    <cellStyle name="Normal 5 6 10 2 4 2" xfId="13961"/>
    <cellStyle name="Normal 5 6 10 2 4 2 2" xfId="44168"/>
    <cellStyle name="Normal 5 6 10 2 4 3" xfId="23601"/>
    <cellStyle name="Normal 5 6 10 2 4 3 2" xfId="53808"/>
    <cellStyle name="Normal 5 6 10 2 4 4" xfId="34528"/>
    <cellStyle name="Normal 5 6 10 2 5" xfId="5608"/>
    <cellStyle name="Normal 5 6 10 2 5 2" xfId="15248"/>
    <cellStyle name="Normal 5 6 10 2 5 2 2" xfId="45455"/>
    <cellStyle name="Normal 5 6 10 2 5 3" xfId="24888"/>
    <cellStyle name="Normal 5 6 10 2 5 3 2" xfId="55095"/>
    <cellStyle name="Normal 5 6 10 2 5 4" xfId="35815"/>
    <cellStyle name="Normal 5 6 10 2 6" xfId="6895"/>
    <cellStyle name="Normal 5 6 10 2 6 2" xfId="16535"/>
    <cellStyle name="Normal 5 6 10 2 6 2 2" xfId="46742"/>
    <cellStyle name="Normal 5 6 10 2 6 3" xfId="26175"/>
    <cellStyle name="Normal 5 6 10 2 6 3 2" xfId="56382"/>
    <cellStyle name="Normal 5 6 10 2 6 4" xfId="37102"/>
    <cellStyle name="Normal 5 6 10 2 7" xfId="8182"/>
    <cellStyle name="Normal 5 6 10 2 7 2" xfId="17822"/>
    <cellStyle name="Normal 5 6 10 2 7 2 2" xfId="48029"/>
    <cellStyle name="Normal 5 6 10 2 7 3" xfId="27462"/>
    <cellStyle name="Normal 5 6 10 2 7 3 2" xfId="57669"/>
    <cellStyle name="Normal 5 6 10 2 7 4" xfId="38389"/>
    <cellStyle name="Normal 5 6 10 2 8" xfId="9469"/>
    <cellStyle name="Normal 5 6 10 2 8 2" xfId="19109"/>
    <cellStyle name="Normal 5 6 10 2 8 2 2" xfId="49316"/>
    <cellStyle name="Normal 5 6 10 2 8 3" xfId="28749"/>
    <cellStyle name="Normal 5 6 10 2 8 3 2" xfId="58956"/>
    <cellStyle name="Normal 5 6 10 2 8 4" xfId="39676"/>
    <cellStyle name="Normal 5 6 10 2 9" xfId="10592"/>
    <cellStyle name="Normal 5 6 10 2 9 2" xfId="40799"/>
    <cellStyle name="Normal 5 6 10 3" xfId="1599"/>
    <cellStyle name="Normal 5 6 10 3 2" xfId="11246"/>
    <cellStyle name="Normal 5 6 10 3 2 2" xfId="41453"/>
    <cellStyle name="Normal 5 6 10 3 3" xfId="20886"/>
    <cellStyle name="Normal 5 6 10 3 3 2" xfId="51093"/>
    <cellStyle name="Normal 5 6 10 3 4" xfId="31813"/>
    <cellStyle name="Normal 5 6 10 4" xfId="2727"/>
    <cellStyle name="Normal 5 6 10 4 2" xfId="12369"/>
    <cellStyle name="Normal 5 6 10 4 2 2" xfId="42576"/>
    <cellStyle name="Normal 5 6 10 4 3" xfId="22009"/>
    <cellStyle name="Normal 5 6 10 4 3 2" xfId="52216"/>
    <cellStyle name="Normal 5 6 10 4 4" xfId="32936"/>
    <cellStyle name="Normal 5 6 10 5" xfId="3850"/>
    <cellStyle name="Normal 5 6 10 5 2" xfId="13492"/>
    <cellStyle name="Normal 5 6 10 5 2 2" xfId="43699"/>
    <cellStyle name="Normal 5 6 10 5 3" xfId="23132"/>
    <cellStyle name="Normal 5 6 10 5 3 2" xfId="53339"/>
    <cellStyle name="Normal 5 6 10 5 4" xfId="34059"/>
    <cellStyle name="Normal 5 6 10 6" xfId="5139"/>
    <cellStyle name="Normal 5 6 10 6 2" xfId="14779"/>
    <cellStyle name="Normal 5 6 10 6 2 2" xfId="44986"/>
    <cellStyle name="Normal 5 6 10 6 3" xfId="24419"/>
    <cellStyle name="Normal 5 6 10 6 3 2" xfId="54626"/>
    <cellStyle name="Normal 5 6 10 6 4" xfId="35346"/>
    <cellStyle name="Normal 5 6 10 7" xfId="6426"/>
    <cellStyle name="Normal 5 6 10 7 2" xfId="16066"/>
    <cellStyle name="Normal 5 6 10 7 2 2" xfId="46273"/>
    <cellStyle name="Normal 5 6 10 7 3" xfId="25706"/>
    <cellStyle name="Normal 5 6 10 7 3 2" xfId="55913"/>
    <cellStyle name="Normal 5 6 10 7 4" xfId="36633"/>
    <cellStyle name="Normal 5 6 10 8" xfId="7713"/>
    <cellStyle name="Normal 5 6 10 8 2" xfId="17353"/>
    <cellStyle name="Normal 5 6 10 8 2 2" xfId="47560"/>
    <cellStyle name="Normal 5 6 10 8 3" xfId="26993"/>
    <cellStyle name="Normal 5 6 10 8 3 2" xfId="57200"/>
    <cellStyle name="Normal 5 6 10 8 4" xfId="37920"/>
    <cellStyle name="Normal 5 6 10 9" xfId="9000"/>
    <cellStyle name="Normal 5 6 10 9 2" xfId="18640"/>
    <cellStyle name="Normal 5 6 10 9 2 2" xfId="48847"/>
    <cellStyle name="Normal 5 6 10 9 3" xfId="28280"/>
    <cellStyle name="Normal 5 6 10 9 3 2" xfId="58487"/>
    <cellStyle name="Normal 5 6 10 9 4" xfId="39207"/>
    <cellStyle name="Normal 5 6 11" xfId="488"/>
    <cellStyle name="Normal 5 6 11 10" xfId="10146"/>
    <cellStyle name="Normal 5 6 11 10 2" xfId="40353"/>
    <cellStyle name="Normal 5 6 11 11" xfId="19786"/>
    <cellStyle name="Normal 5 6 11 11 2" xfId="49993"/>
    <cellStyle name="Normal 5 6 11 12" xfId="29590"/>
    <cellStyle name="Normal 5 6 11 12 2" xfId="59797"/>
    <cellStyle name="Normal 5 6 11 13" xfId="30713"/>
    <cellStyle name="Normal 5 6 11 2" xfId="964"/>
    <cellStyle name="Normal 5 6 11 2 10" xfId="20255"/>
    <cellStyle name="Normal 5 6 11 2 10 2" xfId="50462"/>
    <cellStyle name="Normal 5 6 11 2 11" xfId="30059"/>
    <cellStyle name="Normal 5 6 11 2 11 2" xfId="60266"/>
    <cellStyle name="Normal 5 6 11 2 12" xfId="31182"/>
    <cellStyle name="Normal 5 6 11 2 2" xfId="2093"/>
    <cellStyle name="Normal 5 6 11 2 2 2" xfId="11738"/>
    <cellStyle name="Normal 5 6 11 2 2 2 2" xfId="41945"/>
    <cellStyle name="Normal 5 6 11 2 2 3" xfId="21378"/>
    <cellStyle name="Normal 5 6 11 2 2 3 2" xfId="51585"/>
    <cellStyle name="Normal 5 6 11 2 2 4" xfId="32305"/>
    <cellStyle name="Normal 5 6 11 2 3" xfId="3219"/>
    <cellStyle name="Normal 5 6 11 2 3 2" xfId="12861"/>
    <cellStyle name="Normal 5 6 11 2 3 2 2" xfId="43068"/>
    <cellStyle name="Normal 5 6 11 2 3 3" xfId="22501"/>
    <cellStyle name="Normal 5 6 11 2 3 3 2" xfId="52708"/>
    <cellStyle name="Normal 5 6 11 2 3 4" xfId="33428"/>
    <cellStyle name="Normal 5 6 11 2 4" xfId="4342"/>
    <cellStyle name="Normal 5 6 11 2 4 2" xfId="13984"/>
    <cellStyle name="Normal 5 6 11 2 4 2 2" xfId="44191"/>
    <cellStyle name="Normal 5 6 11 2 4 3" xfId="23624"/>
    <cellStyle name="Normal 5 6 11 2 4 3 2" xfId="53831"/>
    <cellStyle name="Normal 5 6 11 2 4 4" xfId="34551"/>
    <cellStyle name="Normal 5 6 11 2 5" xfId="5631"/>
    <cellStyle name="Normal 5 6 11 2 5 2" xfId="15271"/>
    <cellStyle name="Normal 5 6 11 2 5 2 2" xfId="45478"/>
    <cellStyle name="Normal 5 6 11 2 5 3" xfId="24911"/>
    <cellStyle name="Normal 5 6 11 2 5 3 2" xfId="55118"/>
    <cellStyle name="Normal 5 6 11 2 5 4" xfId="35838"/>
    <cellStyle name="Normal 5 6 11 2 6" xfId="6918"/>
    <cellStyle name="Normal 5 6 11 2 6 2" xfId="16558"/>
    <cellStyle name="Normal 5 6 11 2 6 2 2" xfId="46765"/>
    <cellStyle name="Normal 5 6 11 2 6 3" xfId="26198"/>
    <cellStyle name="Normal 5 6 11 2 6 3 2" xfId="56405"/>
    <cellStyle name="Normal 5 6 11 2 6 4" xfId="37125"/>
    <cellStyle name="Normal 5 6 11 2 7" xfId="8205"/>
    <cellStyle name="Normal 5 6 11 2 7 2" xfId="17845"/>
    <cellStyle name="Normal 5 6 11 2 7 2 2" xfId="48052"/>
    <cellStyle name="Normal 5 6 11 2 7 3" xfId="27485"/>
    <cellStyle name="Normal 5 6 11 2 7 3 2" xfId="57692"/>
    <cellStyle name="Normal 5 6 11 2 7 4" xfId="38412"/>
    <cellStyle name="Normal 5 6 11 2 8" xfId="9492"/>
    <cellStyle name="Normal 5 6 11 2 8 2" xfId="19132"/>
    <cellStyle name="Normal 5 6 11 2 8 2 2" xfId="49339"/>
    <cellStyle name="Normal 5 6 11 2 8 3" xfId="28772"/>
    <cellStyle name="Normal 5 6 11 2 8 3 2" xfId="58979"/>
    <cellStyle name="Normal 5 6 11 2 8 4" xfId="39699"/>
    <cellStyle name="Normal 5 6 11 2 9" xfId="10615"/>
    <cellStyle name="Normal 5 6 11 2 9 2" xfId="40822"/>
    <cellStyle name="Normal 5 6 11 3" xfId="1622"/>
    <cellStyle name="Normal 5 6 11 3 2" xfId="11269"/>
    <cellStyle name="Normal 5 6 11 3 2 2" xfId="41476"/>
    <cellStyle name="Normal 5 6 11 3 3" xfId="20909"/>
    <cellStyle name="Normal 5 6 11 3 3 2" xfId="51116"/>
    <cellStyle name="Normal 5 6 11 3 4" xfId="31836"/>
    <cellStyle name="Normal 5 6 11 4" xfId="2750"/>
    <cellStyle name="Normal 5 6 11 4 2" xfId="12392"/>
    <cellStyle name="Normal 5 6 11 4 2 2" xfId="42599"/>
    <cellStyle name="Normal 5 6 11 4 3" xfId="22032"/>
    <cellStyle name="Normal 5 6 11 4 3 2" xfId="52239"/>
    <cellStyle name="Normal 5 6 11 4 4" xfId="32959"/>
    <cellStyle name="Normal 5 6 11 5" xfId="3873"/>
    <cellStyle name="Normal 5 6 11 5 2" xfId="13515"/>
    <cellStyle name="Normal 5 6 11 5 2 2" xfId="43722"/>
    <cellStyle name="Normal 5 6 11 5 3" xfId="23155"/>
    <cellStyle name="Normal 5 6 11 5 3 2" xfId="53362"/>
    <cellStyle name="Normal 5 6 11 5 4" xfId="34082"/>
    <cellStyle name="Normal 5 6 11 6" xfId="5162"/>
    <cellStyle name="Normal 5 6 11 6 2" xfId="14802"/>
    <cellStyle name="Normal 5 6 11 6 2 2" xfId="45009"/>
    <cellStyle name="Normal 5 6 11 6 3" xfId="24442"/>
    <cellStyle name="Normal 5 6 11 6 3 2" xfId="54649"/>
    <cellStyle name="Normal 5 6 11 6 4" xfId="35369"/>
    <cellStyle name="Normal 5 6 11 7" xfId="6449"/>
    <cellStyle name="Normal 5 6 11 7 2" xfId="16089"/>
    <cellStyle name="Normal 5 6 11 7 2 2" xfId="46296"/>
    <cellStyle name="Normal 5 6 11 7 3" xfId="25729"/>
    <cellStyle name="Normal 5 6 11 7 3 2" xfId="55936"/>
    <cellStyle name="Normal 5 6 11 7 4" xfId="36656"/>
    <cellStyle name="Normal 5 6 11 8" xfId="7736"/>
    <cellStyle name="Normal 5 6 11 8 2" xfId="17376"/>
    <cellStyle name="Normal 5 6 11 8 2 2" xfId="47583"/>
    <cellStyle name="Normal 5 6 11 8 3" xfId="27016"/>
    <cellStyle name="Normal 5 6 11 8 3 2" xfId="57223"/>
    <cellStyle name="Normal 5 6 11 8 4" xfId="37943"/>
    <cellStyle name="Normal 5 6 11 9" xfId="9023"/>
    <cellStyle name="Normal 5 6 11 9 2" xfId="18663"/>
    <cellStyle name="Normal 5 6 11 9 2 2" xfId="48870"/>
    <cellStyle name="Normal 5 6 11 9 3" xfId="28303"/>
    <cellStyle name="Normal 5 6 11 9 3 2" xfId="58510"/>
    <cellStyle name="Normal 5 6 11 9 4" xfId="39230"/>
    <cellStyle name="Normal 5 6 12" xfId="511"/>
    <cellStyle name="Normal 5 6 12 10" xfId="10169"/>
    <cellStyle name="Normal 5 6 12 10 2" xfId="40376"/>
    <cellStyle name="Normal 5 6 12 11" xfId="19809"/>
    <cellStyle name="Normal 5 6 12 11 2" xfId="50016"/>
    <cellStyle name="Normal 5 6 12 12" xfId="29613"/>
    <cellStyle name="Normal 5 6 12 12 2" xfId="59820"/>
    <cellStyle name="Normal 5 6 12 13" xfId="30736"/>
    <cellStyle name="Normal 5 6 12 2" xfId="987"/>
    <cellStyle name="Normal 5 6 12 2 10" xfId="20278"/>
    <cellStyle name="Normal 5 6 12 2 10 2" xfId="50485"/>
    <cellStyle name="Normal 5 6 12 2 11" xfId="30082"/>
    <cellStyle name="Normal 5 6 12 2 11 2" xfId="60289"/>
    <cellStyle name="Normal 5 6 12 2 12" xfId="31205"/>
    <cellStyle name="Normal 5 6 12 2 2" xfId="2116"/>
    <cellStyle name="Normal 5 6 12 2 2 2" xfId="11761"/>
    <cellStyle name="Normal 5 6 12 2 2 2 2" xfId="41968"/>
    <cellStyle name="Normal 5 6 12 2 2 3" xfId="21401"/>
    <cellStyle name="Normal 5 6 12 2 2 3 2" xfId="51608"/>
    <cellStyle name="Normal 5 6 12 2 2 4" xfId="32328"/>
    <cellStyle name="Normal 5 6 12 2 3" xfId="3242"/>
    <cellStyle name="Normal 5 6 12 2 3 2" xfId="12884"/>
    <cellStyle name="Normal 5 6 12 2 3 2 2" xfId="43091"/>
    <cellStyle name="Normal 5 6 12 2 3 3" xfId="22524"/>
    <cellStyle name="Normal 5 6 12 2 3 3 2" xfId="52731"/>
    <cellStyle name="Normal 5 6 12 2 3 4" xfId="33451"/>
    <cellStyle name="Normal 5 6 12 2 4" xfId="4365"/>
    <cellStyle name="Normal 5 6 12 2 4 2" xfId="14007"/>
    <cellStyle name="Normal 5 6 12 2 4 2 2" xfId="44214"/>
    <cellStyle name="Normal 5 6 12 2 4 3" xfId="23647"/>
    <cellStyle name="Normal 5 6 12 2 4 3 2" xfId="53854"/>
    <cellStyle name="Normal 5 6 12 2 4 4" xfId="34574"/>
    <cellStyle name="Normal 5 6 12 2 5" xfId="5654"/>
    <cellStyle name="Normal 5 6 12 2 5 2" xfId="15294"/>
    <cellStyle name="Normal 5 6 12 2 5 2 2" xfId="45501"/>
    <cellStyle name="Normal 5 6 12 2 5 3" xfId="24934"/>
    <cellStyle name="Normal 5 6 12 2 5 3 2" xfId="55141"/>
    <cellStyle name="Normal 5 6 12 2 5 4" xfId="35861"/>
    <cellStyle name="Normal 5 6 12 2 6" xfId="6941"/>
    <cellStyle name="Normal 5 6 12 2 6 2" xfId="16581"/>
    <cellStyle name="Normal 5 6 12 2 6 2 2" xfId="46788"/>
    <cellStyle name="Normal 5 6 12 2 6 3" xfId="26221"/>
    <cellStyle name="Normal 5 6 12 2 6 3 2" xfId="56428"/>
    <cellStyle name="Normal 5 6 12 2 6 4" xfId="37148"/>
    <cellStyle name="Normal 5 6 12 2 7" xfId="8228"/>
    <cellStyle name="Normal 5 6 12 2 7 2" xfId="17868"/>
    <cellStyle name="Normal 5 6 12 2 7 2 2" xfId="48075"/>
    <cellStyle name="Normal 5 6 12 2 7 3" xfId="27508"/>
    <cellStyle name="Normal 5 6 12 2 7 3 2" xfId="57715"/>
    <cellStyle name="Normal 5 6 12 2 7 4" xfId="38435"/>
    <cellStyle name="Normal 5 6 12 2 8" xfId="9515"/>
    <cellStyle name="Normal 5 6 12 2 8 2" xfId="19155"/>
    <cellStyle name="Normal 5 6 12 2 8 2 2" xfId="49362"/>
    <cellStyle name="Normal 5 6 12 2 8 3" xfId="28795"/>
    <cellStyle name="Normal 5 6 12 2 8 3 2" xfId="59002"/>
    <cellStyle name="Normal 5 6 12 2 8 4" xfId="39722"/>
    <cellStyle name="Normal 5 6 12 2 9" xfId="10638"/>
    <cellStyle name="Normal 5 6 12 2 9 2" xfId="40845"/>
    <cellStyle name="Normal 5 6 12 3" xfId="1645"/>
    <cellStyle name="Normal 5 6 12 3 2" xfId="11292"/>
    <cellStyle name="Normal 5 6 12 3 2 2" xfId="41499"/>
    <cellStyle name="Normal 5 6 12 3 3" xfId="20932"/>
    <cellStyle name="Normal 5 6 12 3 3 2" xfId="51139"/>
    <cellStyle name="Normal 5 6 12 3 4" xfId="31859"/>
    <cellStyle name="Normal 5 6 12 4" xfId="2773"/>
    <cellStyle name="Normal 5 6 12 4 2" xfId="12415"/>
    <cellStyle name="Normal 5 6 12 4 2 2" xfId="42622"/>
    <cellStyle name="Normal 5 6 12 4 3" xfId="22055"/>
    <cellStyle name="Normal 5 6 12 4 3 2" xfId="52262"/>
    <cellStyle name="Normal 5 6 12 4 4" xfId="32982"/>
    <cellStyle name="Normal 5 6 12 5" xfId="3896"/>
    <cellStyle name="Normal 5 6 12 5 2" xfId="13538"/>
    <cellStyle name="Normal 5 6 12 5 2 2" xfId="43745"/>
    <cellStyle name="Normal 5 6 12 5 3" xfId="23178"/>
    <cellStyle name="Normal 5 6 12 5 3 2" xfId="53385"/>
    <cellStyle name="Normal 5 6 12 5 4" xfId="34105"/>
    <cellStyle name="Normal 5 6 12 6" xfId="5185"/>
    <cellStyle name="Normal 5 6 12 6 2" xfId="14825"/>
    <cellStyle name="Normal 5 6 12 6 2 2" xfId="45032"/>
    <cellStyle name="Normal 5 6 12 6 3" xfId="24465"/>
    <cellStyle name="Normal 5 6 12 6 3 2" xfId="54672"/>
    <cellStyle name="Normal 5 6 12 6 4" xfId="35392"/>
    <cellStyle name="Normal 5 6 12 7" xfId="6472"/>
    <cellStyle name="Normal 5 6 12 7 2" xfId="16112"/>
    <cellStyle name="Normal 5 6 12 7 2 2" xfId="46319"/>
    <cellStyle name="Normal 5 6 12 7 3" xfId="25752"/>
    <cellStyle name="Normal 5 6 12 7 3 2" xfId="55959"/>
    <cellStyle name="Normal 5 6 12 7 4" xfId="36679"/>
    <cellStyle name="Normal 5 6 12 8" xfId="7759"/>
    <cellStyle name="Normal 5 6 12 8 2" xfId="17399"/>
    <cellStyle name="Normal 5 6 12 8 2 2" xfId="47606"/>
    <cellStyle name="Normal 5 6 12 8 3" xfId="27039"/>
    <cellStyle name="Normal 5 6 12 8 3 2" xfId="57246"/>
    <cellStyle name="Normal 5 6 12 8 4" xfId="37966"/>
    <cellStyle name="Normal 5 6 12 9" xfId="9046"/>
    <cellStyle name="Normal 5 6 12 9 2" xfId="18686"/>
    <cellStyle name="Normal 5 6 12 9 2 2" xfId="48893"/>
    <cellStyle name="Normal 5 6 12 9 3" xfId="28326"/>
    <cellStyle name="Normal 5 6 12 9 3 2" xfId="58533"/>
    <cellStyle name="Normal 5 6 12 9 4" xfId="39253"/>
    <cellStyle name="Normal 5 6 13" xfId="534"/>
    <cellStyle name="Normal 5 6 13 10" xfId="10192"/>
    <cellStyle name="Normal 5 6 13 10 2" xfId="40399"/>
    <cellStyle name="Normal 5 6 13 11" xfId="19832"/>
    <cellStyle name="Normal 5 6 13 11 2" xfId="50039"/>
    <cellStyle name="Normal 5 6 13 12" xfId="29636"/>
    <cellStyle name="Normal 5 6 13 12 2" xfId="59843"/>
    <cellStyle name="Normal 5 6 13 13" xfId="30759"/>
    <cellStyle name="Normal 5 6 13 2" xfId="1010"/>
    <cellStyle name="Normal 5 6 13 2 10" xfId="20301"/>
    <cellStyle name="Normal 5 6 13 2 10 2" xfId="50508"/>
    <cellStyle name="Normal 5 6 13 2 11" xfId="30105"/>
    <cellStyle name="Normal 5 6 13 2 11 2" xfId="60312"/>
    <cellStyle name="Normal 5 6 13 2 12" xfId="31228"/>
    <cellStyle name="Normal 5 6 13 2 2" xfId="2139"/>
    <cellStyle name="Normal 5 6 13 2 2 2" xfId="11784"/>
    <cellStyle name="Normal 5 6 13 2 2 2 2" xfId="41991"/>
    <cellStyle name="Normal 5 6 13 2 2 3" xfId="21424"/>
    <cellStyle name="Normal 5 6 13 2 2 3 2" xfId="51631"/>
    <cellStyle name="Normal 5 6 13 2 2 4" xfId="32351"/>
    <cellStyle name="Normal 5 6 13 2 3" xfId="3265"/>
    <cellStyle name="Normal 5 6 13 2 3 2" xfId="12907"/>
    <cellStyle name="Normal 5 6 13 2 3 2 2" xfId="43114"/>
    <cellStyle name="Normal 5 6 13 2 3 3" xfId="22547"/>
    <cellStyle name="Normal 5 6 13 2 3 3 2" xfId="52754"/>
    <cellStyle name="Normal 5 6 13 2 3 4" xfId="33474"/>
    <cellStyle name="Normal 5 6 13 2 4" xfId="4388"/>
    <cellStyle name="Normal 5 6 13 2 4 2" xfId="14030"/>
    <cellStyle name="Normal 5 6 13 2 4 2 2" xfId="44237"/>
    <cellStyle name="Normal 5 6 13 2 4 3" xfId="23670"/>
    <cellStyle name="Normal 5 6 13 2 4 3 2" xfId="53877"/>
    <cellStyle name="Normal 5 6 13 2 4 4" xfId="34597"/>
    <cellStyle name="Normal 5 6 13 2 5" xfId="5677"/>
    <cellStyle name="Normal 5 6 13 2 5 2" xfId="15317"/>
    <cellStyle name="Normal 5 6 13 2 5 2 2" xfId="45524"/>
    <cellStyle name="Normal 5 6 13 2 5 3" xfId="24957"/>
    <cellStyle name="Normal 5 6 13 2 5 3 2" xfId="55164"/>
    <cellStyle name="Normal 5 6 13 2 5 4" xfId="35884"/>
    <cellStyle name="Normal 5 6 13 2 6" xfId="6964"/>
    <cellStyle name="Normal 5 6 13 2 6 2" xfId="16604"/>
    <cellStyle name="Normal 5 6 13 2 6 2 2" xfId="46811"/>
    <cellStyle name="Normal 5 6 13 2 6 3" xfId="26244"/>
    <cellStyle name="Normal 5 6 13 2 6 3 2" xfId="56451"/>
    <cellStyle name="Normal 5 6 13 2 6 4" xfId="37171"/>
    <cellStyle name="Normal 5 6 13 2 7" xfId="8251"/>
    <cellStyle name="Normal 5 6 13 2 7 2" xfId="17891"/>
    <cellStyle name="Normal 5 6 13 2 7 2 2" xfId="48098"/>
    <cellStyle name="Normal 5 6 13 2 7 3" xfId="27531"/>
    <cellStyle name="Normal 5 6 13 2 7 3 2" xfId="57738"/>
    <cellStyle name="Normal 5 6 13 2 7 4" xfId="38458"/>
    <cellStyle name="Normal 5 6 13 2 8" xfId="9538"/>
    <cellStyle name="Normal 5 6 13 2 8 2" xfId="19178"/>
    <cellStyle name="Normal 5 6 13 2 8 2 2" xfId="49385"/>
    <cellStyle name="Normal 5 6 13 2 8 3" xfId="28818"/>
    <cellStyle name="Normal 5 6 13 2 8 3 2" xfId="59025"/>
    <cellStyle name="Normal 5 6 13 2 8 4" xfId="39745"/>
    <cellStyle name="Normal 5 6 13 2 9" xfId="10661"/>
    <cellStyle name="Normal 5 6 13 2 9 2" xfId="40868"/>
    <cellStyle name="Normal 5 6 13 3" xfId="1668"/>
    <cellStyle name="Normal 5 6 13 3 2" xfId="11315"/>
    <cellStyle name="Normal 5 6 13 3 2 2" xfId="41522"/>
    <cellStyle name="Normal 5 6 13 3 3" xfId="20955"/>
    <cellStyle name="Normal 5 6 13 3 3 2" xfId="51162"/>
    <cellStyle name="Normal 5 6 13 3 4" xfId="31882"/>
    <cellStyle name="Normal 5 6 13 4" xfId="2796"/>
    <cellStyle name="Normal 5 6 13 4 2" xfId="12438"/>
    <cellStyle name="Normal 5 6 13 4 2 2" xfId="42645"/>
    <cellStyle name="Normal 5 6 13 4 3" xfId="22078"/>
    <cellStyle name="Normal 5 6 13 4 3 2" xfId="52285"/>
    <cellStyle name="Normal 5 6 13 4 4" xfId="33005"/>
    <cellStyle name="Normal 5 6 13 5" xfId="3919"/>
    <cellStyle name="Normal 5 6 13 5 2" xfId="13561"/>
    <cellStyle name="Normal 5 6 13 5 2 2" xfId="43768"/>
    <cellStyle name="Normal 5 6 13 5 3" xfId="23201"/>
    <cellStyle name="Normal 5 6 13 5 3 2" xfId="53408"/>
    <cellStyle name="Normal 5 6 13 5 4" xfId="34128"/>
    <cellStyle name="Normal 5 6 13 6" xfId="5208"/>
    <cellStyle name="Normal 5 6 13 6 2" xfId="14848"/>
    <cellStyle name="Normal 5 6 13 6 2 2" xfId="45055"/>
    <cellStyle name="Normal 5 6 13 6 3" xfId="24488"/>
    <cellStyle name="Normal 5 6 13 6 3 2" xfId="54695"/>
    <cellStyle name="Normal 5 6 13 6 4" xfId="35415"/>
    <cellStyle name="Normal 5 6 13 7" xfId="6495"/>
    <cellStyle name="Normal 5 6 13 7 2" xfId="16135"/>
    <cellStyle name="Normal 5 6 13 7 2 2" xfId="46342"/>
    <cellStyle name="Normal 5 6 13 7 3" xfId="25775"/>
    <cellStyle name="Normal 5 6 13 7 3 2" xfId="55982"/>
    <cellStyle name="Normal 5 6 13 7 4" xfId="36702"/>
    <cellStyle name="Normal 5 6 13 8" xfId="7782"/>
    <cellStyle name="Normal 5 6 13 8 2" xfId="17422"/>
    <cellStyle name="Normal 5 6 13 8 2 2" xfId="47629"/>
    <cellStyle name="Normal 5 6 13 8 3" xfId="27062"/>
    <cellStyle name="Normal 5 6 13 8 3 2" xfId="57269"/>
    <cellStyle name="Normal 5 6 13 8 4" xfId="37989"/>
    <cellStyle name="Normal 5 6 13 9" xfId="9069"/>
    <cellStyle name="Normal 5 6 13 9 2" xfId="18709"/>
    <cellStyle name="Normal 5 6 13 9 2 2" xfId="48916"/>
    <cellStyle name="Normal 5 6 13 9 3" xfId="28349"/>
    <cellStyle name="Normal 5 6 13 9 3 2" xfId="58556"/>
    <cellStyle name="Normal 5 6 13 9 4" xfId="39276"/>
    <cellStyle name="Normal 5 6 14" xfId="559"/>
    <cellStyle name="Normal 5 6 14 10" xfId="10216"/>
    <cellStyle name="Normal 5 6 14 10 2" xfId="40423"/>
    <cellStyle name="Normal 5 6 14 11" xfId="19856"/>
    <cellStyle name="Normal 5 6 14 11 2" xfId="50063"/>
    <cellStyle name="Normal 5 6 14 12" xfId="29660"/>
    <cellStyle name="Normal 5 6 14 12 2" xfId="59867"/>
    <cellStyle name="Normal 5 6 14 13" xfId="30783"/>
    <cellStyle name="Normal 5 6 14 2" xfId="1035"/>
    <cellStyle name="Normal 5 6 14 2 10" xfId="20325"/>
    <cellStyle name="Normal 5 6 14 2 10 2" xfId="50532"/>
    <cellStyle name="Normal 5 6 14 2 11" xfId="30129"/>
    <cellStyle name="Normal 5 6 14 2 11 2" xfId="60336"/>
    <cellStyle name="Normal 5 6 14 2 12" xfId="31252"/>
    <cellStyle name="Normal 5 6 14 2 2" xfId="2163"/>
    <cellStyle name="Normal 5 6 14 2 2 2" xfId="11808"/>
    <cellStyle name="Normal 5 6 14 2 2 2 2" xfId="42015"/>
    <cellStyle name="Normal 5 6 14 2 2 3" xfId="21448"/>
    <cellStyle name="Normal 5 6 14 2 2 3 2" xfId="51655"/>
    <cellStyle name="Normal 5 6 14 2 2 4" xfId="32375"/>
    <cellStyle name="Normal 5 6 14 2 3" xfId="3289"/>
    <cellStyle name="Normal 5 6 14 2 3 2" xfId="12931"/>
    <cellStyle name="Normal 5 6 14 2 3 2 2" xfId="43138"/>
    <cellStyle name="Normal 5 6 14 2 3 3" xfId="22571"/>
    <cellStyle name="Normal 5 6 14 2 3 3 2" xfId="52778"/>
    <cellStyle name="Normal 5 6 14 2 3 4" xfId="33498"/>
    <cellStyle name="Normal 5 6 14 2 4" xfId="4412"/>
    <cellStyle name="Normal 5 6 14 2 4 2" xfId="14054"/>
    <cellStyle name="Normal 5 6 14 2 4 2 2" xfId="44261"/>
    <cellStyle name="Normal 5 6 14 2 4 3" xfId="23694"/>
    <cellStyle name="Normal 5 6 14 2 4 3 2" xfId="53901"/>
    <cellStyle name="Normal 5 6 14 2 4 4" xfId="34621"/>
    <cellStyle name="Normal 5 6 14 2 5" xfId="5701"/>
    <cellStyle name="Normal 5 6 14 2 5 2" xfId="15341"/>
    <cellStyle name="Normal 5 6 14 2 5 2 2" xfId="45548"/>
    <cellStyle name="Normal 5 6 14 2 5 3" xfId="24981"/>
    <cellStyle name="Normal 5 6 14 2 5 3 2" xfId="55188"/>
    <cellStyle name="Normal 5 6 14 2 5 4" xfId="35908"/>
    <cellStyle name="Normal 5 6 14 2 6" xfId="6988"/>
    <cellStyle name="Normal 5 6 14 2 6 2" xfId="16628"/>
    <cellStyle name="Normal 5 6 14 2 6 2 2" xfId="46835"/>
    <cellStyle name="Normal 5 6 14 2 6 3" xfId="26268"/>
    <cellStyle name="Normal 5 6 14 2 6 3 2" xfId="56475"/>
    <cellStyle name="Normal 5 6 14 2 6 4" xfId="37195"/>
    <cellStyle name="Normal 5 6 14 2 7" xfId="8275"/>
    <cellStyle name="Normal 5 6 14 2 7 2" xfId="17915"/>
    <cellStyle name="Normal 5 6 14 2 7 2 2" xfId="48122"/>
    <cellStyle name="Normal 5 6 14 2 7 3" xfId="27555"/>
    <cellStyle name="Normal 5 6 14 2 7 3 2" xfId="57762"/>
    <cellStyle name="Normal 5 6 14 2 7 4" xfId="38482"/>
    <cellStyle name="Normal 5 6 14 2 8" xfId="9562"/>
    <cellStyle name="Normal 5 6 14 2 8 2" xfId="19202"/>
    <cellStyle name="Normal 5 6 14 2 8 2 2" xfId="49409"/>
    <cellStyle name="Normal 5 6 14 2 8 3" xfId="28842"/>
    <cellStyle name="Normal 5 6 14 2 8 3 2" xfId="59049"/>
    <cellStyle name="Normal 5 6 14 2 8 4" xfId="39769"/>
    <cellStyle name="Normal 5 6 14 2 9" xfId="10685"/>
    <cellStyle name="Normal 5 6 14 2 9 2" xfId="40892"/>
    <cellStyle name="Normal 5 6 14 3" xfId="1692"/>
    <cellStyle name="Normal 5 6 14 3 2" xfId="11339"/>
    <cellStyle name="Normal 5 6 14 3 2 2" xfId="41546"/>
    <cellStyle name="Normal 5 6 14 3 3" xfId="20979"/>
    <cellStyle name="Normal 5 6 14 3 3 2" xfId="51186"/>
    <cellStyle name="Normal 5 6 14 3 4" xfId="31906"/>
    <cellStyle name="Normal 5 6 14 4" xfId="2820"/>
    <cellStyle name="Normal 5 6 14 4 2" xfId="12462"/>
    <cellStyle name="Normal 5 6 14 4 2 2" xfId="42669"/>
    <cellStyle name="Normal 5 6 14 4 3" xfId="22102"/>
    <cellStyle name="Normal 5 6 14 4 3 2" xfId="52309"/>
    <cellStyle name="Normal 5 6 14 4 4" xfId="33029"/>
    <cellStyle name="Normal 5 6 14 5" xfId="3943"/>
    <cellStyle name="Normal 5 6 14 5 2" xfId="13585"/>
    <cellStyle name="Normal 5 6 14 5 2 2" xfId="43792"/>
    <cellStyle name="Normal 5 6 14 5 3" xfId="23225"/>
    <cellStyle name="Normal 5 6 14 5 3 2" xfId="53432"/>
    <cellStyle name="Normal 5 6 14 5 4" xfId="34152"/>
    <cellStyle name="Normal 5 6 14 6" xfId="5232"/>
    <cellStyle name="Normal 5 6 14 6 2" xfId="14872"/>
    <cellStyle name="Normal 5 6 14 6 2 2" xfId="45079"/>
    <cellStyle name="Normal 5 6 14 6 3" xfId="24512"/>
    <cellStyle name="Normal 5 6 14 6 3 2" xfId="54719"/>
    <cellStyle name="Normal 5 6 14 6 4" xfId="35439"/>
    <cellStyle name="Normal 5 6 14 7" xfId="6519"/>
    <cellStyle name="Normal 5 6 14 7 2" xfId="16159"/>
    <cellStyle name="Normal 5 6 14 7 2 2" xfId="46366"/>
    <cellStyle name="Normal 5 6 14 7 3" xfId="25799"/>
    <cellStyle name="Normal 5 6 14 7 3 2" xfId="56006"/>
    <cellStyle name="Normal 5 6 14 7 4" xfId="36726"/>
    <cellStyle name="Normal 5 6 14 8" xfId="7806"/>
    <cellStyle name="Normal 5 6 14 8 2" xfId="17446"/>
    <cellStyle name="Normal 5 6 14 8 2 2" xfId="47653"/>
    <cellStyle name="Normal 5 6 14 8 3" xfId="27086"/>
    <cellStyle name="Normal 5 6 14 8 3 2" xfId="57293"/>
    <cellStyle name="Normal 5 6 14 8 4" xfId="38013"/>
    <cellStyle name="Normal 5 6 14 9" xfId="9093"/>
    <cellStyle name="Normal 5 6 14 9 2" xfId="18733"/>
    <cellStyle name="Normal 5 6 14 9 2 2" xfId="48940"/>
    <cellStyle name="Normal 5 6 14 9 3" xfId="28373"/>
    <cellStyle name="Normal 5 6 14 9 3 2" xfId="58580"/>
    <cellStyle name="Normal 5 6 14 9 4" xfId="39300"/>
    <cellStyle name="Normal 5 6 15" xfId="583"/>
    <cellStyle name="Normal 5 6 15 10" xfId="10239"/>
    <cellStyle name="Normal 5 6 15 10 2" xfId="40446"/>
    <cellStyle name="Normal 5 6 15 11" xfId="19879"/>
    <cellStyle name="Normal 5 6 15 11 2" xfId="50086"/>
    <cellStyle name="Normal 5 6 15 12" xfId="29683"/>
    <cellStyle name="Normal 5 6 15 12 2" xfId="59890"/>
    <cellStyle name="Normal 5 6 15 13" xfId="30806"/>
    <cellStyle name="Normal 5 6 15 2" xfId="1058"/>
    <cellStyle name="Normal 5 6 15 2 10" xfId="20348"/>
    <cellStyle name="Normal 5 6 15 2 10 2" xfId="50555"/>
    <cellStyle name="Normal 5 6 15 2 11" xfId="30152"/>
    <cellStyle name="Normal 5 6 15 2 11 2" xfId="60359"/>
    <cellStyle name="Normal 5 6 15 2 12" xfId="31275"/>
    <cellStyle name="Normal 5 6 15 2 2" xfId="2186"/>
    <cellStyle name="Normal 5 6 15 2 2 2" xfId="11831"/>
    <cellStyle name="Normal 5 6 15 2 2 2 2" xfId="42038"/>
    <cellStyle name="Normal 5 6 15 2 2 3" xfId="21471"/>
    <cellStyle name="Normal 5 6 15 2 2 3 2" xfId="51678"/>
    <cellStyle name="Normal 5 6 15 2 2 4" xfId="32398"/>
    <cellStyle name="Normal 5 6 15 2 3" xfId="3312"/>
    <cellStyle name="Normal 5 6 15 2 3 2" xfId="12954"/>
    <cellStyle name="Normal 5 6 15 2 3 2 2" xfId="43161"/>
    <cellStyle name="Normal 5 6 15 2 3 3" xfId="22594"/>
    <cellStyle name="Normal 5 6 15 2 3 3 2" xfId="52801"/>
    <cellStyle name="Normal 5 6 15 2 3 4" xfId="33521"/>
    <cellStyle name="Normal 5 6 15 2 4" xfId="4435"/>
    <cellStyle name="Normal 5 6 15 2 4 2" xfId="14077"/>
    <cellStyle name="Normal 5 6 15 2 4 2 2" xfId="44284"/>
    <cellStyle name="Normal 5 6 15 2 4 3" xfId="23717"/>
    <cellStyle name="Normal 5 6 15 2 4 3 2" xfId="53924"/>
    <cellStyle name="Normal 5 6 15 2 4 4" xfId="34644"/>
    <cellStyle name="Normal 5 6 15 2 5" xfId="5724"/>
    <cellStyle name="Normal 5 6 15 2 5 2" xfId="15364"/>
    <cellStyle name="Normal 5 6 15 2 5 2 2" xfId="45571"/>
    <cellStyle name="Normal 5 6 15 2 5 3" xfId="25004"/>
    <cellStyle name="Normal 5 6 15 2 5 3 2" xfId="55211"/>
    <cellStyle name="Normal 5 6 15 2 5 4" xfId="35931"/>
    <cellStyle name="Normal 5 6 15 2 6" xfId="7011"/>
    <cellStyle name="Normal 5 6 15 2 6 2" xfId="16651"/>
    <cellStyle name="Normal 5 6 15 2 6 2 2" xfId="46858"/>
    <cellStyle name="Normal 5 6 15 2 6 3" xfId="26291"/>
    <cellStyle name="Normal 5 6 15 2 6 3 2" xfId="56498"/>
    <cellStyle name="Normal 5 6 15 2 6 4" xfId="37218"/>
    <cellStyle name="Normal 5 6 15 2 7" xfId="8298"/>
    <cellStyle name="Normal 5 6 15 2 7 2" xfId="17938"/>
    <cellStyle name="Normal 5 6 15 2 7 2 2" xfId="48145"/>
    <cellStyle name="Normal 5 6 15 2 7 3" xfId="27578"/>
    <cellStyle name="Normal 5 6 15 2 7 3 2" xfId="57785"/>
    <cellStyle name="Normal 5 6 15 2 7 4" xfId="38505"/>
    <cellStyle name="Normal 5 6 15 2 8" xfId="9585"/>
    <cellStyle name="Normal 5 6 15 2 8 2" xfId="19225"/>
    <cellStyle name="Normal 5 6 15 2 8 2 2" xfId="49432"/>
    <cellStyle name="Normal 5 6 15 2 8 3" xfId="28865"/>
    <cellStyle name="Normal 5 6 15 2 8 3 2" xfId="59072"/>
    <cellStyle name="Normal 5 6 15 2 8 4" xfId="39792"/>
    <cellStyle name="Normal 5 6 15 2 9" xfId="10708"/>
    <cellStyle name="Normal 5 6 15 2 9 2" xfId="40915"/>
    <cellStyle name="Normal 5 6 15 3" xfId="1716"/>
    <cellStyle name="Normal 5 6 15 3 2" xfId="11362"/>
    <cellStyle name="Normal 5 6 15 3 2 2" xfId="41569"/>
    <cellStyle name="Normal 5 6 15 3 3" xfId="21002"/>
    <cellStyle name="Normal 5 6 15 3 3 2" xfId="51209"/>
    <cellStyle name="Normal 5 6 15 3 4" xfId="31929"/>
    <cellStyle name="Normal 5 6 15 4" xfId="2843"/>
    <cellStyle name="Normal 5 6 15 4 2" xfId="12485"/>
    <cellStyle name="Normal 5 6 15 4 2 2" xfId="42692"/>
    <cellStyle name="Normal 5 6 15 4 3" xfId="22125"/>
    <cellStyle name="Normal 5 6 15 4 3 2" xfId="52332"/>
    <cellStyle name="Normal 5 6 15 4 4" xfId="33052"/>
    <cellStyle name="Normal 5 6 15 5" xfId="3966"/>
    <cellStyle name="Normal 5 6 15 5 2" xfId="13608"/>
    <cellStyle name="Normal 5 6 15 5 2 2" xfId="43815"/>
    <cellStyle name="Normal 5 6 15 5 3" xfId="23248"/>
    <cellStyle name="Normal 5 6 15 5 3 2" xfId="53455"/>
    <cellStyle name="Normal 5 6 15 5 4" xfId="34175"/>
    <cellStyle name="Normal 5 6 15 6" xfId="5255"/>
    <cellStyle name="Normal 5 6 15 6 2" xfId="14895"/>
    <cellStyle name="Normal 5 6 15 6 2 2" xfId="45102"/>
    <cellStyle name="Normal 5 6 15 6 3" xfId="24535"/>
    <cellStyle name="Normal 5 6 15 6 3 2" xfId="54742"/>
    <cellStyle name="Normal 5 6 15 6 4" xfId="35462"/>
    <cellStyle name="Normal 5 6 15 7" xfId="6542"/>
    <cellStyle name="Normal 5 6 15 7 2" xfId="16182"/>
    <cellStyle name="Normal 5 6 15 7 2 2" xfId="46389"/>
    <cellStyle name="Normal 5 6 15 7 3" xfId="25822"/>
    <cellStyle name="Normal 5 6 15 7 3 2" xfId="56029"/>
    <cellStyle name="Normal 5 6 15 7 4" xfId="36749"/>
    <cellStyle name="Normal 5 6 15 8" xfId="7829"/>
    <cellStyle name="Normal 5 6 15 8 2" xfId="17469"/>
    <cellStyle name="Normal 5 6 15 8 2 2" xfId="47676"/>
    <cellStyle name="Normal 5 6 15 8 3" xfId="27109"/>
    <cellStyle name="Normal 5 6 15 8 3 2" xfId="57316"/>
    <cellStyle name="Normal 5 6 15 8 4" xfId="38036"/>
    <cellStyle name="Normal 5 6 15 9" xfId="9116"/>
    <cellStyle name="Normal 5 6 15 9 2" xfId="18756"/>
    <cellStyle name="Normal 5 6 15 9 2 2" xfId="48963"/>
    <cellStyle name="Normal 5 6 15 9 3" xfId="28396"/>
    <cellStyle name="Normal 5 6 15 9 3 2" xfId="58603"/>
    <cellStyle name="Normal 5 6 15 9 4" xfId="39323"/>
    <cellStyle name="Normal 5 6 16" xfId="613"/>
    <cellStyle name="Normal 5 6 16 10" xfId="19906"/>
    <cellStyle name="Normal 5 6 16 10 2" xfId="50113"/>
    <cellStyle name="Normal 5 6 16 11" xfId="29710"/>
    <cellStyle name="Normal 5 6 16 11 2" xfId="59917"/>
    <cellStyle name="Normal 5 6 16 12" xfId="30833"/>
    <cellStyle name="Normal 5 6 16 2" xfId="1744"/>
    <cellStyle name="Normal 5 6 16 2 2" xfId="11389"/>
    <cellStyle name="Normal 5 6 16 2 2 2" xfId="41596"/>
    <cellStyle name="Normal 5 6 16 2 3" xfId="21029"/>
    <cellStyle name="Normal 5 6 16 2 3 2" xfId="51236"/>
    <cellStyle name="Normal 5 6 16 2 4" xfId="31956"/>
    <cellStyle name="Normal 5 6 16 3" xfId="2870"/>
    <cellStyle name="Normal 5 6 16 3 2" xfId="12512"/>
    <cellStyle name="Normal 5 6 16 3 2 2" xfId="42719"/>
    <cellStyle name="Normal 5 6 16 3 3" xfId="22152"/>
    <cellStyle name="Normal 5 6 16 3 3 2" xfId="52359"/>
    <cellStyle name="Normal 5 6 16 3 4" xfId="33079"/>
    <cellStyle name="Normal 5 6 16 4" xfId="3993"/>
    <cellStyle name="Normal 5 6 16 4 2" xfId="13635"/>
    <cellStyle name="Normal 5 6 16 4 2 2" xfId="43842"/>
    <cellStyle name="Normal 5 6 16 4 3" xfId="23275"/>
    <cellStyle name="Normal 5 6 16 4 3 2" xfId="53482"/>
    <cellStyle name="Normal 5 6 16 4 4" xfId="34202"/>
    <cellStyle name="Normal 5 6 16 5" xfId="5282"/>
    <cellStyle name="Normal 5 6 16 5 2" xfId="14922"/>
    <cellStyle name="Normal 5 6 16 5 2 2" xfId="45129"/>
    <cellStyle name="Normal 5 6 16 5 3" xfId="24562"/>
    <cellStyle name="Normal 5 6 16 5 3 2" xfId="54769"/>
    <cellStyle name="Normal 5 6 16 5 4" xfId="35489"/>
    <cellStyle name="Normal 5 6 16 6" xfId="6569"/>
    <cellStyle name="Normal 5 6 16 6 2" xfId="16209"/>
    <cellStyle name="Normal 5 6 16 6 2 2" xfId="46416"/>
    <cellStyle name="Normal 5 6 16 6 3" xfId="25849"/>
    <cellStyle name="Normal 5 6 16 6 3 2" xfId="56056"/>
    <cellStyle name="Normal 5 6 16 6 4" xfId="36776"/>
    <cellStyle name="Normal 5 6 16 7" xfId="7856"/>
    <cellStyle name="Normal 5 6 16 7 2" xfId="17496"/>
    <cellStyle name="Normal 5 6 16 7 2 2" xfId="47703"/>
    <cellStyle name="Normal 5 6 16 7 3" xfId="27136"/>
    <cellStyle name="Normal 5 6 16 7 3 2" xfId="57343"/>
    <cellStyle name="Normal 5 6 16 7 4" xfId="38063"/>
    <cellStyle name="Normal 5 6 16 8" xfId="9143"/>
    <cellStyle name="Normal 5 6 16 8 2" xfId="18783"/>
    <cellStyle name="Normal 5 6 16 8 2 2" xfId="48990"/>
    <cellStyle name="Normal 5 6 16 8 3" xfId="28423"/>
    <cellStyle name="Normal 5 6 16 8 3 2" xfId="58630"/>
    <cellStyle name="Normal 5 6 16 8 4" xfId="39350"/>
    <cellStyle name="Normal 5 6 16 9" xfId="10266"/>
    <cellStyle name="Normal 5 6 16 9 2" xfId="40473"/>
    <cellStyle name="Normal 5 6 17" xfId="1083"/>
    <cellStyle name="Normal 5 6 17 10" xfId="20373"/>
    <cellStyle name="Normal 5 6 17 10 2" xfId="50580"/>
    <cellStyle name="Normal 5 6 17 11" xfId="30177"/>
    <cellStyle name="Normal 5 6 17 11 2" xfId="60384"/>
    <cellStyle name="Normal 5 6 17 12" xfId="31300"/>
    <cellStyle name="Normal 5 6 17 2" xfId="2211"/>
    <cellStyle name="Normal 5 6 17 2 2" xfId="11856"/>
    <cellStyle name="Normal 5 6 17 2 2 2" xfId="42063"/>
    <cellStyle name="Normal 5 6 17 2 3" xfId="21496"/>
    <cellStyle name="Normal 5 6 17 2 3 2" xfId="51703"/>
    <cellStyle name="Normal 5 6 17 2 4" xfId="32423"/>
    <cellStyle name="Normal 5 6 17 3" xfId="3337"/>
    <cellStyle name="Normal 5 6 17 3 2" xfId="12979"/>
    <cellStyle name="Normal 5 6 17 3 2 2" xfId="43186"/>
    <cellStyle name="Normal 5 6 17 3 3" xfId="22619"/>
    <cellStyle name="Normal 5 6 17 3 3 2" xfId="52826"/>
    <cellStyle name="Normal 5 6 17 3 4" xfId="33546"/>
    <cellStyle name="Normal 5 6 17 4" xfId="4460"/>
    <cellStyle name="Normal 5 6 17 4 2" xfId="14102"/>
    <cellStyle name="Normal 5 6 17 4 2 2" xfId="44309"/>
    <cellStyle name="Normal 5 6 17 4 3" xfId="23742"/>
    <cellStyle name="Normal 5 6 17 4 3 2" xfId="53949"/>
    <cellStyle name="Normal 5 6 17 4 4" xfId="34669"/>
    <cellStyle name="Normal 5 6 17 5" xfId="5749"/>
    <cellStyle name="Normal 5 6 17 5 2" xfId="15389"/>
    <cellStyle name="Normal 5 6 17 5 2 2" xfId="45596"/>
    <cellStyle name="Normal 5 6 17 5 3" xfId="25029"/>
    <cellStyle name="Normal 5 6 17 5 3 2" xfId="55236"/>
    <cellStyle name="Normal 5 6 17 5 4" xfId="35956"/>
    <cellStyle name="Normal 5 6 17 6" xfId="7036"/>
    <cellStyle name="Normal 5 6 17 6 2" xfId="16676"/>
    <cellStyle name="Normal 5 6 17 6 2 2" xfId="46883"/>
    <cellStyle name="Normal 5 6 17 6 3" xfId="26316"/>
    <cellStyle name="Normal 5 6 17 6 3 2" xfId="56523"/>
    <cellStyle name="Normal 5 6 17 6 4" xfId="37243"/>
    <cellStyle name="Normal 5 6 17 7" xfId="8323"/>
    <cellStyle name="Normal 5 6 17 7 2" xfId="17963"/>
    <cellStyle name="Normal 5 6 17 7 2 2" xfId="48170"/>
    <cellStyle name="Normal 5 6 17 7 3" xfId="27603"/>
    <cellStyle name="Normal 5 6 17 7 3 2" xfId="57810"/>
    <cellStyle name="Normal 5 6 17 7 4" xfId="38530"/>
    <cellStyle name="Normal 5 6 17 8" xfId="9610"/>
    <cellStyle name="Normal 5 6 17 8 2" xfId="19250"/>
    <cellStyle name="Normal 5 6 17 8 2 2" xfId="49457"/>
    <cellStyle name="Normal 5 6 17 8 3" xfId="28890"/>
    <cellStyle name="Normal 5 6 17 8 3 2" xfId="59097"/>
    <cellStyle name="Normal 5 6 17 8 4" xfId="39817"/>
    <cellStyle name="Normal 5 6 17 9" xfId="10733"/>
    <cellStyle name="Normal 5 6 17 9 2" xfId="40940"/>
    <cellStyle name="Normal 5 6 18" xfId="1247"/>
    <cellStyle name="Normal 5 6 18 10" xfId="20535"/>
    <cellStyle name="Normal 5 6 18 10 2" xfId="50742"/>
    <cellStyle name="Normal 5 6 18 11" xfId="30339"/>
    <cellStyle name="Normal 5 6 18 11 2" xfId="60546"/>
    <cellStyle name="Normal 5 6 18 12" xfId="31462"/>
    <cellStyle name="Normal 5 6 18 2" xfId="2375"/>
    <cellStyle name="Normal 5 6 18 2 2" xfId="12018"/>
    <cellStyle name="Normal 5 6 18 2 2 2" xfId="42225"/>
    <cellStyle name="Normal 5 6 18 2 3" xfId="21658"/>
    <cellStyle name="Normal 5 6 18 2 3 2" xfId="51865"/>
    <cellStyle name="Normal 5 6 18 2 4" xfId="32585"/>
    <cellStyle name="Normal 5 6 18 3" xfId="3499"/>
    <cellStyle name="Normal 5 6 18 3 2" xfId="13141"/>
    <cellStyle name="Normal 5 6 18 3 2 2" xfId="43348"/>
    <cellStyle name="Normal 5 6 18 3 3" xfId="22781"/>
    <cellStyle name="Normal 5 6 18 3 3 2" xfId="52988"/>
    <cellStyle name="Normal 5 6 18 3 4" xfId="33708"/>
    <cellStyle name="Normal 5 6 18 4" xfId="4622"/>
    <cellStyle name="Normal 5 6 18 4 2" xfId="14264"/>
    <cellStyle name="Normal 5 6 18 4 2 2" xfId="44471"/>
    <cellStyle name="Normal 5 6 18 4 3" xfId="23904"/>
    <cellStyle name="Normal 5 6 18 4 3 2" xfId="54111"/>
    <cellStyle name="Normal 5 6 18 4 4" xfId="34831"/>
    <cellStyle name="Normal 5 6 18 5" xfId="5911"/>
    <cellStyle name="Normal 5 6 18 5 2" xfId="15551"/>
    <cellStyle name="Normal 5 6 18 5 2 2" xfId="45758"/>
    <cellStyle name="Normal 5 6 18 5 3" xfId="25191"/>
    <cellStyle name="Normal 5 6 18 5 3 2" xfId="55398"/>
    <cellStyle name="Normal 5 6 18 5 4" xfId="36118"/>
    <cellStyle name="Normal 5 6 18 6" xfId="7198"/>
    <cellStyle name="Normal 5 6 18 6 2" xfId="16838"/>
    <cellStyle name="Normal 5 6 18 6 2 2" xfId="47045"/>
    <cellStyle name="Normal 5 6 18 6 3" xfId="26478"/>
    <cellStyle name="Normal 5 6 18 6 3 2" xfId="56685"/>
    <cellStyle name="Normal 5 6 18 6 4" xfId="37405"/>
    <cellStyle name="Normal 5 6 18 7" xfId="8485"/>
    <cellStyle name="Normal 5 6 18 7 2" xfId="18125"/>
    <cellStyle name="Normal 5 6 18 7 2 2" xfId="48332"/>
    <cellStyle name="Normal 5 6 18 7 3" xfId="27765"/>
    <cellStyle name="Normal 5 6 18 7 3 2" xfId="57972"/>
    <cellStyle name="Normal 5 6 18 7 4" xfId="38692"/>
    <cellStyle name="Normal 5 6 18 8" xfId="9772"/>
    <cellStyle name="Normal 5 6 18 8 2" xfId="19412"/>
    <cellStyle name="Normal 5 6 18 8 2 2" xfId="49619"/>
    <cellStyle name="Normal 5 6 18 8 3" xfId="29052"/>
    <cellStyle name="Normal 5 6 18 8 3 2" xfId="59259"/>
    <cellStyle name="Normal 5 6 18 8 4" xfId="39979"/>
    <cellStyle name="Normal 5 6 18 9" xfId="10895"/>
    <cellStyle name="Normal 5 6 18 9 2" xfId="41102"/>
    <cellStyle name="Normal 5 6 19" xfId="1273"/>
    <cellStyle name="Normal 5 6 19 2" xfId="4811"/>
    <cellStyle name="Normal 5 6 19 2 2" xfId="14453"/>
    <cellStyle name="Normal 5 6 19 2 2 2" xfId="44660"/>
    <cellStyle name="Normal 5 6 19 2 3" xfId="24093"/>
    <cellStyle name="Normal 5 6 19 2 3 2" xfId="54300"/>
    <cellStyle name="Normal 5 6 19 2 4" xfId="35020"/>
    <cellStyle name="Normal 5 6 19 3" xfId="6100"/>
    <cellStyle name="Normal 5 6 19 3 2" xfId="15740"/>
    <cellStyle name="Normal 5 6 19 3 2 2" xfId="45947"/>
    <cellStyle name="Normal 5 6 19 3 3" xfId="25380"/>
    <cellStyle name="Normal 5 6 19 3 3 2" xfId="55587"/>
    <cellStyle name="Normal 5 6 19 3 4" xfId="36307"/>
    <cellStyle name="Normal 5 6 19 4" xfId="7387"/>
    <cellStyle name="Normal 5 6 19 4 2" xfId="17027"/>
    <cellStyle name="Normal 5 6 19 4 2 2" xfId="47234"/>
    <cellStyle name="Normal 5 6 19 4 3" xfId="26667"/>
    <cellStyle name="Normal 5 6 19 4 3 2" xfId="56874"/>
    <cellStyle name="Normal 5 6 19 4 4" xfId="37594"/>
    <cellStyle name="Normal 5 6 19 5" xfId="8674"/>
    <cellStyle name="Normal 5 6 19 5 2" xfId="18314"/>
    <cellStyle name="Normal 5 6 19 5 2 2" xfId="48521"/>
    <cellStyle name="Normal 5 6 19 5 3" xfId="27954"/>
    <cellStyle name="Normal 5 6 19 5 3 2" xfId="58161"/>
    <cellStyle name="Normal 5 6 19 5 4" xfId="38881"/>
    <cellStyle name="Normal 5 6 19 6" xfId="10920"/>
    <cellStyle name="Normal 5 6 19 6 2" xfId="41127"/>
    <cellStyle name="Normal 5 6 19 7" xfId="20560"/>
    <cellStyle name="Normal 5 6 19 7 2" xfId="50767"/>
    <cellStyle name="Normal 5 6 19 8" xfId="29241"/>
    <cellStyle name="Normal 5 6 19 8 2" xfId="59448"/>
    <cellStyle name="Normal 5 6 19 9" xfId="31487"/>
    <cellStyle name="Normal 5 6 2" xfId="122"/>
    <cellStyle name="Normal 5 6 2 10" xfId="489"/>
    <cellStyle name="Normal 5 6 2 10 10" xfId="10147"/>
    <cellStyle name="Normal 5 6 2 10 10 2" xfId="40354"/>
    <cellStyle name="Normal 5 6 2 10 11" xfId="19787"/>
    <cellStyle name="Normal 5 6 2 10 11 2" xfId="49994"/>
    <cellStyle name="Normal 5 6 2 10 12" xfId="29591"/>
    <cellStyle name="Normal 5 6 2 10 12 2" xfId="59798"/>
    <cellStyle name="Normal 5 6 2 10 13" xfId="30714"/>
    <cellStyle name="Normal 5 6 2 10 2" xfId="965"/>
    <cellStyle name="Normal 5 6 2 10 2 10" xfId="20256"/>
    <cellStyle name="Normal 5 6 2 10 2 10 2" xfId="50463"/>
    <cellStyle name="Normal 5 6 2 10 2 11" xfId="30060"/>
    <cellStyle name="Normal 5 6 2 10 2 11 2" xfId="60267"/>
    <cellStyle name="Normal 5 6 2 10 2 12" xfId="31183"/>
    <cellStyle name="Normal 5 6 2 10 2 2" xfId="2094"/>
    <cellStyle name="Normal 5 6 2 10 2 2 2" xfId="11739"/>
    <cellStyle name="Normal 5 6 2 10 2 2 2 2" xfId="41946"/>
    <cellStyle name="Normal 5 6 2 10 2 2 3" xfId="21379"/>
    <cellStyle name="Normal 5 6 2 10 2 2 3 2" xfId="51586"/>
    <cellStyle name="Normal 5 6 2 10 2 2 4" xfId="32306"/>
    <cellStyle name="Normal 5 6 2 10 2 3" xfId="3220"/>
    <cellStyle name="Normal 5 6 2 10 2 3 2" xfId="12862"/>
    <cellStyle name="Normal 5 6 2 10 2 3 2 2" xfId="43069"/>
    <cellStyle name="Normal 5 6 2 10 2 3 3" xfId="22502"/>
    <cellStyle name="Normal 5 6 2 10 2 3 3 2" xfId="52709"/>
    <cellStyle name="Normal 5 6 2 10 2 3 4" xfId="33429"/>
    <cellStyle name="Normal 5 6 2 10 2 4" xfId="4343"/>
    <cellStyle name="Normal 5 6 2 10 2 4 2" xfId="13985"/>
    <cellStyle name="Normal 5 6 2 10 2 4 2 2" xfId="44192"/>
    <cellStyle name="Normal 5 6 2 10 2 4 3" xfId="23625"/>
    <cellStyle name="Normal 5 6 2 10 2 4 3 2" xfId="53832"/>
    <cellStyle name="Normal 5 6 2 10 2 4 4" xfId="34552"/>
    <cellStyle name="Normal 5 6 2 10 2 5" xfId="5632"/>
    <cellStyle name="Normal 5 6 2 10 2 5 2" xfId="15272"/>
    <cellStyle name="Normal 5 6 2 10 2 5 2 2" xfId="45479"/>
    <cellStyle name="Normal 5 6 2 10 2 5 3" xfId="24912"/>
    <cellStyle name="Normal 5 6 2 10 2 5 3 2" xfId="55119"/>
    <cellStyle name="Normal 5 6 2 10 2 5 4" xfId="35839"/>
    <cellStyle name="Normal 5 6 2 10 2 6" xfId="6919"/>
    <cellStyle name="Normal 5 6 2 10 2 6 2" xfId="16559"/>
    <cellStyle name="Normal 5 6 2 10 2 6 2 2" xfId="46766"/>
    <cellStyle name="Normal 5 6 2 10 2 6 3" xfId="26199"/>
    <cellStyle name="Normal 5 6 2 10 2 6 3 2" xfId="56406"/>
    <cellStyle name="Normal 5 6 2 10 2 6 4" xfId="37126"/>
    <cellStyle name="Normal 5 6 2 10 2 7" xfId="8206"/>
    <cellStyle name="Normal 5 6 2 10 2 7 2" xfId="17846"/>
    <cellStyle name="Normal 5 6 2 10 2 7 2 2" xfId="48053"/>
    <cellStyle name="Normal 5 6 2 10 2 7 3" xfId="27486"/>
    <cellStyle name="Normal 5 6 2 10 2 7 3 2" xfId="57693"/>
    <cellStyle name="Normal 5 6 2 10 2 7 4" xfId="38413"/>
    <cellStyle name="Normal 5 6 2 10 2 8" xfId="9493"/>
    <cellStyle name="Normal 5 6 2 10 2 8 2" xfId="19133"/>
    <cellStyle name="Normal 5 6 2 10 2 8 2 2" xfId="49340"/>
    <cellStyle name="Normal 5 6 2 10 2 8 3" xfId="28773"/>
    <cellStyle name="Normal 5 6 2 10 2 8 3 2" xfId="58980"/>
    <cellStyle name="Normal 5 6 2 10 2 8 4" xfId="39700"/>
    <cellStyle name="Normal 5 6 2 10 2 9" xfId="10616"/>
    <cellStyle name="Normal 5 6 2 10 2 9 2" xfId="40823"/>
    <cellStyle name="Normal 5 6 2 10 3" xfId="1623"/>
    <cellStyle name="Normal 5 6 2 10 3 2" xfId="11270"/>
    <cellStyle name="Normal 5 6 2 10 3 2 2" xfId="41477"/>
    <cellStyle name="Normal 5 6 2 10 3 3" xfId="20910"/>
    <cellStyle name="Normal 5 6 2 10 3 3 2" xfId="51117"/>
    <cellStyle name="Normal 5 6 2 10 3 4" xfId="31837"/>
    <cellStyle name="Normal 5 6 2 10 4" xfId="2751"/>
    <cellStyle name="Normal 5 6 2 10 4 2" xfId="12393"/>
    <cellStyle name="Normal 5 6 2 10 4 2 2" xfId="42600"/>
    <cellStyle name="Normal 5 6 2 10 4 3" xfId="22033"/>
    <cellStyle name="Normal 5 6 2 10 4 3 2" xfId="52240"/>
    <cellStyle name="Normal 5 6 2 10 4 4" xfId="32960"/>
    <cellStyle name="Normal 5 6 2 10 5" xfId="3874"/>
    <cellStyle name="Normal 5 6 2 10 5 2" xfId="13516"/>
    <cellStyle name="Normal 5 6 2 10 5 2 2" xfId="43723"/>
    <cellStyle name="Normal 5 6 2 10 5 3" xfId="23156"/>
    <cellStyle name="Normal 5 6 2 10 5 3 2" xfId="53363"/>
    <cellStyle name="Normal 5 6 2 10 5 4" xfId="34083"/>
    <cellStyle name="Normal 5 6 2 10 6" xfId="5163"/>
    <cellStyle name="Normal 5 6 2 10 6 2" xfId="14803"/>
    <cellStyle name="Normal 5 6 2 10 6 2 2" xfId="45010"/>
    <cellStyle name="Normal 5 6 2 10 6 3" xfId="24443"/>
    <cellStyle name="Normal 5 6 2 10 6 3 2" xfId="54650"/>
    <cellStyle name="Normal 5 6 2 10 6 4" xfId="35370"/>
    <cellStyle name="Normal 5 6 2 10 7" xfId="6450"/>
    <cellStyle name="Normal 5 6 2 10 7 2" xfId="16090"/>
    <cellStyle name="Normal 5 6 2 10 7 2 2" xfId="46297"/>
    <cellStyle name="Normal 5 6 2 10 7 3" xfId="25730"/>
    <cellStyle name="Normal 5 6 2 10 7 3 2" xfId="55937"/>
    <cellStyle name="Normal 5 6 2 10 7 4" xfId="36657"/>
    <cellStyle name="Normal 5 6 2 10 8" xfId="7737"/>
    <cellStyle name="Normal 5 6 2 10 8 2" xfId="17377"/>
    <cellStyle name="Normal 5 6 2 10 8 2 2" xfId="47584"/>
    <cellStyle name="Normal 5 6 2 10 8 3" xfId="27017"/>
    <cellStyle name="Normal 5 6 2 10 8 3 2" xfId="57224"/>
    <cellStyle name="Normal 5 6 2 10 8 4" xfId="37944"/>
    <cellStyle name="Normal 5 6 2 10 9" xfId="9024"/>
    <cellStyle name="Normal 5 6 2 10 9 2" xfId="18664"/>
    <cellStyle name="Normal 5 6 2 10 9 2 2" xfId="48871"/>
    <cellStyle name="Normal 5 6 2 10 9 3" xfId="28304"/>
    <cellStyle name="Normal 5 6 2 10 9 3 2" xfId="58511"/>
    <cellStyle name="Normal 5 6 2 10 9 4" xfId="39231"/>
    <cellStyle name="Normal 5 6 2 11" xfId="512"/>
    <cellStyle name="Normal 5 6 2 11 10" xfId="10170"/>
    <cellStyle name="Normal 5 6 2 11 10 2" xfId="40377"/>
    <cellStyle name="Normal 5 6 2 11 11" xfId="19810"/>
    <cellStyle name="Normal 5 6 2 11 11 2" xfId="50017"/>
    <cellStyle name="Normal 5 6 2 11 12" xfId="29614"/>
    <cellStyle name="Normal 5 6 2 11 12 2" xfId="59821"/>
    <cellStyle name="Normal 5 6 2 11 13" xfId="30737"/>
    <cellStyle name="Normal 5 6 2 11 2" xfId="988"/>
    <cellStyle name="Normal 5 6 2 11 2 10" xfId="20279"/>
    <cellStyle name="Normal 5 6 2 11 2 10 2" xfId="50486"/>
    <cellStyle name="Normal 5 6 2 11 2 11" xfId="30083"/>
    <cellStyle name="Normal 5 6 2 11 2 11 2" xfId="60290"/>
    <cellStyle name="Normal 5 6 2 11 2 12" xfId="31206"/>
    <cellStyle name="Normal 5 6 2 11 2 2" xfId="2117"/>
    <cellStyle name="Normal 5 6 2 11 2 2 2" xfId="11762"/>
    <cellStyle name="Normal 5 6 2 11 2 2 2 2" xfId="41969"/>
    <cellStyle name="Normal 5 6 2 11 2 2 3" xfId="21402"/>
    <cellStyle name="Normal 5 6 2 11 2 2 3 2" xfId="51609"/>
    <cellStyle name="Normal 5 6 2 11 2 2 4" xfId="32329"/>
    <cellStyle name="Normal 5 6 2 11 2 3" xfId="3243"/>
    <cellStyle name="Normal 5 6 2 11 2 3 2" xfId="12885"/>
    <cellStyle name="Normal 5 6 2 11 2 3 2 2" xfId="43092"/>
    <cellStyle name="Normal 5 6 2 11 2 3 3" xfId="22525"/>
    <cellStyle name="Normal 5 6 2 11 2 3 3 2" xfId="52732"/>
    <cellStyle name="Normal 5 6 2 11 2 3 4" xfId="33452"/>
    <cellStyle name="Normal 5 6 2 11 2 4" xfId="4366"/>
    <cellStyle name="Normal 5 6 2 11 2 4 2" xfId="14008"/>
    <cellStyle name="Normal 5 6 2 11 2 4 2 2" xfId="44215"/>
    <cellStyle name="Normal 5 6 2 11 2 4 3" xfId="23648"/>
    <cellStyle name="Normal 5 6 2 11 2 4 3 2" xfId="53855"/>
    <cellStyle name="Normal 5 6 2 11 2 4 4" xfId="34575"/>
    <cellStyle name="Normal 5 6 2 11 2 5" xfId="5655"/>
    <cellStyle name="Normal 5 6 2 11 2 5 2" xfId="15295"/>
    <cellStyle name="Normal 5 6 2 11 2 5 2 2" xfId="45502"/>
    <cellStyle name="Normal 5 6 2 11 2 5 3" xfId="24935"/>
    <cellStyle name="Normal 5 6 2 11 2 5 3 2" xfId="55142"/>
    <cellStyle name="Normal 5 6 2 11 2 5 4" xfId="35862"/>
    <cellStyle name="Normal 5 6 2 11 2 6" xfId="6942"/>
    <cellStyle name="Normal 5 6 2 11 2 6 2" xfId="16582"/>
    <cellStyle name="Normal 5 6 2 11 2 6 2 2" xfId="46789"/>
    <cellStyle name="Normal 5 6 2 11 2 6 3" xfId="26222"/>
    <cellStyle name="Normal 5 6 2 11 2 6 3 2" xfId="56429"/>
    <cellStyle name="Normal 5 6 2 11 2 6 4" xfId="37149"/>
    <cellStyle name="Normal 5 6 2 11 2 7" xfId="8229"/>
    <cellStyle name="Normal 5 6 2 11 2 7 2" xfId="17869"/>
    <cellStyle name="Normal 5 6 2 11 2 7 2 2" xfId="48076"/>
    <cellStyle name="Normal 5 6 2 11 2 7 3" xfId="27509"/>
    <cellStyle name="Normal 5 6 2 11 2 7 3 2" xfId="57716"/>
    <cellStyle name="Normal 5 6 2 11 2 7 4" xfId="38436"/>
    <cellStyle name="Normal 5 6 2 11 2 8" xfId="9516"/>
    <cellStyle name="Normal 5 6 2 11 2 8 2" xfId="19156"/>
    <cellStyle name="Normal 5 6 2 11 2 8 2 2" xfId="49363"/>
    <cellStyle name="Normal 5 6 2 11 2 8 3" xfId="28796"/>
    <cellStyle name="Normal 5 6 2 11 2 8 3 2" xfId="59003"/>
    <cellStyle name="Normal 5 6 2 11 2 8 4" xfId="39723"/>
    <cellStyle name="Normal 5 6 2 11 2 9" xfId="10639"/>
    <cellStyle name="Normal 5 6 2 11 2 9 2" xfId="40846"/>
    <cellStyle name="Normal 5 6 2 11 3" xfId="1646"/>
    <cellStyle name="Normal 5 6 2 11 3 2" xfId="11293"/>
    <cellStyle name="Normal 5 6 2 11 3 2 2" xfId="41500"/>
    <cellStyle name="Normal 5 6 2 11 3 3" xfId="20933"/>
    <cellStyle name="Normal 5 6 2 11 3 3 2" xfId="51140"/>
    <cellStyle name="Normal 5 6 2 11 3 4" xfId="31860"/>
    <cellStyle name="Normal 5 6 2 11 4" xfId="2774"/>
    <cellStyle name="Normal 5 6 2 11 4 2" xfId="12416"/>
    <cellStyle name="Normal 5 6 2 11 4 2 2" xfId="42623"/>
    <cellStyle name="Normal 5 6 2 11 4 3" xfId="22056"/>
    <cellStyle name="Normal 5 6 2 11 4 3 2" xfId="52263"/>
    <cellStyle name="Normal 5 6 2 11 4 4" xfId="32983"/>
    <cellStyle name="Normal 5 6 2 11 5" xfId="3897"/>
    <cellStyle name="Normal 5 6 2 11 5 2" xfId="13539"/>
    <cellStyle name="Normal 5 6 2 11 5 2 2" xfId="43746"/>
    <cellStyle name="Normal 5 6 2 11 5 3" xfId="23179"/>
    <cellStyle name="Normal 5 6 2 11 5 3 2" xfId="53386"/>
    <cellStyle name="Normal 5 6 2 11 5 4" xfId="34106"/>
    <cellStyle name="Normal 5 6 2 11 6" xfId="5186"/>
    <cellStyle name="Normal 5 6 2 11 6 2" xfId="14826"/>
    <cellStyle name="Normal 5 6 2 11 6 2 2" xfId="45033"/>
    <cellStyle name="Normal 5 6 2 11 6 3" xfId="24466"/>
    <cellStyle name="Normal 5 6 2 11 6 3 2" xfId="54673"/>
    <cellStyle name="Normal 5 6 2 11 6 4" xfId="35393"/>
    <cellStyle name="Normal 5 6 2 11 7" xfId="6473"/>
    <cellStyle name="Normal 5 6 2 11 7 2" xfId="16113"/>
    <cellStyle name="Normal 5 6 2 11 7 2 2" xfId="46320"/>
    <cellStyle name="Normal 5 6 2 11 7 3" xfId="25753"/>
    <cellStyle name="Normal 5 6 2 11 7 3 2" xfId="55960"/>
    <cellStyle name="Normal 5 6 2 11 7 4" xfId="36680"/>
    <cellStyle name="Normal 5 6 2 11 8" xfId="7760"/>
    <cellStyle name="Normal 5 6 2 11 8 2" xfId="17400"/>
    <cellStyle name="Normal 5 6 2 11 8 2 2" xfId="47607"/>
    <cellStyle name="Normal 5 6 2 11 8 3" xfId="27040"/>
    <cellStyle name="Normal 5 6 2 11 8 3 2" xfId="57247"/>
    <cellStyle name="Normal 5 6 2 11 8 4" xfId="37967"/>
    <cellStyle name="Normal 5 6 2 11 9" xfId="9047"/>
    <cellStyle name="Normal 5 6 2 11 9 2" xfId="18687"/>
    <cellStyle name="Normal 5 6 2 11 9 2 2" xfId="48894"/>
    <cellStyle name="Normal 5 6 2 11 9 3" xfId="28327"/>
    <cellStyle name="Normal 5 6 2 11 9 3 2" xfId="58534"/>
    <cellStyle name="Normal 5 6 2 11 9 4" xfId="39254"/>
    <cellStyle name="Normal 5 6 2 12" xfId="535"/>
    <cellStyle name="Normal 5 6 2 12 10" xfId="10193"/>
    <cellStyle name="Normal 5 6 2 12 10 2" xfId="40400"/>
    <cellStyle name="Normal 5 6 2 12 11" xfId="19833"/>
    <cellStyle name="Normal 5 6 2 12 11 2" xfId="50040"/>
    <cellStyle name="Normal 5 6 2 12 12" xfId="29637"/>
    <cellStyle name="Normal 5 6 2 12 12 2" xfId="59844"/>
    <cellStyle name="Normal 5 6 2 12 13" xfId="30760"/>
    <cellStyle name="Normal 5 6 2 12 2" xfId="1011"/>
    <cellStyle name="Normal 5 6 2 12 2 10" xfId="20302"/>
    <cellStyle name="Normal 5 6 2 12 2 10 2" xfId="50509"/>
    <cellStyle name="Normal 5 6 2 12 2 11" xfId="30106"/>
    <cellStyle name="Normal 5 6 2 12 2 11 2" xfId="60313"/>
    <cellStyle name="Normal 5 6 2 12 2 12" xfId="31229"/>
    <cellStyle name="Normal 5 6 2 12 2 2" xfId="2140"/>
    <cellStyle name="Normal 5 6 2 12 2 2 2" xfId="11785"/>
    <cellStyle name="Normal 5 6 2 12 2 2 2 2" xfId="41992"/>
    <cellStyle name="Normal 5 6 2 12 2 2 3" xfId="21425"/>
    <cellStyle name="Normal 5 6 2 12 2 2 3 2" xfId="51632"/>
    <cellStyle name="Normal 5 6 2 12 2 2 4" xfId="32352"/>
    <cellStyle name="Normal 5 6 2 12 2 3" xfId="3266"/>
    <cellStyle name="Normal 5 6 2 12 2 3 2" xfId="12908"/>
    <cellStyle name="Normal 5 6 2 12 2 3 2 2" xfId="43115"/>
    <cellStyle name="Normal 5 6 2 12 2 3 3" xfId="22548"/>
    <cellStyle name="Normal 5 6 2 12 2 3 3 2" xfId="52755"/>
    <cellStyle name="Normal 5 6 2 12 2 3 4" xfId="33475"/>
    <cellStyle name="Normal 5 6 2 12 2 4" xfId="4389"/>
    <cellStyle name="Normal 5 6 2 12 2 4 2" xfId="14031"/>
    <cellStyle name="Normal 5 6 2 12 2 4 2 2" xfId="44238"/>
    <cellStyle name="Normal 5 6 2 12 2 4 3" xfId="23671"/>
    <cellStyle name="Normal 5 6 2 12 2 4 3 2" xfId="53878"/>
    <cellStyle name="Normal 5 6 2 12 2 4 4" xfId="34598"/>
    <cellStyle name="Normal 5 6 2 12 2 5" xfId="5678"/>
    <cellStyle name="Normal 5 6 2 12 2 5 2" xfId="15318"/>
    <cellStyle name="Normal 5 6 2 12 2 5 2 2" xfId="45525"/>
    <cellStyle name="Normal 5 6 2 12 2 5 3" xfId="24958"/>
    <cellStyle name="Normal 5 6 2 12 2 5 3 2" xfId="55165"/>
    <cellStyle name="Normal 5 6 2 12 2 5 4" xfId="35885"/>
    <cellStyle name="Normal 5 6 2 12 2 6" xfId="6965"/>
    <cellStyle name="Normal 5 6 2 12 2 6 2" xfId="16605"/>
    <cellStyle name="Normal 5 6 2 12 2 6 2 2" xfId="46812"/>
    <cellStyle name="Normal 5 6 2 12 2 6 3" xfId="26245"/>
    <cellStyle name="Normal 5 6 2 12 2 6 3 2" xfId="56452"/>
    <cellStyle name="Normal 5 6 2 12 2 6 4" xfId="37172"/>
    <cellStyle name="Normal 5 6 2 12 2 7" xfId="8252"/>
    <cellStyle name="Normal 5 6 2 12 2 7 2" xfId="17892"/>
    <cellStyle name="Normal 5 6 2 12 2 7 2 2" xfId="48099"/>
    <cellStyle name="Normal 5 6 2 12 2 7 3" xfId="27532"/>
    <cellStyle name="Normal 5 6 2 12 2 7 3 2" xfId="57739"/>
    <cellStyle name="Normal 5 6 2 12 2 7 4" xfId="38459"/>
    <cellStyle name="Normal 5 6 2 12 2 8" xfId="9539"/>
    <cellStyle name="Normal 5 6 2 12 2 8 2" xfId="19179"/>
    <cellStyle name="Normal 5 6 2 12 2 8 2 2" xfId="49386"/>
    <cellStyle name="Normal 5 6 2 12 2 8 3" xfId="28819"/>
    <cellStyle name="Normal 5 6 2 12 2 8 3 2" xfId="59026"/>
    <cellStyle name="Normal 5 6 2 12 2 8 4" xfId="39746"/>
    <cellStyle name="Normal 5 6 2 12 2 9" xfId="10662"/>
    <cellStyle name="Normal 5 6 2 12 2 9 2" xfId="40869"/>
    <cellStyle name="Normal 5 6 2 12 3" xfId="1669"/>
    <cellStyle name="Normal 5 6 2 12 3 2" xfId="11316"/>
    <cellStyle name="Normal 5 6 2 12 3 2 2" xfId="41523"/>
    <cellStyle name="Normal 5 6 2 12 3 3" xfId="20956"/>
    <cellStyle name="Normal 5 6 2 12 3 3 2" xfId="51163"/>
    <cellStyle name="Normal 5 6 2 12 3 4" xfId="31883"/>
    <cellStyle name="Normal 5 6 2 12 4" xfId="2797"/>
    <cellStyle name="Normal 5 6 2 12 4 2" xfId="12439"/>
    <cellStyle name="Normal 5 6 2 12 4 2 2" xfId="42646"/>
    <cellStyle name="Normal 5 6 2 12 4 3" xfId="22079"/>
    <cellStyle name="Normal 5 6 2 12 4 3 2" xfId="52286"/>
    <cellStyle name="Normal 5 6 2 12 4 4" xfId="33006"/>
    <cellStyle name="Normal 5 6 2 12 5" xfId="3920"/>
    <cellStyle name="Normal 5 6 2 12 5 2" xfId="13562"/>
    <cellStyle name="Normal 5 6 2 12 5 2 2" xfId="43769"/>
    <cellStyle name="Normal 5 6 2 12 5 3" xfId="23202"/>
    <cellStyle name="Normal 5 6 2 12 5 3 2" xfId="53409"/>
    <cellStyle name="Normal 5 6 2 12 5 4" xfId="34129"/>
    <cellStyle name="Normal 5 6 2 12 6" xfId="5209"/>
    <cellStyle name="Normal 5 6 2 12 6 2" xfId="14849"/>
    <cellStyle name="Normal 5 6 2 12 6 2 2" xfId="45056"/>
    <cellStyle name="Normal 5 6 2 12 6 3" xfId="24489"/>
    <cellStyle name="Normal 5 6 2 12 6 3 2" xfId="54696"/>
    <cellStyle name="Normal 5 6 2 12 6 4" xfId="35416"/>
    <cellStyle name="Normal 5 6 2 12 7" xfId="6496"/>
    <cellStyle name="Normal 5 6 2 12 7 2" xfId="16136"/>
    <cellStyle name="Normal 5 6 2 12 7 2 2" xfId="46343"/>
    <cellStyle name="Normal 5 6 2 12 7 3" xfId="25776"/>
    <cellStyle name="Normal 5 6 2 12 7 3 2" xfId="55983"/>
    <cellStyle name="Normal 5 6 2 12 7 4" xfId="36703"/>
    <cellStyle name="Normal 5 6 2 12 8" xfId="7783"/>
    <cellStyle name="Normal 5 6 2 12 8 2" xfId="17423"/>
    <cellStyle name="Normal 5 6 2 12 8 2 2" xfId="47630"/>
    <cellStyle name="Normal 5 6 2 12 8 3" xfId="27063"/>
    <cellStyle name="Normal 5 6 2 12 8 3 2" xfId="57270"/>
    <cellStyle name="Normal 5 6 2 12 8 4" xfId="37990"/>
    <cellStyle name="Normal 5 6 2 12 9" xfId="9070"/>
    <cellStyle name="Normal 5 6 2 12 9 2" xfId="18710"/>
    <cellStyle name="Normal 5 6 2 12 9 2 2" xfId="48917"/>
    <cellStyle name="Normal 5 6 2 12 9 3" xfId="28350"/>
    <cellStyle name="Normal 5 6 2 12 9 3 2" xfId="58557"/>
    <cellStyle name="Normal 5 6 2 12 9 4" xfId="39277"/>
    <cellStyle name="Normal 5 6 2 13" xfId="560"/>
    <cellStyle name="Normal 5 6 2 13 10" xfId="10217"/>
    <cellStyle name="Normal 5 6 2 13 10 2" xfId="40424"/>
    <cellStyle name="Normal 5 6 2 13 11" xfId="19857"/>
    <cellStyle name="Normal 5 6 2 13 11 2" xfId="50064"/>
    <cellStyle name="Normal 5 6 2 13 12" xfId="29661"/>
    <cellStyle name="Normal 5 6 2 13 12 2" xfId="59868"/>
    <cellStyle name="Normal 5 6 2 13 13" xfId="30784"/>
    <cellStyle name="Normal 5 6 2 13 2" xfId="1036"/>
    <cellStyle name="Normal 5 6 2 13 2 10" xfId="20326"/>
    <cellStyle name="Normal 5 6 2 13 2 10 2" xfId="50533"/>
    <cellStyle name="Normal 5 6 2 13 2 11" xfId="30130"/>
    <cellStyle name="Normal 5 6 2 13 2 11 2" xfId="60337"/>
    <cellStyle name="Normal 5 6 2 13 2 12" xfId="31253"/>
    <cellStyle name="Normal 5 6 2 13 2 2" xfId="2164"/>
    <cellStyle name="Normal 5 6 2 13 2 2 2" xfId="11809"/>
    <cellStyle name="Normal 5 6 2 13 2 2 2 2" xfId="42016"/>
    <cellStyle name="Normal 5 6 2 13 2 2 3" xfId="21449"/>
    <cellStyle name="Normal 5 6 2 13 2 2 3 2" xfId="51656"/>
    <cellStyle name="Normal 5 6 2 13 2 2 4" xfId="32376"/>
    <cellStyle name="Normal 5 6 2 13 2 3" xfId="3290"/>
    <cellStyle name="Normal 5 6 2 13 2 3 2" xfId="12932"/>
    <cellStyle name="Normal 5 6 2 13 2 3 2 2" xfId="43139"/>
    <cellStyle name="Normal 5 6 2 13 2 3 3" xfId="22572"/>
    <cellStyle name="Normal 5 6 2 13 2 3 3 2" xfId="52779"/>
    <cellStyle name="Normal 5 6 2 13 2 3 4" xfId="33499"/>
    <cellStyle name="Normal 5 6 2 13 2 4" xfId="4413"/>
    <cellStyle name="Normal 5 6 2 13 2 4 2" xfId="14055"/>
    <cellStyle name="Normal 5 6 2 13 2 4 2 2" xfId="44262"/>
    <cellStyle name="Normal 5 6 2 13 2 4 3" xfId="23695"/>
    <cellStyle name="Normal 5 6 2 13 2 4 3 2" xfId="53902"/>
    <cellStyle name="Normal 5 6 2 13 2 4 4" xfId="34622"/>
    <cellStyle name="Normal 5 6 2 13 2 5" xfId="5702"/>
    <cellStyle name="Normal 5 6 2 13 2 5 2" xfId="15342"/>
    <cellStyle name="Normal 5 6 2 13 2 5 2 2" xfId="45549"/>
    <cellStyle name="Normal 5 6 2 13 2 5 3" xfId="24982"/>
    <cellStyle name="Normal 5 6 2 13 2 5 3 2" xfId="55189"/>
    <cellStyle name="Normal 5 6 2 13 2 5 4" xfId="35909"/>
    <cellStyle name="Normal 5 6 2 13 2 6" xfId="6989"/>
    <cellStyle name="Normal 5 6 2 13 2 6 2" xfId="16629"/>
    <cellStyle name="Normal 5 6 2 13 2 6 2 2" xfId="46836"/>
    <cellStyle name="Normal 5 6 2 13 2 6 3" xfId="26269"/>
    <cellStyle name="Normal 5 6 2 13 2 6 3 2" xfId="56476"/>
    <cellStyle name="Normal 5 6 2 13 2 6 4" xfId="37196"/>
    <cellStyle name="Normal 5 6 2 13 2 7" xfId="8276"/>
    <cellStyle name="Normal 5 6 2 13 2 7 2" xfId="17916"/>
    <cellStyle name="Normal 5 6 2 13 2 7 2 2" xfId="48123"/>
    <cellStyle name="Normal 5 6 2 13 2 7 3" xfId="27556"/>
    <cellStyle name="Normal 5 6 2 13 2 7 3 2" xfId="57763"/>
    <cellStyle name="Normal 5 6 2 13 2 7 4" xfId="38483"/>
    <cellStyle name="Normal 5 6 2 13 2 8" xfId="9563"/>
    <cellStyle name="Normal 5 6 2 13 2 8 2" xfId="19203"/>
    <cellStyle name="Normal 5 6 2 13 2 8 2 2" xfId="49410"/>
    <cellStyle name="Normal 5 6 2 13 2 8 3" xfId="28843"/>
    <cellStyle name="Normal 5 6 2 13 2 8 3 2" xfId="59050"/>
    <cellStyle name="Normal 5 6 2 13 2 8 4" xfId="39770"/>
    <cellStyle name="Normal 5 6 2 13 2 9" xfId="10686"/>
    <cellStyle name="Normal 5 6 2 13 2 9 2" xfId="40893"/>
    <cellStyle name="Normal 5 6 2 13 3" xfId="1693"/>
    <cellStyle name="Normal 5 6 2 13 3 2" xfId="11340"/>
    <cellStyle name="Normal 5 6 2 13 3 2 2" xfId="41547"/>
    <cellStyle name="Normal 5 6 2 13 3 3" xfId="20980"/>
    <cellStyle name="Normal 5 6 2 13 3 3 2" xfId="51187"/>
    <cellStyle name="Normal 5 6 2 13 3 4" xfId="31907"/>
    <cellStyle name="Normal 5 6 2 13 4" xfId="2821"/>
    <cellStyle name="Normal 5 6 2 13 4 2" xfId="12463"/>
    <cellStyle name="Normal 5 6 2 13 4 2 2" xfId="42670"/>
    <cellStyle name="Normal 5 6 2 13 4 3" xfId="22103"/>
    <cellStyle name="Normal 5 6 2 13 4 3 2" xfId="52310"/>
    <cellStyle name="Normal 5 6 2 13 4 4" xfId="33030"/>
    <cellStyle name="Normal 5 6 2 13 5" xfId="3944"/>
    <cellStyle name="Normal 5 6 2 13 5 2" xfId="13586"/>
    <cellStyle name="Normal 5 6 2 13 5 2 2" xfId="43793"/>
    <cellStyle name="Normal 5 6 2 13 5 3" xfId="23226"/>
    <cellStyle name="Normal 5 6 2 13 5 3 2" xfId="53433"/>
    <cellStyle name="Normal 5 6 2 13 5 4" xfId="34153"/>
    <cellStyle name="Normal 5 6 2 13 6" xfId="5233"/>
    <cellStyle name="Normal 5 6 2 13 6 2" xfId="14873"/>
    <cellStyle name="Normal 5 6 2 13 6 2 2" xfId="45080"/>
    <cellStyle name="Normal 5 6 2 13 6 3" xfId="24513"/>
    <cellStyle name="Normal 5 6 2 13 6 3 2" xfId="54720"/>
    <cellStyle name="Normal 5 6 2 13 6 4" xfId="35440"/>
    <cellStyle name="Normal 5 6 2 13 7" xfId="6520"/>
    <cellStyle name="Normal 5 6 2 13 7 2" xfId="16160"/>
    <cellStyle name="Normal 5 6 2 13 7 2 2" xfId="46367"/>
    <cellStyle name="Normal 5 6 2 13 7 3" xfId="25800"/>
    <cellStyle name="Normal 5 6 2 13 7 3 2" xfId="56007"/>
    <cellStyle name="Normal 5 6 2 13 7 4" xfId="36727"/>
    <cellStyle name="Normal 5 6 2 13 8" xfId="7807"/>
    <cellStyle name="Normal 5 6 2 13 8 2" xfId="17447"/>
    <cellStyle name="Normal 5 6 2 13 8 2 2" xfId="47654"/>
    <cellStyle name="Normal 5 6 2 13 8 3" xfId="27087"/>
    <cellStyle name="Normal 5 6 2 13 8 3 2" xfId="57294"/>
    <cellStyle name="Normal 5 6 2 13 8 4" xfId="38014"/>
    <cellStyle name="Normal 5 6 2 13 9" xfId="9094"/>
    <cellStyle name="Normal 5 6 2 13 9 2" xfId="18734"/>
    <cellStyle name="Normal 5 6 2 13 9 2 2" xfId="48941"/>
    <cellStyle name="Normal 5 6 2 13 9 3" xfId="28374"/>
    <cellStyle name="Normal 5 6 2 13 9 3 2" xfId="58581"/>
    <cellStyle name="Normal 5 6 2 13 9 4" xfId="39301"/>
    <cellStyle name="Normal 5 6 2 14" xfId="584"/>
    <cellStyle name="Normal 5 6 2 14 10" xfId="10240"/>
    <cellStyle name="Normal 5 6 2 14 10 2" xfId="40447"/>
    <cellStyle name="Normal 5 6 2 14 11" xfId="19880"/>
    <cellStyle name="Normal 5 6 2 14 11 2" xfId="50087"/>
    <cellStyle name="Normal 5 6 2 14 12" xfId="29684"/>
    <cellStyle name="Normal 5 6 2 14 12 2" xfId="59891"/>
    <cellStyle name="Normal 5 6 2 14 13" xfId="30807"/>
    <cellStyle name="Normal 5 6 2 14 2" xfId="1059"/>
    <cellStyle name="Normal 5 6 2 14 2 10" xfId="20349"/>
    <cellStyle name="Normal 5 6 2 14 2 10 2" xfId="50556"/>
    <cellStyle name="Normal 5 6 2 14 2 11" xfId="30153"/>
    <cellStyle name="Normal 5 6 2 14 2 11 2" xfId="60360"/>
    <cellStyle name="Normal 5 6 2 14 2 12" xfId="31276"/>
    <cellStyle name="Normal 5 6 2 14 2 2" xfId="2187"/>
    <cellStyle name="Normal 5 6 2 14 2 2 2" xfId="11832"/>
    <cellStyle name="Normal 5 6 2 14 2 2 2 2" xfId="42039"/>
    <cellStyle name="Normal 5 6 2 14 2 2 3" xfId="21472"/>
    <cellStyle name="Normal 5 6 2 14 2 2 3 2" xfId="51679"/>
    <cellStyle name="Normal 5 6 2 14 2 2 4" xfId="32399"/>
    <cellStyle name="Normal 5 6 2 14 2 3" xfId="3313"/>
    <cellStyle name="Normal 5 6 2 14 2 3 2" xfId="12955"/>
    <cellStyle name="Normal 5 6 2 14 2 3 2 2" xfId="43162"/>
    <cellStyle name="Normal 5 6 2 14 2 3 3" xfId="22595"/>
    <cellStyle name="Normal 5 6 2 14 2 3 3 2" xfId="52802"/>
    <cellStyle name="Normal 5 6 2 14 2 3 4" xfId="33522"/>
    <cellStyle name="Normal 5 6 2 14 2 4" xfId="4436"/>
    <cellStyle name="Normal 5 6 2 14 2 4 2" xfId="14078"/>
    <cellStyle name="Normal 5 6 2 14 2 4 2 2" xfId="44285"/>
    <cellStyle name="Normal 5 6 2 14 2 4 3" xfId="23718"/>
    <cellStyle name="Normal 5 6 2 14 2 4 3 2" xfId="53925"/>
    <cellStyle name="Normal 5 6 2 14 2 4 4" xfId="34645"/>
    <cellStyle name="Normal 5 6 2 14 2 5" xfId="5725"/>
    <cellStyle name="Normal 5 6 2 14 2 5 2" xfId="15365"/>
    <cellStyle name="Normal 5 6 2 14 2 5 2 2" xfId="45572"/>
    <cellStyle name="Normal 5 6 2 14 2 5 3" xfId="25005"/>
    <cellStyle name="Normal 5 6 2 14 2 5 3 2" xfId="55212"/>
    <cellStyle name="Normal 5 6 2 14 2 5 4" xfId="35932"/>
    <cellStyle name="Normal 5 6 2 14 2 6" xfId="7012"/>
    <cellStyle name="Normal 5 6 2 14 2 6 2" xfId="16652"/>
    <cellStyle name="Normal 5 6 2 14 2 6 2 2" xfId="46859"/>
    <cellStyle name="Normal 5 6 2 14 2 6 3" xfId="26292"/>
    <cellStyle name="Normal 5 6 2 14 2 6 3 2" xfId="56499"/>
    <cellStyle name="Normal 5 6 2 14 2 6 4" xfId="37219"/>
    <cellStyle name="Normal 5 6 2 14 2 7" xfId="8299"/>
    <cellStyle name="Normal 5 6 2 14 2 7 2" xfId="17939"/>
    <cellStyle name="Normal 5 6 2 14 2 7 2 2" xfId="48146"/>
    <cellStyle name="Normal 5 6 2 14 2 7 3" xfId="27579"/>
    <cellStyle name="Normal 5 6 2 14 2 7 3 2" xfId="57786"/>
    <cellStyle name="Normal 5 6 2 14 2 7 4" xfId="38506"/>
    <cellStyle name="Normal 5 6 2 14 2 8" xfId="9586"/>
    <cellStyle name="Normal 5 6 2 14 2 8 2" xfId="19226"/>
    <cellStyle name="Normal 5 6 2 14 2 8 2 2" xfId="49433"/>
    <cellStyle name="Normal 5 6 2 14 2 8 3" xfId="28866"/>
    <cellStyle name="Normal 5 6 2 14 2 8 3 2" xfId="59073"/>
    <cellStyle name="Normal 5 6 2 14 2 8 4" xfId="39793"/>
    <cellStyle name="Normal 5 6 2 14 2 9" xfId="10709"/>
    <cellStyle name="Normal 5 6 2 14 2 9 2" xfId="40916"/>
    <cellStyle name="Normal 5 6 2 14 3" xfId="1717"/>
    <cellStyle name="Normal 5 6 2 14 3 2" xfId="11363"/>
    <cellStyle name="Normal 5 6 2 14 3 2 2" xfId="41570"/>
    <cellStyle name="Normal 5 6 2 14 3 3" xfId="21003"/>
    <cellStyle name="Normal 5 6 2 14 3 3 2" xfId="51210"/>
    <cellStyle name="Normal 5 6 2 14 3 4" xfId="31930"/>
    <cellStyle name="Normal 5 6 2 14 4" xfId="2844"/>
    <cellStyle name="Normal 5 6 2 14 4 2" xfId="12486"/>
    <cellStyle name="Normal 5 6 2 14 4 2 2" xfId="42693"/>
    <cellStyle name="Normal 5 6 2 14 4 3" xfId="22126"/>
    <cellStyle name="Normal 5 6 2 14 4 3 2" xfId="52333"/>
    <cellStyle name="Normal 5 6 2 14 4 4" xfId="33053"/>
    <cellStyle name="Normal 5 6 2 14 5" xfId="3967"/>
    <cellStyle name="Normal 5 6 2 14 5 2" xfId="13609"/>
    <cellStyle name="Normal 5 6 2 14 5 2 2" xfId="43816"/>
    <cellStyle name="Normal 5 6 2 14 5 3" xfId="23249"/>
    <cellStyle name="Normal 5 6 2 14 5 3 2" xfId="53456"/>
    <cellStyle name="Normal 5 6 2 14 5 4" xfId="34176"/>
    <cellStyle name="Normal 5 6 2 14 6" xfId="5256"/>
    <cellStyle name="Normal 5 6 2 14 6 2" xfId="14896"/>
    <cellStyle name="Normal 5 6 2 14 6 2 2" xfId="45103"/>
    <cellStyle name="Normal 5 6 2 14 6 3" xfId="24536"/>
    <cellStyle name="Normal 5 6 2 14 6 3 2" xfId="54743"/>
    <cellStyle name="Normal 5 6 2 14 6 4" xfId="35463"/>
    <cellStyle name="Normal 5 6 2 14 7" xfId="6543"/>
    <cellStyle name="Normal 5 6 2 14 7 2" xfId="16183"/>
    <cellStyle name="Normal 5 6 2 14 7 2 2" xfId="46390"/>
    <cellStyle name="Normal 5 6 2 14 7 3" xfId="25823"/>
    <cellStyle name="Normal 5 6 2 14 7 3 2" xfId="56030"/>
    <cellStyle name="Normal 5 6 2 14 7 4" xfId="36750"/>
    <cellStyle name="Normal 5 6 2 14 8" xfId="7830"/>
    <cellStyle name="Normal 5 6 2 14 8 2" xfId="17470"/>
    <cellStyle name="Normal 5 6 2 14 8 2 2" xfId="47677"/>
    <cellStyle name="Normal 5 6 2 14 8 3" xfId="27110"/>
    <cellStyle name="Normal 5 6 2 14 8 3 2" xfId="57317"/>
    <cellStyle name="Normal 5 6 2 14 8 4" xfId="38037"/>
    <cellStyle name="Normal 5 6 2 14 9" xfId="9117"/>
    <cellStyle name="Normal 5 6 2 14 9 2" xfId="18757"/>
    <cellStyle name="Normal 5 6 2 14 9 2 2" xfId="48964"/>
    <cellStyle name="Normal 5 6 2 14 9 3" xfId="28397"/>
    <cellStyle name="Normal 5 6 2 14 9 3 2" xfId="58604"/>
    <cellStyle name="Normal 5 6 2 14 9 4" xfId="39324"/>
    <cellStyle name="Normal 5 6 2 15" xfId="614"/>
    <cellStyle name="Normal 5 6 2 15 10" xfId="19907"/>
    <cellStyle name="Normal 5 6 2 15 10 2" xfId="50114"/>
    <cellStyle name="Normal 5 6 2 15 11" xfId="29711"/>
    <cellStyle name="Normal 5 6 2 15 11 2" xfId="59918"/>
    <cellStyle name="Normal 5 6 2 15 12" xfId="30834"/>
    <cellStyle name="Normal 5 6 2 15 2" xfId="1745"/>
    <cellStyle name="Normal 5 6 2 15 2 2" xfId="11390"/>
    <cellStyle name="Normal 5 6 2 15 2 2 2" xfId="41597"/>
    <cellStyle name="Normal 5 6 2 15 2 3" xfId="21030"/>
    <cellStyle name="Normal 5 6 2 15 2 3 2" xfId="51237"/>
    <cellStyle name="Normal 5 6 2 15 2 4" xfId="31957"/>
    <cellStyle name="Normal 5 6 2 15 3" xfId="2871"/>
    <cellStyle name="Normal 5 6 2 15 3 2" xfId="12513"/>
    <cellStyle name="Normal 5 6 2 15 3 2 2" xfId="42720"/>
    <cellStyle name="Normal 5 6 2 15 3 3" xfId="22153"/>
    <cellStyle name="Normal 5 6 2 15 3 3 2" xfId="52360"/>
    <cellStyle name="Normal 5 6 2 15 3 4" xfId="33080"/>
    <cellStyle name="Normal 5 6 2 15 4" xfId="3994"/>
    <cellStyle name="Normal 5 6 2 15 4 2" xfId="13636"/>
    <cellStyle name="Normal 5 6 2 15 4 2 2" xfId="43843"/>
    <cellStyle name="Normal 5 6 2 15 4 3" xfId="23276"/>
    <cellStyle name="Normal 5 6 2 15 4 3 2" xfId="53483"/>
    <cellStyle name="Normal 5 6 2 15 4 4" xfId="34203"/>
    <cellStyle name="Normal 5 6 2 15 5" xfId="5283"/>
    <cellStyle name="Normal 5 6 2 15 5 2" xfId="14923"/>
    <cellStyle name="Normal 5 6 2 15 5 2 2" xfId="45130"/>
    <cellStyle name="Normal 5 6 2 15 5 3" xfId="24563"/>
    <cellStyle name="Normal 5 6 2 15 5 3 2" xfId="54770"/>
    <cellStyle name="Normal 5 6 2 15 5 4" xfId="35490"/>
    <cellStyle name="Normal 5 6 2 15 6" xfId="6570"/>
    <cellStyle name="Normal 5 6 2 15 6 2" xfId="16210"/>
    <cellStyle name="Normal 5 6 2 15 6 2 2" xfId="46417"/>
    <cellStyle name="Normal 5 6 2 15 6 3" xfId="25850"/>
    <cellStyle name="Normal 5 6 2 15 6 3 2" xfId="56057"/>
    <cellStyle name="Normal 5 6 2 15 6 4" xfId="36777"/>
    <cellStyle name="Normal 5 6 2 15 7" xfId="7857"/>
    <cellStyle name="Normal 5 6 2 15 7 2" xfId="17497"/>
    <cellStyle name="Normal 5 6 2 15 7 2 2" xfId="47704"/>
    <cellStyle name="Normal 5 6 2 15 7 3" xfId="27137"/>
    <cellStyle name="Normal 5 6 2 15 7 3 2" xfId="57344"/>
    <cellStyle name="Normal 5 6 2 15 7 4" xfId="38064"/>
    <cellStyle name="Normal 5 6 2 15 8" xfId="9144"/>
    <cellStyle name="Normal 5 6 2 15 8 2" xfId="18784"/>
    <cellStyle name="Normal 5 6 2 15 8 2 2" xfId="48991"/>
    <cellStyle name="Normal 5 6 2 15 8 3" xfId="28424"/>
    <cellStyle name="Normal 5 6 2 15 8 3 2" xfId="58631"/>
    <cellStyle name="Normal 5 6 2 15 8 4" xfId="39351"/>
    <cellStyle name="Normal 5 6 2 15 9" xfId="10267"/>
    <cellStyle name="Normal 5 6 2 15 9 2" xfId="40474"/>
    <cellStyle name="Normal 5 6 2 16" xfId="1084"/>
    <cellStyle name="Normal 5 6 2 16 10" xfId="20374"/>
    <cellStyle name="Normal 5 6 2 16 10 2" xfId="50581"/>
    <cellStyle name="Normal 5 6 2 16 11" xfId="30178"/>
    <cellStyle name="Normal 5 6 2 16 11 2" xfId="60385"/>
    <cellStyle name="Normal 5 6 2 16 12" xfId="31301"/>
    <cellStyle name="Normal 5 6 2 16 2" xfId="2212"/>
    <cellStyle name="Normal 5 6 2 16 2 2" xfId="11857"/>
    <cellStyle name="Normal 5 6 2 16 2 2 2" xfId="42064"/>
    <cellStyle name="Normal 5 6 2 16 2 3" xfId="21497"/>
    <cellStyle name="Normal 5 6 2 16 2 3 2" xfId="51704"/>
    <cellStyle name="Normal 5 6 2 16 2 4" xfId="32424"/>
    <cellStyle name="Normal 5 6 2 16 3" xfId="3338"/>
    <cellStyle name="Normal 5 6 2 16 3 2" xfId="12980"/>
    <cellStyle name="Normal 5 6 2 16 3 2 2" xfId="43187"/>
    <cellStyle name="Normal 5 6 2 16 3 3" xfId="22620"/>
    <cellStyle name="Normal 5 6 2 16 3 3 2" xfId="52827"/>
    <cellStyle name="Normal 5 6 2 16 3 4" xfId="33547"/>
    <cellStyle name="Normal 5 6 2 16 4" xfId="4461"/>
    <cellStyle name="Normal 5 6 2 16 4 2" xfId="14103"/>
    <cellStyle name="Normal 5 6 2 16 4 2 2" xfId="44310"/>
    <cellStyle name="Normal 5 6 2 16 4 3" xfId="23743"/>
    <cellStyle name="Normal 5 6 2 16 4 3 2" xfId="53950"/>
    <cellStyle name="Normal 5 6 2 16 4 4" xfId="34670"/>
    <cellStyle name="Normal 5 6 2 16 5" xfId="5750"/>
    <cellStyle name="Normal 5 6 2 16 5 2" xfId="15390"/>
    <cellStyle name="Normal 5 6 2 16 5 2 2" xfId="45597"/>
    <cellStyle name="Normal 5 6 2 16 5 3" xfId="25030"/>
    <cellStyle name="Normal 5 6 2 16 5 3 2" xfId="55237"/>
    <cellStyle name="Normal 5 6 2 16 5 4" xfId="35957"/>
    <cellStyle name="Normal 5 6 2 16 6" xfId="7037"/>
    <cellStyle name="Normal 5 6 2 16 6 2" xfId="16677"/>
    <cellStyle name="Normal 5 6 2 16 6 2 2" xfId="46884"/>
    <cellStyle name="Normal 5 6 2 16 6 3" xfId="26317"/>
    <cellStyle name="Normal 5 6 2 16 6 3 2" xfId="56524"/>
    <cellStyle name="Normal 5 6 2 16 6 4" xfId="37244"/>
    <cellStyle name="Normal 5 6 2 16 7" xfId="8324"/>
    <cellStyle name="Normal 5 6 2 16 7 2" xfId="17964"/>
    <cellStyle name="Normal 5 6 2 16 7 2 2" xfId="48171"/>
    <cellStyle name="Normal 5 6 2 16 7 3" xfId="27604"/>
    <cellStyle name="Normal 5 6 2 16 7 3 2" xfId="57811"/>
    <cellStyle name="Normal 5 6 2 16 7 4" xfId="38531"/>
    <cellStyle name="Normal 5 6 2 16 8" xfId="9611"/>
    <cellStyle name="Normal 5 6 2 16 8 2" xfId="19251"/>
    <cellStyle name="Normal 5 6 2 16 8 2 2" xfId="49458"/>
    <cellStyle name="Normal 5 6 2 16 8 3" xfId="28891"/>
    <cellStyle name="Normal 5 6 2 16 8 3 2" xfId="59098"/>
    <cellStyle name="Normal 5 6 2 16 8 4" xfId="39818"/>
    <cellStyle name="Normal 5 6 2 16 9" xfId="10734"/>
    <cellStyle name="Normal 5 6 2 16 9 2" xfId="40941"/>
    <cellStyle name="Normal 5 6 2 17" xfId="1248"/>
    <cellStyle name="Normal 5 6 2 17 10" xfId="20536"/>
    <cellStyle name="Normal 5 6 2 17 10 2" xfId="50743"/>
    <cellStyle name="Normal 5 6 2 17 11" xfId="30340"/>
    <cellStyle name="Normal 5 6 2 17 11 2" xfId="60547"/>
    <cellStyle name="Normal 5 6 2 17 12" xfId="31463"/>
    <cellStyle name="Normal 5 6 2 17 2" xfId="2376"/>
    <cellStyle name="Normal 5 6 2 17 2 2" xfId="12019"/>
    <cellStyle name="Normal 5 6 2 17 2 2 2" xfId="42226"/>
    <cellStyle name="Normal 5 6 2 17 2 3" xfId="21659"/>
    <cellStyle name="Normal 5 6 2 17 2 3 2" xfId="51866"/>
    <cellStyle name="Normal 5 6 2 17 2 4" xfId="32586"/>
    <cellStyle name="Normal 5 6 2 17 3" xfId="3500"/>
    <cellStyle name="Normal 5 6 2 17 3 2" xfId="13142"/>
    <cellStyle name="Normal 5 6 2 17 3 2 2" xfId="43349"/>
    <cellStyle name="Normal 5 6 2 17 3 3" xfId="22782"/>
    <cellStyle name="Normal 5 6 2 17 3 3 2" xfId="52989"/>
    <cellStyle name="Normal 5 6 2 17 3 4" xfId="33709"/>
    <cellStyle name="Normal 5 6 2 17 4" xfId="4623"/>
    <cellStyle name="Normal 5 6 2 17 4 2" xfId="14265"/>
    <cellStyle name="Normal 5 6 2 17 4 2 2" xfId="44472"/>
    <cellStyle name="Normal 5 6 2 17 4 3" xfId="23905"/>
    <cellStyle name="Normal 5 6 2 17 4 3 2" xfId="54112"/>
    <cellStyle name="Normal 5 6 2 17 4 4" xfId="34832"/>
    <cellStyle name="Normal 5 6 2 17 5" xfId="5912"/>
    <cellStyle name="Normal 5 6 2 17 5 2" xfId="15552"/>
    <cellStyle name="Normal 5 6 2 17 5 2 2" xfId="45759"/>
    <cellStyle name="Normal 5 6 2 17 5 3" xfId="25192"/>
    <cellStyle name="Normal 5 6 2 17 5 3 2" xfId="55399"/>
    <cellStyle name="Normal 5 6 2 17 5 4" xfId="36119"/>
    <cellStyle name="Normal 5 6 2 17 6" xfId="7199"/>
    <cellStyle name="Normal 5 6 2 17 6 2" xfId="16839"/>
    <cellStyle name="Normal 5 6 2 17 6 2 2" xfId="47046"/>
    <cellStyle name="Normal 5 6 2 17 6 3" xfId="26479"/>
    <cellStyle name="Normal 5 6 2 17 6 3 2" xfId="56686"/>
    <cellStyle name="Normal 5 6 2 17 6 4" xfId="37406"/>
    <cellStyle name="Normal 5 6 2 17 7" xfId="8486"/>
    <cellStyle name="Normal 5 6 2 17 7 2" xfId="18126"/>
    <cellStyle name="Normal 5 6 2 17 7 2 2" xfId="48333"/>
    <cellStyle name="Normal 5 6 2 17 7 3" xfId="27766"/>
    <cellStyle name="Normal 5 6 2 17 7 3 2" xfId="57973"/>
    <cellStyle name="Normal 5 6 2 17 7 4" xfId="38693"/>
    <cellStyle name="Normal 5 6 2 17 8" xfId="9773"/>
    <cellStyle name="Normal 5 6 2 17 8 2" xfId="19413"/>
    <cellStyle name="Normal 5 6 2 17 8 2 2" xfId="49620"/>
    <cellStyle name="Normal 5 6 2 17 8 3" xfId="29053"/>
    <cellStyle name="Normal 5 6 2 17 8 3 2" xfId="59260"/>
    <cellStyle name="Normal 5 6 2 17 8 4" xfId="39980"/>
    <cellStyle name="Normal 5 6 2 17 9" xfId="10896"/>
    <cellStyle name="Normal 5 6 2 17 9 2" xfId="41103"/>
    <cellStyle name="Normal 5 6 2 18" xfId="1274"/>
    <cellStyle name="Normal 5 6 2 18 2" xfId="4812"/>
    <cellStyle name="Normal 5 6 2 18 2 2" xfId="14454"/>
    <cellStyle name="Normal 5 6 2 18 2 2 2" xfId="44661"/>
    <cellStyle name="Normal 5 6 2 18 2 3" xfId="24094"/>
    <cellStyle name="Normal 5 6 2 18 2 3 2" xfId="54301"/>
    <cellStyle name="Normal 5 6 2 18 2 4" xfId="35021"/>
    <cellStyle name="Normal 5 6 2 18 3" xfId="6101"/>
    <cellStyle name="Normal 5 6 2 18 3 2" xfId="15741"/>
    <cellStyle name="Normal 5 6 2 18 3 2 2" xfId="45948"/>
    <cellStyle name="Normal 5 6 2 18 3 3" xfId="25381"/>
    <cellStyle name="Normal 5 6 2 18 3 3 2" xfId="55588"/>
    <cellStyle name="Normal 5 6 2 18 3 4" xfId="36308"/>
    <cellStyle name="Normal 5 6 2 18 4" xfId="7388"/>
    <cellStyle name="Normal 5 6 2 18 4 2" xfId="17028"/>
    <cellStyle name="Normal 5 6 2 18 4 2 2" xfId="47235"/>
    <cellStyle name="Normal 5 6 2 18 4 3" xfId="26668"/>
    <cellStyle name="Normal 5 6 2 18 4 3 2" xfId="56875"/>
    <cellStyle name="Normal 5 6 2 18 4 4" xfId="37595"/>
    <cellStyle name="Normal 5 6 2 18 5" xfId="8675"/>
    <cellStyle name="Normal 5 6 2 18 5 2" xfId="18315"/>
    <cellStyle name="Normal 5 6 2 18 5 2 2" xfId="48522"/>
    <cellStyle name="Normal 5 6 2 18 5 3" xfId="27955"/>
    <cellStyle name="Normal 5 6 2 18 5 3 2" xfId="58162"/>
    <cellStyle name="Normal 5 6 2 18 5 4" xfId="38882"/>
    <cellStyle name="Normal 5 6 2 18 6" xfId="10921"/>
    <cellStyle name="Normal 5 6 2 18 6 2" xfId="41128"/>
    <cellStyle name="Normal 5 6 2 18 7" xfId="20561"/>
    <cellStyle name="Normal 5 6 2 18 7 2" xfId="50768"/>
    <cellStyle name="Normal 5 6 2 18 8" xfId="29242"/>
    <cellStyle name="Normal 5 6 2 18 8 2" xfId="59449"/>
    <cellStyle name="Normal 5 6 2 18 9" xfId="31488"/>
    <cellStyle name="Normal 5 6 2 19" xfId="2402"/>
    <cellStyle name="Normal 5 6 2 19 2" xfId="12044"/>
    <cellStyle name="Normal 5 6 2 19 2 2" xfId="42251"/>
    <cellStyle name="Normal 5 6 2 19 3" xfId="21684"/>
    <cellStyle name="Normal 5 6 2 19 3 2" xfId="51891"/>
    <cellStyle name="Normal 5 6 2 19 4" xfId="32611"/>
    <cellStyle name="Normal 5 6 2 2" xfId="162"/>
    <cellStyle name="Normal 5 6 2 2 10" xfId="7247"/>
    <cellStyle name="Normal 5 6 2 2 10 2" xfId="16887"/>
    <cellStyle name="Normal 5 6 2 2 10 2 2" xfId="47094"/>
    <cellStyle name="Normal 5 6 2 2 10 3" xfId="26527"/>
    <cellStyle name="Normal 5 6 2 2 10 3 2" xfId="56734"/>
    <cellStyle name="Normal 5 6 2 2 10 4" xfId="37454"/>
    <cellStyle name="Normal 5 6 2 2 11" xfId="8534"/>
    <cellStyle name="Normal 5 6 2 2 11 2" xfId="18174"/>
    <cellStyle name="Normal 5 6 2 2 11 2 2" xfId="48381"/>
    <cellStyle name="Normal 5 6 2 2 11 3" xfId="27814"/>
    <cellStyle name="Normal 5 6 2 2 11 3 2" xfId="58021"/>
    <cellStyle name="Normal 5 6 2 2 11 4" xfId="38741"/>
    <cellStyle name="Normal 5 6 2 2 12" xfId="9821"/>
    <cellStyle name="Normal 5 6 2 2 12 2" xfId="40028"/>
    <cellStyle name="Normal 5 6 2 2 13" xfId="19461"/>
    <cellStyle name="Normal 5 6 2 2 13 2" xfId="49668"/>
    <cellStyle name="Normal 5 6 2 2 14" xfId="29101"/>
    <cellStyle name="Normal 5 6 2 2 14 2" xfId="59308"/>
    <cellStyle name="Normal 5 6 2 2 15" xfId="30388"/>
    <cellStyle name="Normal 5 6 2 2 2" xfId="327"/>
    <cellStyle name="Normal 5 6 2 2 2 10" xfId="9985"/>
    <cellStyle name="Normal 5 6 2 2 2 10 2" xfId="40192"/>
    <cellStyle name="Normal 5 6 2 2 2 11" xfId="19625"/>
    <cellStyle name="Normal 5 6 2 2 2 11 2" xfId="49832"/>
    <cellStyle name="Normal 5 6 2 2 2 12" xfId="29429"/>
    <cellStyle name="Normal 5 6 2 2 2 12 2" xfId="59636"/>
    <cellStyle name="Normal 5 6 2 2 2 13" xfId="30552"/>
    <cellStyle name="Normal 5 6 2 2 2 2" xfId="803"/>
    <cellStyle name="Normal 5 6 2 2 2 2 10" xfId="20094"/>
    <cellStyle name="Normal 5 6 2 2 2 2 10 2" xfId="50301"/>
    <cellStyle name="Normal 5 6 2 2 2 2 11" xfId="29898"/>
    <cellStyle name="Normal 5 6 2 2 2 2 11 2" xfId="60105"/>
    <cellStyle name="Normal 5 6 2 2 2 2 12" xfId="31021"/>
    <cellStyle name="Normal 5 6 2 2 2 2 2" xfId="1932"/>
    <cellStyle name="Normal 5 6 2 2 2 2 2 2" xfId="11577"/>
    <cellStyle name="Normal 5 6 2 2 2 2 2 2 2" xfId="41784"/>
    <cellStyle name="Normal 5 6 2 2 2 2 2 3" xfId="21217"/>
    <cellStyle name="Normal 5 6 2 2 2 2 2 3 2" xfId="51424"/>
    <cellStyle name="Normal 5 6 2 2 2 2 2 4" xfId="32144"/>
    <cellStyle name="Normal 5 6 2 2 2 2 3" xfId="3058"/>
    <cellStyle name="Normal 5 6 2 2 2 2 3 2" xfId="12700"/>
    <cellStyle name="Normal 5 6 2 2 2 2 3 2 2" xfId="42907"/>
    <cellStyle name="Normal 5 6 2 2 2 2 3 3" xfId="22340"/>
    <cellStyle name="Normal 5 6 2 2 2 2 3 3 2" xfId="52547"/>
    <cellStyle name="Normal 5 6 2 2 2 2 3 4" xfId="33267"/>
    <cellStyle name="Normal 5 6 2 2 2 2 4" xfId="4181"/>
    <cellStyle name="Normal 5 6 2 2 2 2 4 2" xfId="13823"/>
    <cellStyle name="Normal 5 6 2 2 2 2 4 2 2" xfId="44030"/>
    <cellStyle name="Normal 5 6 2 2 2 2 4 3" xfId="23463"/>
    <cellStyle name="Normal 5 6 2 2 2 2 4 3 2" xfId="53670"/>
    <cellStyle name="Normal 5 6 2 2 2 2 4 4" xfId="34390"/>
    <cellStyle name="Normal 5 6 2 2 2 2 5" xfId="5470"/>
    <cellStyle name="Normal 5 6 2 2 2 2 5 2" xfId="15110"/>
    <cellStyle name="Normal 5 6 2 2 2 2 5 2 2" xfId="45317"/>
    <cellStyle name="Normal 5 6 2 2 2 2 5 3" xfId="24750"/>
    <cellStyle name="Normal 5 6 2 2 2 2 5 3 2" xfId="54957"/>
    <cellStyle name="Normal 5 6 2 2 2 2 5 4" xfId="35677"/>
    <cellStyle name="Normal 5 6 2 2 2 2 6" xfId="6757"/>
    <cellStyle name="Normal 5 6 2 2 2 2 6 2" xfId="16397"/>
    <cellStyle name="Normal 5 6 2 2 2 2 6 2 2" xfId="46604"/>
    <cellStyle name="Normal 5 6 2 2 2 2 6 3" xfId="26037"/>
    <cellStyle name="Normal 5 6 2 2 2 2 6 3 2" xfId="56244"/>
    <cellStyle name="Normal 5 6 2 2 2 2 6 4" xfId="36964"/>
    <cellStyle name="Normal 5 6 2 2 2 2 7" xfId="8044"/>
    <cellStyle name="Normal 5 6 2 2 2 2 7 2" xfId="17684"/>
    <cellStyle name="Normal 5 6 2 2 2 2 7 2 2" xfId="47891"/>
    <cellStyle name="Normal 5 6 2 2 2 2 7 3" xfId="27324"/>
    <cellStyle name="Normal 5 6 2 2 2 2 7 3 2" xfId="57531"/>
    <cellStyle name="Normal 5 6 2 2 2 2 7 4" xfId="38251"/>
    <cellStyle name="Normal 5 6 2 2 2 2 8" xfId="9331"/>
    <cellStyle name="Normal 5 6 2 2 2 2 8 2" xfId="18971"/>
    <cellStyle name="Normal 5 6 2 2 2 2 8 2 2" xfId="49178"/>
    <cellStyle name="Normal 5 6 2 2 2 2 8 3" xfId="28611"/>
    <cellStyle name="Normal 5 6 2 2 2 2 8 3 2" xfId="58818"/>
    <cellStyle name="Normal 5 6 2 2 2 2 8 4" xfId="39538"/>
    <cellStyle name="Normal 5 6 2 2 2 2 9" xfId="10454"/>
    <cellStyle name="Normal 5 6 2 2 2 2 9 2" xfId="40661"/>
    <cellStyle name="Normal 5 6 2 2 2 3" xfId="1461"/>
    <cellStyle name="Normal 5 6 2 2 2 3 2" xfId="11108"/>
    <cellStyle name="Normal 5 6 2 2 2 3 2 2" xfId="41315"/>
    <cellStyle name="Normal 5 6 2 2 2 3 3" xfId="20748"/>
    <cellStyle name="Normal 5 6 2 2 2 3 3 2" xfId="50955"/>
    <cellStyle name="Normal 5 6 2 2 2 3 4" xfId="31675"/>
    <cellStyle name="Normal 5 6 2 2 2 4" xfId="2589"/>
    <cellStyle name="Normal 5 6 2 2 2 4 2" xfId="12231"/>
    <cellStyle name="Normal 5 6 2 2 2 4 2 2" xfId="42438"/>
    <cellStyle name="Normal 5 6 2 2 2 4 3" xfId="21871"/>
    <cellStyle name="Normal 5 6 2 2 2 4 3 2" xfId="52078"/>
    <cellStyle name="Normal 5 6 2 2 2 4 4" xfId="32798"/>
    <cellStyle name="Normal 5 6 2 2 2 5" xfId="3712"/>
    <cellStyle name="Normal 5 6 2 2 2 5 2" xfId="13354"/>
    <cellStyle name="Normal 5 6 2 2 2 5 2 2" xfId="43561"/>
    <cellStyle name="Normal 5 6 2 2 2 5 3" xfId="22994"/>
    <cellStyle name="Normal 5 6 2 2 2 5 3 2" xfId="53201"/>
    <cellStyle name="Normal 5 6 2 2 2 5 4" xfId="33921"/>
    <cellStyle name="Normal 5 6 2 2 2 6" xfId="5001"/>
    <cellStyle name="Normal 5 6 2 2 2 6 2" xfId="14641"/>
    <cellStyle name="Normal 5 6 2 2 2 6 2 2" xfId="44848"/>
    <cellStyle name="Normal 5 6 2 2 2 6 3" xfId="24281"/>
    <cellStyle name="Normal 5 6 2 2 2 6 3 2" xfId="54488"/>
    <cellStyle name="Normal 5 6 2 2 2 6 4" xfId="35208"/>
    <cellStyle name="Normal 5 6 2 2 2 7" xfId="6288"/>
    <cellStyle name="Normal 5 6 2 2 2 7 2" xfId="15928"/>
    <cellStyle name="Normal 5 6 2 2 2 7 2 2" xfId="46135"/>
    <cellStyle name="Normal 5 6 2 2 2 7 3" xfId="25568"/>
    <cellStyle name="Normal 5 6 2 2 2 7 3 2" xfId="55775"/>
    <cellStyle name="Normal 5 6 2 2 2 7 4" xfId="36495"/>
    <cellStyle name="Normal 5 6 2 2 2 8" xfId="7575"/>
    <cellStyle name="Normal 5 6 2 2 2 8 2" xfId="17215"/>
    <cellStyle name="Normal 5 6 2 2 2 8 2 2" xfId="47422"/>
    <cellStyle name="Normal 5 6 2 2 2 8 3" xfId="26855"/>
    <cellStyle name="Normal 5 6 2 2 2 8 3 2" xfId="57062"/>
    <cellStyle name="Normal 5 6 2 2 2 8 4" xfId="37782"/>
    <cellStyle name="Normal 5 6 2 2 2 9" xfId="8862"/>
    <cellStyle name="Normal 5 6 2 2 2 9 2" xfId="18502"/>
    <cellStyle name="Normal 5 6 2 2 2 9 2 2" xfId="48709"/>
    <cellStyle name="Normal 5 6 2 2 2 9 3" xfId="28142"/>
    <cellStyle name="Normal 5 6 2 2 2 9 3 2" xfId="58349"/>
    <cellStyle name="Normal 5 6 2 2 2 9 4" xfId="39069"/>
    <cellStyle name="Normal 5 6 2 2 3" xfId="638"/>
    <cellStyle name="Normal 5 6 2 2 3 10" xfId="19930"/>
    <cellStyle name="Normal 5 6 2 2 3 10 2" xfId="50137"/>
    <cellStyle name="Normal 5 6 2 2 3 11" xfId="29734"/>
    <cellStyle name="Normal 5 6 2 2 3 11 2" xfId="59941"/>
    <cellStyle name="Normal 5 6 2 2 3 12" xfId="30857"/>
    <cellStyle name="Normal 5 6 2 2 3 2" xfId="1768"/>
    <cellStyle name="Normal 5 6 2 2 3 2 2" xfId="11413"/>
    <cellStyle name="Normal 5 6 2 2 3 2 2 2" xfId="41620"/>
    <cellStyle name="Normal 5 6 2 2 3 2 3" xfId="21053"/>
    <cellStyle name="Normal 5 6 2 2 3 2 3 2" xfId="51260"/>
    <cellStyle name="Normal 5 6 2 2 3 2 4" xfId="31980"/>
    <cellStyle name="Normal 5 6 2 2 3 3" xfId="2894"/>
    <cellStyle name="Normal 5 6 2 2 3 3 2" xfId="12536"/>
    <cellStyle name="Normal 5 6 2 2 3 3 2 2" xfId="42743"/>
    <cellStyle name="Normal 5 6 2 2 3 3 3" xfId="22176"/>
    <cellStyle name="Normal 5 6 2 2 3 3 3 2" xfId="52383"/>
    <cellStyle name="Normal 5 6 2 2 3 3 4" xfId="33103"/>
    <cellStyle name="Normal 5 6 2 2 3 4" xfId="4017"/>
    <cellStyle name="Normal 5 6 2 2 3 4 2" xfId="13659"/>
    <cellStyle name="Normal 5 6 2 2 3 4 2 2" xfId="43866"/>
    <cellStyle name="Normal 5 6 2 2 3 4 3" xfId="23299"/>
    <cellStyle name="Normal 5 6 2 2 3 4 3 2" xfId="53506"/>
    <cellStyle name="Normal 5 6 2 2 3 4 4" xfId="34226"/>
    <cellStyle name="Normal 5 6 2 2 3 5" xfId="5306"/>
    <cellStyle name="Normal 5 6 2 2 3 5 2" xfId="14946"/>
    <cellStyle name="Normal 5 6 2 2 3 5 2 2" xfId="45153"/>
    <cellStyle name="Normal 5 6 2 2 3 5 3" xfId="24586"/>
    <cellStyle name="Normal 5 6 2 2 3 5 3 2" xfId="54793"/>
    <cellStyle name="Normal 5 6 2 2 3 5 4" xfId="35513"/>
    <cellStyle name="Normal 5 6 2 2 3 6" xfId="6593"/>
    <cellStyle name="Normal 5 6 2 2 3 6 2" xfId="16233"/>
    <cellStyle name="Normal 5 6 2 2 3 6 2 2" xfId="46440"/>
    <cellStyle name="Normal 5 6 2 2 3 6 3" xfId="25873"/>
    <cellStyle name="Normal 5 6 2 2 3 6 3 2" xfId="56080"/>
    <cellStyle name="Normal 5 6 2 2 3 6 4" xfId="36800"/>
    <cellStyle name="Normal 5 6 2 2 3 7" xfId="7880"/>
    <cellStyle name="Normal 5 6 2 2 3 7 2" xfId="17520"/>
    <cellStyle name="Normal 5 6 2 2 3 7 2 2" xfId="47727"/>
    <cellStyle name="Normal 5 6 2 2 3 7 3" xfId="27160"/>
    <cellStyle name="Normal 5 6 2 2 3 7 3 2" xfId="57367"/>
    <cellStyle name="Normal 5 6 2 2 3 7 4" xfId="38087"/>
    <cellStyle name="Normal 5 6 2 2 3 8" xfId="9167"/>
    <cellStyle name="Normal 5 6 2 2 3 8 2" xfId="18807"/>
    <cellStyle name="Normal 5 6 2 2 3 8 2 2" xfId="49014"/>
    <cellStyle name="Normal 5 6 2 2 3 8 3" xfId="28447"/>
    <cellStyle name="Normal 5 6 2 2 3 8 3 2" xfId="58654"/>
    <cellStyle name="Normal 5 6 2 2 3 8 4" xfId="39374"/>
    <cellStyle name="Normal 5 6 2 2 3 9" xfId="10290"/>
    <cellStyle name="Normal 5 6 2 2 3 9 2" xfId="40497"/>
    <cellStyle name="Normal 5 6 2 2 4" xfId="1108"/>
    <cellStyle name="Normal 5 6 2 2 4 10" xfId="20397"/>
    <cellStyle name="Normal 5 6 2 2 4 10 2" xfId="50604"/>
    <cellStyle name="Normal 5 6 2 2 4 11" xfId="30201"/>
    <cellStyle name="Normal 5 6 2 2 4 11 2" xfId="60408"/>
    <cellStyle name="Normal 5 6 2 2 4 12" xfId="31324"/>
    <cellStyle name="Normal 5 6 2 2 4 2" xfId="2236"/>
    <cellStyle name="Normal 5 6 2 2 4 2 2" xfId="11880"/>
    <cellStyle name="Normal 5 6 2 2 4 2 2 2" xfId="42087"/>
    <cellStyle name="Normal 5 6 2 2 4 2 3" xfId="21520"/>
    <cellStyle name="Normal 5 6 2 2 4 2 3 2" xfId="51727"/>
    <cellStyle name="Normal 5 6 2 2 4 2 4" xfId="32447"/>
    <cellStyle name="Normal 5 6 2 2 4 3" xfId="3361"/>
    <cellStyle name="Normal 5 6 2 2 4 3 2" xfId="13003"/>
    <cellStyle name="Normal 5 6 2 2 4 3 2 2" xfId="43210"/>
    <cellStyle name="Normal 5 6 2 2 4 3 3" xfId="22643"/>
    <cellStyle name="Normal 5 6 2 2 4 3 3 2" xfId="52850"/>
    <cellStyle name="Normal 5 6 2 2 4 3 4" xfId="33570"/>
    <cellStyle name="Normal 5 6 2 2 4 4" xfId="4484"/>
    <cellStyle name="Normal 5 6 2 2 4 4 2" xfId="14126"/>
    <cellStyle name="Normal 5 6 2 2 4 4 2 2" xfId="44333"/>
    <cellStyle name="Normal 5 6 2 2 4 4 3" xfId="23766"/>
    <cellStyle name="Normal 5 6 2 2 4 4 3 2" xfId="53973"/>
    <cellStyle name="Normal 5 6 2 2 4 4 4" xfId="34693"/>
    <cellStyle name="Normal 5 6 2 2 4 5" xfId="5773"/>
    <cellStyle name="Normal 5 6 2 2 4 5 2" xfId="15413"/>
    <cellStyle name="Normal 5 6 2 2 4 5 2 2" xfId="45620"/>
    <cellStyle name="Normal 5 6 2 2 4 5 3" xfId="25053"/>
    <cellStyle name="Normal 5 6 2 2 4 5 3 2" xfId="55260"/>
    <cellStyle name="Normal 5 6 2 2 4 5 4" xfId="35980"/>
    <cellStyle name="Normal 5 6 2 2 4 6" xfId="7060"/>
    <cellStyle name="Normal 5 6 2 2 4 6 2" xfId="16700"/>
    <cellStyle name="Normal 5 6 2 2 4 6 2 2" xfId="46907"/>
    <cellStyle name="Normal 5 6 2 2 4 6 3" xfId="26340"/>
    <cellStyle name="Normal 5 6 2 2 4 6 3 2" xfId="56547"/>
    <cellStyle name="Normal 5 6 2 2 4 6 4" xfId="37267"/>
    <cellStyle name="Normal 5 6 2 2 4 7" xfId="8347"/>
    <cellStyle name="Normal 5 6 2 2 4 7 2" xfId="17987"/>
    <cellStyle name="Normal 5 6 2 2 4 7 2 2" xfId="48194"/>
    <cellStyle name="Normal 5 6 2 2 4 7 3" xfId="27627"/>
    <cellStyle name="Normal 5 6 2 2 4 7 3 2" xfId="57834"/>
    <cellStyle name="Normal 5 6 2 2 4 7 4" xfId="38554"/>
    <cellStyle name="Normal 5 6 2 2 4 8" xfId="9634"/>
    <cellStyle name="Normal 5 6 2 2 4 8 2" xfId="19274"/>
    <cellStyle name="Normal 5 6 2 2 4 8 2 2" xfId="49481"/>
    <cellStyle name="Normal 5 6 2 2 4 8 3" xfId="28914"/>
    <cellStyle name="Normal 5 6 2 2 4 8 3 2" xfId="59121"/>
    <cellStyle name="Normal 5 6 2 2 4 8 4" xfId="39841"/>
    <cellStyle name="Normal 5 6 2 2 4 9" xfId="10757"/>
    <cellStyle name="Normal 5 6 2 2 4 9 2" xfId="40964"/>
    <cellStyle name="Normal 5 6 2 2 5" xfId="1297"/>
    <cellStyle name="Normal 5 6 2 2 5 2" xfId="4836"/>
    <cellStyle name="Normal 5 6 2 2 5 2 2" xfId="14477"/>
    <cellStyle name="Normal 5 6 2 2 5 2 2 2" xfId="44684"/>
    <cellStyle name="Normal 5 6 2 2 5 2 3" xfId="24117"/>
    <cellStyle name="Normal 5 6 2 2 5 2 3 2" xfId="54324"/>
    <cellStyle name="Normal 5 6 2 2 5 2 4" xfId="35044"/>
    <cellStyle name="Normal 5 6 2 2 5 3" xfId="6124"/>
    <cellStyle name="Normal 5 6 2 2 5 3 2" xfId="15764"/>
    <cellStyle name="Normal 5 6 2 2 5 3 2 2" xfId="45971"/>
    <cellStyle name="Normal 5 6 2 2 5 3 3" xfId="25404"/>
    <cellStyle name="Normal 5 6 2 2 5 3 3 2" xfId="55611"/>
    <cellStyle name="Normal 5 6 2 2 5 3 4" xfId="36331"/>
    <cellStyle name="Normal 5 6 2 2 5 4" xfId="7411"/>
    <cellStyle name="Normal 5 6 2 2 5 4 2" xfId="17051"/>
    <cellStyle name="Normal 5 6 2 2 5 4 2 2" xfId="47258"/>
    <cellStyle name="Normal 5 6 2 2 5 4 3" xfId="26691"/>
    <cellStyle name="Normal 5 6 2 2 5 4 3 2" xfId="56898"/>
    <cellStyle name="Normal 5 6 2 2 5 4 4" xfId="37618"/>
    <cellStyle name="Normal 5 6 2 2 5 5" xfId="8698"/>
    <cellStyle name="Normal 5 6 2 2 5 5 2" xfId="18338"/>
    <cellStyle name="Normal 5 6 2 2 5 5 2 2" xfId="48545"/>
    <cellStyle name="Normal 5 6 2 2 5 5 3" xfId="27978"/>
    <cellStyle name="Normal 5 6 2 2 5 5 3 2" xfId="58185"/>
    <cellStyle name="Normal 5 6 2 2 5 5 4" xfId="38905"/>
    <cellStyle name="Normal 5 6 2 2 5 6" xfId="10944"/>
    <cellStyle name="Normal 5 6 2 2 5 6 2" xfId="41151"/>
    <cellStyle name="Normal 5 6 2 2 5 7" xfId="20584"/>
    <cellStyle name="Normal 5 6 2 2 5 7 2" xfId="50791"/>
    <cellStyle name="Normal 5 6 2 2 5 8" xfId="29265"/>
    <cellStyle name="Normal 5 6 2 2 5 8 2" xfId="59472"/>
    <cellStyle name="Normal 5 6 2 2 5 9" xfId="31511"/>
    <cellStyle name="Normal 5 6 2 2 6" xfId="2425"/>
    <cellStyle name="Normal 5 6 2 2 6 2" xfId="12067"/>
    <cellStyle name="Normal 5 6 2 2 6 2 2" xfId="42274"/>
    <cellStyle name="Normal 5 6 2 2 6 3" xfId="21707"/>
    <cellStyle name="Normal 5 6 2 2 6 3 2" xfId="51914"/>
    <cellStyle name="Normal 5 6 2 2 6 4" xfId="32634"/>
    <cellStyle name="Normal 5 6 2 2 7" xfId="3548"/>
    <cellStyle name="Normal 5 6 2 2 7 2" xfId="13190"/>
    <cellStyle name="Normal 5 6 2 2 7 2 2" xfId="43397"/>
    <cellStyle name="Normal 5 6 2 2 7 3" xfId="22830"/>
    <cellStyle name="Normal 5 6 2 2 7 3 2" xfId="53037"/>
    <cellStyle name="Normal 5 6 2 2 7 4" xfId="33757"/>
    <cellStyle name="Normal 5 6 2 2 8" xfId="4671"/>
    <cellStyle name="Normal 5 6 2 2 8 2" xfId="14313"/>
    <cellStyle name="Normal 5 6 2 2 8 2 2" xfId="44520"/>
    <cellStyle name="Normal 5 6 2 2 8 3" xfId="23953"/>
    <cellStyle name="Normal 5 6 2 2 8 3 2" xfId="54160"/>
    <cellStyle name="Normal 5 6 2 2 8 4" xfId="34880"/>
    <cellStyle name="Normal 5 6 2 2 9" xfId="5960"/>
    <cellStyle name="Normal 5 6 2 2 9 2" xfId="15600"/>
    <cellStyle name="Normal 5 6 2 2 9 2 2" xfId="45807"/>
    <cellStyle name="Normal 5 6 2 2 9 3" xfId="25240"/>
    <cellStyle name="Normal 5 6 2 2 9 3 2" xfId="55447"/>
    <cellStyle name="Normal 5 6 2 2 9 4" xfId="36167"/>
    <cellStyle name="Normal 5 6 2 20" xfId="3525"/>
    <cellStyle name="Normal 5 6 2 20 2" xfId="13167"/>
    <cellStyle name="Normal 5 6 2 20 2 2" xfId="43374"/>
    <cellStyle name="Normal 5 6 2 20 3" xfId="22807"/>
    <cellStyle name="Normal 5 6 2 20 3 2" xfId="53014"/>
    <cellStyle name="Normal 5 6 2 20 4" xfId="33734"/>
    <cellStyle name="Normal 5 6 2 21" xfId="4648"/>
    <cellStyle name="Normal 5 6 2 21 2" xfId="14290"/>
    <cellStyle name="Normal 5 6 2 21 2 2" xfId="44497"/>
    <cellStyle name="Normal 5 6 2 21 3" xfId="23930"/>
    <cellStyle name="Normal 5 6 2 21 3 2" xfId="54137"/>
    <cellStyle name="Normal 5 6 2 21 4" xfId="34857"/>
    <cellStyle name="Normal 5 6 2 22" xfId="5937"/>
    <cellStyle name="Normal 5 6 2 22 2" xfId="15577"/>
    <cellStyle name="Normal 5 6 2 22 2 2" xfId="45784"/>
    <cellStyle name="Normal 5 6 2 22 3" xfId="25217"/>
    <cellStyle name="Normal 5 6 2 22 3 2" xfId="55424"/>
    <cellStyle name="Normal 5 6 2 22 4" xfId="36144"/>
    <cellStyle name="Normal 5 6 2 23" xfId="7224"/>
    <cellStyle name="Normal 5 6 2 23 2" xfId="16864"/>
    <cellStyle name="Normal 5 6 2 23 2 2" xfId="47071"/>
    <cellStyle name="Normal 5 6 2 23 3" xfId="26504"/>
    <cellStyle name="Normal 5 6 2 23 3 2" xfId="56711"/>
    <cellStyle name="Normal 5 6 2 23 4" xfId="37431"/>
    <cellStyle name="Normal 5 6 2 24" xfId="8511"/>
    <cellStyle name="Normal 5 6 2 24 2" xfId="18151"/>
    <cellStyle name="Normal 5 6 2 24 2 2" xfId="48358"/>
    <cellStyle name="Normal 5 6 2 24 3" xfId="27791"/>
    <cellStyle name="Normal 5 6 2 24 3 2" xfId="57998"/>
    <cellStyle name="Normal 5 6 2 24 4" xfId="38718"/>
    <cellStyle name="Normal 5 6 2 25" xfId="9798"/>
    <cellStyle name="Normal 5 6 2 25 2" xfId="40005"/>
    <cellStyle name="Normal 5 6 2 26" xfId="19438"/>
    <cellStyle name="Normal 5 6 2 26 2" xfId="49645"/>
    <cellStyle name="Normal 5 6 2 27" xfId="29078"/>
    <cellStyle name="Normal 5 6 2 27 2" xfId="59285"/>
    <cellStyle name="Normal 5 6 2 28" xfId="30365"/>
    <cellStyle name="Normal 5 6 2 3" xfId="186"/>
    <cellStyle name="Normal 5 6 2 3 10" xfId="7270"/>
    <cellStyle name="Normal 5 6 2 3 10 2" xfId="16910"/>
    <cellStyle name="Normal 5 6 2 3 10 2 2" xfId="47117"/>
    <cellStyle name="Normal 5 6 2 3 10 3" xfId="26550"/>
    <cellStyle name="Normal 5 6 2 3 10 3 2" xfId="56757"/>
    <cellStyle name="Normal 5 6 2 3 10 4" xfId="37477"/>
    <cellStyle name="Normal 5 6 2 3 11" xfId="8557"/>
    <cellStyle name="Normal 5 6 2 3 11 2" xfId="18197"/>
    <cellStyle name="Normal 5 6 2 3 11 2 2" xfId="48404"/>
    <cellStyle name="Normal 5 6 2 3 11 3" xfId="27837"/>
    <cellStyle name="Normal 5 6 2 3 11 3 2" xfId="58044"/>
    <cellStyle name="Normal 5 6 2 3 11 4" xfId="38764"/>
    <cellStyle name="Normal 5 6 2 3 12" xfId="9844"/>
    <cellStyle name="Normal 5 6 2 3 12 2" xfId="40051"/>
    <cellStyle name="Normal 5 6 2 3 13" xfId="19484"/>
    <cellStyle name="Normal 5 6 2 3 13 2" xfId="49691"/>
    <cellStyle name="Normal 5 6 2 3 14" xfId="29124"/>
    <cellStyle name="Normal 5 6 2 3 14 2" xfId="59331"/>
    <cellStyle name="Normal 5 6 2 3 15" xfId="30411"/>
    <cellStyle name="Normal 5 6 2 3 2" xfId="350"/>
    <cellStyle name="Normal 5 6 2 3 2 10" xfId="10008"/>
    <cellStyle name="Normal 5 6 2 3 2 10 2" xfId="40215"/>
    <cellStyle name="Normal 5 6 2 3 2 11" xfId="19648"/>
    <cellStyle name="Normal 5 6 2 3 2 11 2" xfId="49855"/>
    <cellStyle name="Normal 5 6 2 3 2 12" xfId="29452"/>
    <cellStyle name="Normal 5 6 2 3 2 12 2" xfId="59659"/>
    <cellStyle name="Normal 5 6 2 3 2 13" xfId="30575"/>
    <cellStyle name="Normal 5 6 2 3 2 2" xfId="826"/>
    <cellStyle name="Normal 5 6 2 3 2 2 10" xfId="20117"/>
    <cellStyle name="Normal 5 6 2 3 2 2 10 2" xfId="50324"/>
    <cellStyle name="Normal 5 6 2 3 2 2 11" xfId="29921"/>
    <cellStyle name="Normal 5 6 2 3 2 2 11 2" xfId="60128"/>
    <cellStyle name="Normal 5 6 2 3 2 2 12" xfId="31044"/>
    <cellStyle name="Normal 5 6 2 3 2 2 2" xfId="1955"/>
    <cellStyle name="Normal 5 6 2 3 2 2 2 2" xfId="11600"/>
    <cellStyle name="Normal 5 6 2 3 2 2 2 2 2" xfId="41807"/>
    <cellStyle name="Normal 5 6 2 3 2 2 2 3" xfId="21240"/>
    <cellStyle name="Normal 5 6 2 3 2 2 2 3 2" xfId="51447"/>
    <cellStyle name="Normal 5 6 2 3 2 2 2 4" xfId="32167"/>
    <cellStyle name="Normal 5 6 2 3 2 2 3" xfId="3081"/>
    <cellStyle name="Normal 5 6 2 3 2 2 3 2" xfId="12723"/>
    <cellStyle name="Normal 5 6 2 3 2 2 3 2 2" xfId="42930"/>
    <cellStyle name="Normal 5 6 2 3 2 2 3 3" xfId="22363"/>
    <cellStyle name="Normal 5 6 2 3 2 2 3 3 2" xfId="52570"/>
    <cellStyle name="Normal 5 6 2 3 2 2 3 4" xfId="33290"/>
    <cellStyle name="Normal 5 6 2 3 2 2 4" xfId="4204"/>
    <cellStyle name="Normal 5 6 2 3 2 2 4 2" xfId="13846"/>
    <cellStyle name="Normal 5 6 2 3 2 2 4 2 2" xfId="44053"/>
    <cellStyle name="Normal 5 6 2 3 2 2 4 3" xfId="23486"/>
    <cellStyle name="Normal 5 6 2 3 2 2 4 3 2" xfId="53693"/>
    <cellStyle name="Normal 5 6 2 3 2 2 4 4" xfId="34413"/>
    <cellStyle name="Normal 5 6 2 3 2 2 5" xfId="5493"/>
    <cellStyle name="Normal 5 6 2 3 2 2 5 2" xfId="15133"/>
    <cellStyle name="Normal 5 6 2 3 2 2 5 2 2" xfId="45340"/>
    <cellStyle name="Normal 5 6 2 3 2 2 5 3" xfId="24773"/>
    <cellStyle name="Normal 5 6 2 3 2 2 5 3 2" xfId="54980"/>
    <cellStyle name="Normal 5 6 2 3 2 2 5 4" xfId="35700"/>
    <cellStyle name="Normal 5 6 2 3 2 2 6" xfId="6780"/>
    <cellStyle name="Normal 5 6 2 3 2 2 6 2" xfId="16420"/>
    <cellStyle name="Normal 5 6 2 3 2 2 6 2 2" xfId="46627"/>
    <cellStyle name="Normal 5 6 2 3 2 2 6 3" xfId="26060"/>
    <cellStyle name="Normal 5 6 2 3 2 2 6 3 2" xfId="56267"/>
    <cellStyle name="Normal 5 6 2 3 2 2 6 4" xfId="36987"/>
    <cellStyle name="Normal 5 6 2 3 2 2 7" xfId="8067"/>
    <cellStyle name="Normal 5 6 2 3 2 2 7 2" xfId="17707"/>
    <cellStyle name="Normal 5 6 2 3 2 2 7 2 2" xfId="47914"/>
    <cellStyle name="Normal 5 6 2 3 2 2 7 3" xfId="27347"/>
    <cellStyle name="Normal 5 6 2 3 2 2 7 3 2" xfId="57554"/>
    <cellStyle name="Normal 5 6 2 3 2 2 7 4" xfId="38274"/>
    <cellStyle name="Normal 5 6 2 3 2 2 8" xfId="9354"/>
    <cellStyle name="Normal 5 6 2 3 2 2 8 2" xfId="18994"/>
    <cellStyle name="Normal 5 6 2 3 2 2 8 2 2" xfId="49201"/>
    <cellStyle name="Normal 5 6 2 3 2 2 8 3" xfId="28634"/>
    <cellStyle name="Normal 5 6 2 3 2 2 8 3 2" xfId="58841"/>
    <cellStyle name="Normal 5 6 2 3 2 2 8 4" xfId="39561"/>
    <cellStyle name="Normal 5 6 2 3 2 2 9" xfId="10477"/>
    <cellStyle name="Normal 5 6 2 3 2 2 9 2" xfId="40684"/>
    <cellStyle name="Normal 5 6 2 3 2 3" xfId="1484"/>
    <cellStyle name="Normal 5 6 2 3 2 3 2" xfId="11131"/>
    <cellStyle name="Normal 5 6 2 3 2 3 2 2" xfId="41338"/>
    <cellStyle name="Normal 5 6 2 3 2 3 3" xfId="20771"/>
    <cellStyle name="Normal 5 6 2 3 2 3 3 2" xfId="50978"/>
    <cellStyle name="Normal 5 6 2 3 2 3 4" xfId="31698"/>
    <cellStyle name="Normal 5 6 2 3 2 4" xfId="2612"/>
    <cellStyle name="Normal 5 6 2 3 2 4 2" xfId="12254"/>
    <cellStyle name="Normal 5 6 2 3 2 4 2 2" xfId="42461"/>
    <cellStyle name="Normal 5 6 2 3 2 4 3" xfId="21894"/>
    <cellStyle name="Normal 5 6 2 3 2 4 3 2" xfId="52101"/>
    <cellStyle name="Normal 5 6 2 3 2 4 4" xfId="32821"/>
    <cellStyle name="Normal 5 6 2 3 2 5" xfId="3735"/>
    <cellStyle name="Normal 5 6 2 3 2 5 2" xfId="13377"/>
    <cellStyle name="Normal 5 6 2 3 2 5 2 2" xfId="43584"/>
    <cellStyle name="Normal 5 6 2 3 2 5 3" xfId="23017"/>
    <cellStyle name="Normal 5 6 2 3 2 5 3 2" xfId="53224"/>
    <cellStyle name="Normal 5 6 2 3 2 5 4" xfId="33944"/>
    <cellStyle name="Normal 5 6 2 3 2 6" xfId="5024"/>
    <cellStyle name="Normal 5 6 2 3 2 6 2" xfId="14664"/>
    <cellStyle name="Normal 5 6 2 3 2 6 2 2" xfId="44871"/>
    <cellStyle name="Normal 5 6 2 3 2 6 3" xfId="24304"/>
    <cellStyle name="Normal 5 6 2 3 2 6 3 2" xfId="54511"/>
    <cellStyle name="Normal 5 6 2 3 2 6 4" xfId="35231"/>
    <cellStyle name="Normal 5 6 2 3 2 7" xfId="6311"/>
    <cellStyle name="Normal 5 6 2 3 2 7 2" xfId="15951"/>
    <cellStyle name="Normal 5 6 2 3 2 7 2 2" xfId="46158"/>
    <cellStyle name="Normal 5 6 2 3 2 7 3" xfId="25591"/>
    <cellStyle name="Normal 5 6 2 3 2 7 3 2" xfId="55798"/>
    <cellStyle name="Normal 5 6 2 3 2 7 4" xfId="36518"/>
    <cellStyle name="Normal 5 6 2 3 2 8" xfId="7598"/>
    <cellStyle name="Normal 5 6 2 3 2 8 2" xfId="17238"/>
    <cellStyle name="Normal 5 6 2 3 2 8 2 2" xfId="47445"/>
    <cellStyle name="Normal 5 6 2 3 2 8 3" xfId="26878"/>
    <cellStyle name="Normal 5 6 2 3 2 8 3 2" xfId="57085"/>
    <cellStyle name="Normal 5 6 2 3 2 8 4" xfId="37805"/>
    <cellStyle name="Normal 5 6 2 3 2 9" xfId="8885"/>
    <cellStyle name="Normal 5 6 2 3 2 9 2" xfId="18525"/>
    <cellStyle name="Normal 5 6 2 3 2 9 2 2" xfId="48732"/>
    <cellStyle name="Normal 5 6 2 3 2 9 3" xfId="28165"/>
    <cellStyle name="Normal 5 6 2 3 2 9 3 2" xfId="58372"/>
    <cellStyle name="Normal 5 6 2 3 2 9 4" xfId="39092"/>
    <cellStyle name="Normal 5 6 2 3 3" xfId="662"/>
    <cellStyle name="Normal 5 6 2 3 3 10" xfId="19953"/>
    <cellStyle name="Normal 5 6 2 3 3 10 2" xfId="50160"/>
    <cellStyle name="Normal 5 6 2 3 3 11" xfId="29757"/>
    <cellStyle name="Normal 5 6 2 3 3 11 2" xfId="59964"/>
    <cellStyle name="Normal 5 6 2 3 3 12" xfId="30880"/>
    <cellStyle name="Normal 5 6 2 3 3 2" xfId="1791"/>
    <cellStyle name="Normal 5 6 2 3 3 2 2" xfId="11436"/>
    <cellStyle name="Normal 5 6 2 3 3 2 2 2" xfId="41643"/>
    <cellStyle name="Normal 5 6 2 3 3 2 3" xfId="21076"/>
    <cellStyle name="Normal 5 6 2 3 3 2 3 2" xfId="51283"/>
    <cellStyle name="Normal 5 6 2 3 3 2 4" xfId="32003"/>
    <cellStyle name="Normal 5 6 2 3 3 3" xfId="2917"/>
    <cellStyle name="Normal 5 6 2 3 3 3 2" xfId="12559"/>
    <cellStyle name="Normal 5 6 2 3 3 3 2 2" xfId="42766"/>
    <cellStyle name="Normal 5 6 2 3 3 3 3" xfId="22199"/>
    <cellStyle name="Normal 5 6 2 3 3 3 3 2" xfId="52406"/>
    <cellStyle name="Normal 5 6 2 3 3 3 4" xfId="33126"/>
    <cellStyle name="Normal 5 6 2 3 3 4" xfId="4040"/>
    <cellStyle name="Normal 5 6 2 3 3 4 2" xfId="13682"/>
    <cellStyle name="Normal 5 6 2 3 3 4 2 2" xfId="43889"/>
    <cellStyle name="Normal 5 6 2 3 3 4 3" xfId="23322"/>
    <cellStyle name="Normal 5 6 2 3 3 4 3 2" xfId="53529"/>
    <cellStyle name="Normal 5 6 2 3 3 4 4" xfId="34249"/>
    <cellStyle name="Normal 5 6 2 3 3 5" xfId="5329"/>
    <cellStyle name="Normal 5 6 2 3 3 5 2" xfId="14969"/>
    <cellStyle name="Normal 5 6 2 3 3 5 2 2" xfId="45176"/>
    <cellStyle name="Normal 5 6 2 3 3 5 3" xfId="24609"/>
    <cellStyle name="Normal 5 6 2 3 3 5 3 2" xfId="54816"/>
    <cellStyle name="Normal 5 6 2 3 3 5 4" xfId="35536"/>
    <cellStyle name="Normal 5 6 2 3 3 6" xfId="6616"/>
    <cellStyle name="Normal 5 6 2 3 3 6 2" xfId="16256"/>
    <cellStyle name="Normal 5 6 2 3 3 6 2 2" xfId="46463"/>
    <cellStyle name="Normal 5 6 2 3 3 6 3" xfId="25896"/>
    <cellStyle name="Normal 5 6 2 3 3 6 3 2" xfId="56103"/>
    <cellStyle name="Normal 5 6 2 3 3 6 4" xfId="36823"/>
    <cellStyle name="Normal 5 6 2 3 3 7" xfId="7903"/>
    <cellStyle name="Normal 5 6 2 3 3 7 2" xfId="17543"/>
    <cellStyle name="Normal 5 6 2 3 3 7 2 2" xfId="47750"/>
    <cellStyle name="Normal 5 6 2 3 3 7 3" xfId="27183"/>
    <cellStyle name="Normal 5 6 2 3 3 7 3 2" xfId="57390"/>
    <cellStyle name="Normal 5 6 2 3 3 7 4" xfId="38110"/>
    <cellStyle name="Normal 5 6 2 3 3 8" xfId="9190"/>
    <cellStyle name="Normal 5 6 2 3 3 8 2" xfId="18830"/>
    <cellStyle name="Normal 5 6 2 3 3 8 2 2" xfId="49037"/>
    <cellStyle name="Normal 5 6 2 3 3 8 3" xfId="28470"/>
    <cellStyle name="Normal 5 6 2 3 3 8 3 2" xfId="58677"/>
    <cellStyle name="Normal 5 6 2 3 3 8 4" xfId="39397"/>
    <cellStyle name="Normal 5 6 2 3 3 9" xfId="10313"/>
    <cellStyle name="Normal 5 6 2 3 3 9 2" xfId="40520"/>
    <cellStyle name="Normal 5 6 2 3 4" xfId="1132"/>
    <cellStyle name="Normal 5 6 2 3 4 10" xfId="20420"/>
    <cellStyle name="Normal 5 6 2 3 4 10 2" xfId="50627"/>
    <cellStyle name="Normal 5 6 2 3 4 11" xfId="30224"/>
    <cellStyle name="Normal 5 6 2 3 4 11 2" xfId="60431"/>
    <cellStyle name="Normal 5 6 2 3 4 12" xfId="31347"/>
    <cellStyle name="Normal 5 6 2 3 4 2" xfId="2260"/>
    <cellStyle name="Normal 5 6 2 3 4 2 2" xfId="11903"/>
    <cellStyle name="Normal 5 6 2 3 4 2 2 2" xfId="42110"/>
    <cellStyle name="Normal 5 6 2 3 4 2 3" xfId="21543"/>
    <cellStyle name="Normal 5 6 2 3 4 2 3 2" xfId="51750"/>
    <cellStyle name="Normal 5 6 2 3 4 2 4" xfId="32470"/>
    <cellStyle name="Normal 5 6 2 3 4 3" xfId="3384"/>
    <cellStyle name="Normal 5 6 2 3 4 3 2" xfId="13026"/>
    <cellStyle name="Normal 5 6 2 3 4 3 2 2" xfId="43233"/>
    <cellStyle name="Normal 5 6 2 3 4 3 3" xfId="22666"/>
    <cellStyle name="Normal 5 6 2 3 4 3 3 2" xfId="52873"/>
    <cellStyle name="Normal 5 6 2 3 4 3 4" xfId="33593"/>
    <cellStyle name="Normal 5 6 2 3 4 4" xfId="4507"/>
    <cellStyle name="Normal 5 6 2 3 4 4 2" xfId="14149"/>
    <cellStyle name="Normal 5 6 2 3 4 4 2 2" xfId="44356"/>
    <cellStyle name="Normal 5 6 2 3 4 4 3" xfId="23789"/>
    <cellStyle name="Normal 5 6 2 3 4 4 3 2" xfId="53996"/>
    <cellStyle name="Normal 5 6 2 3 4 4 4" xfId="34716"/>
    <cellStyle name="Normal 5 6 2 3 4 5" xfId="5796"/>
    <cellStyle name="Normal 5 6 2 3 4 5 2" xfId="15436"/>
    <cellStyle name="Normal 5 6 2 3 4 5 2 2" xfId="45643"/>
    <cellStyle name="Normal 5 6 2 3 4 5 3" xfId="25076"/>
    <cellStyle name="Normal 5 6 2 3 4 5 3 2" xfId="55283"/>
    <cellStyle name="Normal 5 6 2 3 4 5 4" xfId="36003"/>
    <cellStyle name="Normal 5 6 2 3 4 6" xfId="7083"/>
    <cellStyle name="Normal 5 6 2 3 4 6 2" xfId="16723"/>
    <cellStyle name="Normal 5 6 2 3 4 6 2 2" xfId="46930"/>
    <cellStyle name="Normal 5 6 2 3 4 6 3" xfId="26363"/>
    <cellStyle name="Normal 5 6 2 3 4 6 3 2" xfId="56570"/>
    <cellStyle name="Normal 5 6 2 3 4 6 4" xfId="37290"/>
    <cellStyle name="Normal 5 6 2 3 4 7" xfId="8370"/>
    <cellStyle name="Normal 5 6 2 3 4 7 2" xfId="18010"/>
    <cellStyle name="Normal 5 6 2 3 4 7 2 2" xfId="48217"/>
    <cellStyle name="Normal 5 6 2 3 4 7 3" xfId="27650"/>
    <cellStyle name="Normal 5 6 2 3 4 7 3 2" xfId="57857"/>
    <cellStyle name="Normal 5 6 2 3 4 7 4" xfId="38577"/>
    <cellStyle name="Normal 5 6 2 3 4 8" xfId="9657"/>
    <cellStyle name="Normal 5 6 2 3 4 8 2" xfId="19297"/>
    <cellStyle name="Normal 5 6 2 3 4 8 2 2" xfId="49504"/>
    <cellStyle name="Normal 5 6 2 3 4 8 3" xfId="28937"/>
    <cellStyle name="Normal 5 6 2 3 4 8 3 2" xfId="59144"/>
    <cellStyle name="Normal 5 6 2 3 4 8 4" xfId="39864"/>
    <cellStyle name="Normal 5 6 2 3 4 9" xfId="10780"/>
    <cellStyle name="Normal 5 6 2 3 4 9 2" xfId="40987"/>
    <cellStyle name="Normal 5 6 2 3 5" xfId="1320"/>
    <cellStyle name="Normal 5 6 2 3 5 2" xfId="4860"/>
    <cellStyle name="Normal 5 6 2 3 5 2 2" xfId="14500"/>
    <cellStyle name="Normal 5 6 2 3 5 2 2 2" xfId="44707"/>
    <cellStyle name="Normal 5 6 2 3 5 2 3" xfId="24140"/>
    <cellStyle name="Normal 5 6 2 3 5 2 3 2" xfId="54347"/>
    <cellStyle name="Normal 5 6 2 3 5 2 4" xfId="35067"/>
    <cellStyle name="Normal 5 6 2 3 5 3" xfId="6147"/>
    <cellStyle name="Normal 5 6 2 3 5 3 2" xfId="15787"/>
    <cellStyle name="Normal 5 6 2 3 5 3 2 2" xfId="45994"/>
    <cellStyle name="Normal 5 6 2 3 5 3 3" xfId="25427"/>
    <cellStyle name="Normal 5 6 2 3 5 3 3 2" xfId="55634"/>
    <cellStyle name="Normal 5 6 2 3 5 3 4" xfId="36354"/>
    <cellStyle name="Normal 5 6 2 3 5 4" xfId="7434"/>
    <cellStyle name="Normal 5 6 2 3 5 4 2" xfId="17074"/>
    <cellStyle name="Normal 5 6 2 3 5 4 2 2" xfId="47281"/>
    <cellStyle name="Normal 5 6 2 3 5 4 3" xfId="26714"/>
    <cellStyle name="Normal 5 6 2 3 5 4 3 2" xfId="56921"/>
    <cellStyle name="Normal 5 6 2 3 5 4 4" xfId="37641"/>
    <cellStyle name="Normal 5 6 2 3 5 5" xfId="8721"/>
    <cellStyle name="Normal 5 6 2 3 5 5 2" xfId="18361"/>
    <cellStyle name="Normal 5 6 2 3 5 5 2 2" xfId="48568"/>
    <cellStyle name="Normal 5 6 2 3 5 5 3" xfId="28001"/>
    <cellStyle name="Normal 5 6 2 3 5 5 3 2" xfId="58208"/>
    <cellStyle name="Normal 5 6 2 3 5 5 4" xfId="38928"/>
    <cellStyle name="Normal 5 6 2 3 5 6" xfId="10967"/>
    <cellStyle name="Normal 5 6 2 3 5 6 2" xfId="41174"/>
    <cellStyle name="Normal 5 6 2 3 5 7" xfId="20607"/>
    <cellStyle name="Normal 5 6 2 3 5 7 2" xfId="50814"/>
    <cellStyle name="Normal 5 6 2 3 5 8" xfId="29288"/>
    <cellStyle name="Normal 5 6 2 3 5 8 2" xfId="59495"/>
    <cellStyle name="Normal 5 6 2 3 5 9" xfId="31534"/>
    <cellStyle name="Normal 5 6 2 3 6" xfId="2448"/>
    <cellStyle name="Normal 5 6 2 3 6 2" xfId="12090"/>
    <cellStyle name="Normal 5 6 2 3 6 2 2" xfId="42297"/>
    <cellStyle name="Normal 5 6 2 3 6 3" xfId="21730"/>
    <cellStyle name="Normal 5 6 2 3 6 3 2" xfId="51937"/>
    <cellStyle name="Normal 5 6 2 3 6 4" xfId="32657"/>
    <cellStyle name="Normal 5 6 2 3 7" xfId="3571"/>
    <cellStyle name="Normal 5 6 2 3 7 2" xfId="13213"/>
    <cellStyle name="Normal 5 6 2 3 7 2 2" xfId="43420"/>
    <cellStyle name="Normal 5 6 2 3 7 3" xfId="22853"/>
    <cellStyle name="Normal 5 6 2 3 7 3 2" xfId="53060"/>
    <cellStyle name="Normal 5 6 2 3 7 4" xfId="33780"/>
    <cellStyle name="Normal 5 6 2 3 8" xfId="4694"/>
    <cellStyle name="Normal 5 6 2 3 8 2" xfId="14336"/>
    <cellStyle name="Normal 5 6 2 3 8 2 2" xfId="44543"/>
    <cellStyle name="Normal 5 6 2 3 8 3" xfId="23976"/>
    <cellStyle name="Normal 5 6 2 3 8 3 2" xfId="54183"/>
    <cellStyle name="Normal 5 6 2 3 8 4" xfId="34903"/>
    <cellStyle name="Normal 5 6 2 3 9" xfId="5983"/>
    <cellStyle name="Normal 5 6 2 3 9 2" xfId="15623"/>
    <cellStyle name="Normal 5 6 2 3 9 2 2" xfId="45830"/>
    <cellStyle name="Normal 5 6 2 3 9 3" xfId="25263"/>
    <cellStyle name="Normal 5 6 2 3 9 3 2" xfId="55470"/>
    <cellStyle name="Normal 5 6 2 3 9 4" xfId="36190"/>
    <cellStyle name="Normal 5 6 2 4" xfId="209"/>
    <cellStyle name="Normal 5 6 2 4 10" xfId="7293"/>
    <cellStyle name="Normal 5 6 2 4 10 2" xfId="16933"/>
    <cellStyle name="Normal 5 6 2 4 10 2 2" xfId="47140"/>
    <cellStyle name="Normal 5 6 2 4 10 3" xfId="26573"/>
    <cellStyle name="Normal 5 6 2 4 10 3 2" xfId="56780"/>
    <cellStyle name="Normal 5 6 2 4 10 4" xfId="37500"/>
    <cellStyle name="Normal 5 6 2 4 11" xfId="8580"/>
    <cellStyle name="Normal 5 6 2 4 11 2" xfId="18220"/>
    <cellStyle name="Normal 5 6 2 4 11 2 2" xfId="48427"/>
    <cellStyle name="Normal 5 6 2 4 11 3" xfId="27860"/>
    <cellStyle name="Normal 5 6 2 4 11 3 2" xfId="58067"/>
    <cellStyle name="Normal 5 6 2 4 11 4" xfId="38787"/>
    <cellStyle name="Normal 5 6 2 4 12" xfId="9867"/>
    <cellStyle name="Normal 5 6 2 4 12 2" xfId="40074"/>
    <cellStyle name="Normal 5 6 2 4 13" xfId="19507"/>
    <cellStyle name="Normal 5 6 2 4 13 2" xfId="49714"/>
    <cellStyle name="Normal 5 6 2 4 14" xfId="29147"/>
    <cellStyle name="Normal 5 6 2 4 14 2" xfId="59354"/>
    <cellStyle name="Normal 5 6 2 4 15" xfId="30434"/>
    <cellStyle name="Normal 5 6 2 4 2" xfId="373"/>
    <cellStyle name="Normal 5 6 2 4 2 10" xfId="10031"/>
    <cellStyle name="Normal 5 6 2 4 2 10 2" xfId="40238"/>
    <cellStyle name="Normal 5 6 2 4 2 11" xfId="19671"/>
    <cellStyle name="Normal 5 6 2 4 2 11 2" xfId="49878"/>
    <cellStyle name="Normal 5 6 2 4 2 12" xfId="29475"/>
    <cellStyle name="Normal 5 6 2 4 2 12 2" xfId="59682"/>
    <cellStyle name="Normal 5 6 2 4 2 13" xfId="30598"/>
    <cellStyle name="Normal 5 6 2 4 2 2" xfId="849"/>
    <cellStyle name="Normal 5 6 2 4 2 2 10" xfId="20140"/>
    <cellStyle name="Normal 5 6 2 4 2 2 10 2" xfId="50347"/>
    <cellStyle name="Normal 5 6 2 4 2 2 11" xfId="29944"/>
    <cellStyle name="Normal 5 6 2 4 2 2 11 2" xfId="60151"/>
    <cellStyle name="Normal 5 6 2 4 2 2 12" xfId="31067"/>
    <cellStyle name="Normal 5 6 2 4 2 2 2" xfId="1978"/>
    <cellStyle name="Normal 5 6 2 4 2 2 2 2" xfId="11623"/>
    <cellStyle name="Normal 5 6 2 4 2 2 2 2 2" xfId="41830"/>
    <cellStyle name="Normal 5 6 2 4 2 2 2 3" xfId="21263"/>
    <cellStyle name="Normal 5 6 2 4 2 2 2 3 2" xfId="51470"/>
    <cellStyle name="Normal 5 6 2 4 2 2 2 4" xfId="32190"/>
    <cellStyle name="Normal 5 6 2 4 2 2 3" xfId="3104"/>
    <cellStyle name="Normal 5 6 2 4 2 2 3 2" xfId="12746"/>
    <cellStyle name="Normal 5 6 2 4 2 2 3 2 2" xfId="42953"/>
    <cellStyle name="Normal 5 6 2 4 2 2 3 3" xfId="22386"/>
    <cellStyle name="Normal 5 6 2 4 2 2 3 3 2" xfId="52593"/>
    <cellStyle name="Normal 5 6 2 4 2 2 3 4" xfId="33313"/>
    <cellStyle name="Normal 5 6 2 4 2 2 4" xfId="4227"/>
    <cellStyle name="Normal 5 6 2 4 2 2 4 2" xfId="13869"/>
    <cellStyle name="Normal 5 6 2 4 2 2 4 2 2" xfId="44076"/>
    <cellStyle name="Normal 5 6 2 4 2 2 4 3" xfId="23509"/>
    <cellStyle name="Normal 5 6 2 4 2 2 4 3 2" xfId="53716"/>
    <cellStyle name="Normal 5 6 2 4 2 2 4 4" xfId="34436"/>
    <cellStyle name="Normal 5 6 2 4 2 2 5" xfId="5516"/>
    <cellStyle name="Normal 5 6 2 4 2 2 5 2" xfId="15156"/>
    <cellStyle name="Normal 5 6 2 4 2 2 5 2 2" xfId="45363"/>
    <cellStyle name="Normal 5 6 2 4 2 2 5 3" xfId="24796"/>
    <cellStyle name="Normal 5 6 2 4 2 2 5 3 2" xfId="55003"/>
    <cellStyle name="Normal 5 6 2 4 2 2 5 4" xfId="35723"/>
    <cellStyle name="Normal 5 6 2 4 2 2 6" xfId="6803"/>
    <cellStyle name="Normal 5 6 2 4 2 2 6 2" xfId="16443"/>
    <cellStyle name="Normal 5 6 2 4 2 2 6 2 2" xfId="46650"/>
    <cellStyle name="Normal 5 6 2 4 2 2 6 3" xfId="26083"/>
    <cellStyle name="Normal 5 6 2 4 2 2 6 3 2" xfId="56290"/>
    <cellStyle name="Normal 5 6 2 4 2 2 6 4" xfId="37010"/>
    <cellStyle name="Normal 5 6 2 4 2 2 7" xfId="8090"/>
    <cellStyle name="Normal 5 6 2 4 2 2 7 2" xfId="17730"/>
    <cellStyle name="Normal 5 6 2 4 2 2 7 2 2" xfId="47937"/>
    <cellStyle name="Normal 5 6 2 4 2 2 7 3" xfId="27370"/>
    <cellStyle name="Normal 5 6 2 4 2 2 7 3 2" xfId="57577"/>
    <cellStyle name="Normal 5 6 2 4 2 2 7 4" xfId="38297"/>
    <cellStyle name="Normal 5 6 2 4 2 2 8" xfId="9377"/>
    <cellStyle name="Normal 5 6 2 4 2 2 8 2" xfId="19017"/>
    <cellStyle name="Normal 5 6 2 4 2 2 8 2 2" xfId="49224"/>
    <cellStyle name="Normal 5 6 2 4 2 2 8 3" xfId="28657"/>
    <cellStyle name="Normal 5 6 2 4 2 2 8 3 2" xfId="58864"/>
    <cellStyle name="Normal 5 6 2 4 2 2 8 4" xfId="39584"/>
    <cellStyle name="Normal 5 6 2 4 2 2 9" xfId="10500"/>
    <cellStyle name="Normal 5 6 2 4 2 2 9 2" xfId="40707"/>
    <cellStyle name="Normal 5 6 2 4 2 3" xfId="1507"/>
    <cellStyle name="Normal 5 6 2 4 2 3 2" xfId="11154"/>
    <cellStyle name="Normal 5 6 2 4 2 3 2 2" xfId="41361"/>
    <cellStyle name="Normal 5 6 2 4 2 3 3" xfId="20794"/>
    <cellStyle name="Normal 5 6 2 4 2 3 3 2" xfId="51001"/>
    <cellStyle name="Normal 5 6 2 4 2 3 4" xfId="31721"/>
    <cellStyle name="Normal 5 6 2 4 2 4" xfId="2635"/>
    <cellStyle name="Normal 5 6 2 4 2 4 2" xfId="12277"/>
    <cellStyle name="Normal 5 6 2 4 2 4 2 2" xfId="42484"/>
    <cellStyle name="Normal 5 6 2 4 2 4 3" xfId="21917"/>
    <cellStyle name="Normal 5 6 2 4 2 4 3 2" xfId="52124"/>
    <cellStyle name="Normal 5 6 2 4 2 4 4" xfId="32844"/>
    <cellStyle name="Normal 5 6 2 4 2 5" xfId="3758"/>
    <cellStyle name="Normal 5 6 2 4 2 5 2" xfId="13400"/>
    <cellStyle name="Normal 5 6 2 4 2 5 2 2" xfId="43607"/>
    <cellStyle name="Normal 5 6 2 4 2 5 3" xfId="23040"/>
    <cellStyle name="Normal 5 6 2 4 2 5 3 2" xfId="53247"/>
    <cellStyle name="Normal 5 6 2 4 2 5 4" xfId="33967"/>
    <cellStyle name="Normal 5 6 2 4 2 6" xfId="5047"/>
    <cellStyle name="Normal 5 6 2 4 2 6 2" xfId="14687"/>
    <cellStyle name="Normal 5 6 2 4 2 6 2 2" xfId="44894"/>
    <cellStyle name="Normal 5 6 2 4 2 6 3" xfId="24327"/>
    <cellStyle name="Normal 5 6 2 4 2 6 3 2" xfId="54534"/>
    <cellStyle name="Normal 5 6 2 4 2 6 4" xfId="35254"/>
    <cellStyle name="Normal 5 6 2 4 2 7" xfId="6334"/>
    <cellStyle name="Normal 5 6 2 4 2 7 2" xfId="15974"/>
    <cellStyle name="Normal 5 6 2 4 2 7 2 2" xfId="46181"/>
    <cellStyle name="Normal 5 6 2 4 2 7 3" xfId="25614"/>
    <cellStyle name="Normal 5 6 2 4 2 7 3 2" xfId="55821"/>
    <cellStyle name="Normal 5 6 2 4 2 7 4" xfId="36541"/>
    <cellStyle name="Normal 5 6 2 4 2 8" xfId="7621"/>
    <cellStyle name="Normal 5 6 2 4 2 8 2" xfId="17261"/>
    <cellStyle name="Normal 5 6 2 4 2 8 2 2" xfId="47468"/>
    <cellStyle name="Normal 5 6 2 4 2 8 3" xfId="26901"/>
    <cellStyle name="Normal 5 6 2 4 2 8 3 2" xfId="57108"/>
    <cellStyle name="Normal 5 6 2 4 2 8 4" xfId="37828"/>
    <cellStyle name="Normal 5 6 2 4 2 9" xfId="8908"/>
    <cellStyle name="Normal 5 6 2 4 2 9 2" xfId="18548"/>
    <cellStyle name="Normal 5 6 2 4 2 9 2 2" xfId="48755"/>
    <cellStyle name="Normal 5 6 2 4 2 9 3" xfId="28188"/>
    <cellStyle name="Normal 5 6 2 4 2 9 3 2" xfId="58395"/>
    <cellStyle name="Normal 5 6 2 4 2 9 4" xfId="39115"/>
    <cellStyle name="Normal 5 6 2 4 3" xfId="685"/>
    <cellStyle name="Normal 5 6 2 4 3 10" xfId="19976"/>
    <cellStyle name="Normal 5 6 2 4 3 10 2" xfId="50183"/>
    <cellStyle name="Normal 5 6 2 4 3 11" xfId="29780"/>
    <cellStyle name="Normal 5 6 2 4 3 11 2" xfId="59987"/>
    <cellStyle name="Normal 5 6 2 4 3 12" xfId="30903"/>
    <cellStyle name="Normal 5 6 2 4 3 2" xfId="1814"/>
    <cellStyle name="Normal 5 6 2 4 3 2 2" xfId="11459"/>
    <cellStyle name="Normal 5 6 2 4 3 2 2 2" xfId="41666"/>
    <cellStyle name="Normal 5 6 2 4 3 2 3" xfId="21099"/>
    <cellStyle name="Normal 5 6 2 4 3 2 3 2" xfId="51306"/>
    <cellStyle name="Normal 5 6 2 4 3 2 4" xfId="32026"/>
    <cellStyle name="Normal 5 6 2 4 3 3" xfId="2940"/>
    <cellStyle name="Normal 5 6 2 4 3 3 2" xfId="12582"/>
    <cellStyle name="Normal 5 6 2 4 3 3 2 2" xfId="42789"/>
    <cellStyle name="Normal 5 6 2 4 3 3 3" xfId="22222"/>
    <cellStyle name="Normal 5 6 2 4 3 3 3 2" xfId="52429"/>
    <cellStyle name="Normal 5 6 2 4 3 3 4" xfId="33149"/>
    <cellStyle name="Normal 5 6 2 4 3 4" xfId="4063"/>
    <cellStyle name="Normal 5 6 2 4 3 4 2" xfId="13705"/>
    <cellStyle name="Normal 5 6 2 4 3 4 2 2" xfId="43912"/>
    <cellStyle name="Normal 5 6 2 4 3 4 3" xfId="23345"/>
    <cellStyle name="Normal 5 6 2 4 3 4 3 2" xfId="53552"/>
    <cellStyle name="Normal 5 6 2 4 3 4 4" xfId="34272"/>
    <cellStyle name="Normal 5 6 2 4 3 5" xfId="5352"/>
    <cellStyle name="Normal 5 6 2 4 3 5 2" xfId="14992"/>
    <cellStyle name="Normal 5 6 2 4 3 5 2 2" xfId="45199"/>
    <cellStyle name="Normal 5 6 2 4 3 5 3" xfId="24632"/>
    <cellStyle name="Normal 5 6 2 4 3 5 3 2" xfId="54839"/>
    <cellStyle name="Normal 5 6 2 4 3 5 4" xfId="35559"/>
    <cellStyle name="Normal 5 6 2 4 3 6" xfId="6639"/>
    <cellStyle name="Normal 5 6 2 4 3 6 2" xfId="16279"/>
    <cellStyle name="Normal 5 6 2 4 3 6 2 2" xfId="46486"/>
    <cellStyle name="Normal 5 6 2 4 3 6 3" xfId="25919"/>
    <cellStyle name="Normal 5 6 2 4 3 6 3 2" xfId="56126"/>
    <cellStyle name="Normal 5 6 2 4 3 6 4" xfId="36846"/>
    <cellStyle name="Normal 5 6 2 4 3 7" xfId="7926"/>
    <cellStyle name="Normal 5 6 2 4 3 7 2" xfId="17566"/>
    <cellStyle name="Normal 5 6 2 4 3 7 2 2" xfId="47773"/>
    <cellStyle name="Normal 5 6 2 4 3 7 3" xfId="27206"/>
    <cellStyle name="Normal 5 6 2 4 3 7 3 2" xfId="57413"/>
    <cellStyle name="Normal 5 6 2 4 3 7 4" xfId="38133"/>
    <cellStyle name="Normal 5 6 2 4 3 8" xfId="9213"/>
    <cellStyle name="Normal 5 6 2 4 3 8 2" xfId="18853"/>
    <cellStyle name="Normal 5 6 2 4 3 8 2 2" xfId="49060"/>
    <cellStyle name="Normal 5 6 2 4 3 8 3" xfId="28493"/>
    <cellStyle name="Normal 5 6 2 4 3 8 3 2" xfId="58700"/>
    <cellStyle name="Normal 5 6 2 4 3 8 4" xfId="39420"/>
    <cellStyle name="Normal 5 6 2 4 3 9" xfId="10336"/>
    <cellStyle name="Normal 5 6 2 4 3 9 2" xfId="40543"/>
    <cellStyle name="Normal 5 6 2 4 4" xfId="1155"/>
    <cellStyle name="Normal 5 6 2 4 4 10" xfId="20443"/>
    <cellStyle name="Normal 5 6 2 4 4 10 2" xfId="50650"/>
    <cellStyle name="Normal 5 6 2 4 4 11" xfId="30247"/>
    <cellStyle name="Normal 5 6 2 4 4 11 2" xfId="60454"/>
    <cellStyle name="Normal 5 6 2 4 4 12" xfId="31370"/>
    <cellStyle name="Normal 5 6 2 4 4 2" xfId="2283"/>
    <cellStyle name="Normal 5 6 2 4 4 2 2" xfId="11926"/>
    <cellStyle name="Normal 5 6 2 4 4 2 2 2" xfId="42133"/>
    <cellStyle name="Normal 5 6 2 4 4 2 3" xfId="21566"/>
    <cellStyle name="Normal 5 6 2 4 4 2 3 2" xfId="51773"/>
    <cellStyle name="Normal 5 6 2 4 4 2 4" xfId="32493"/>
    <cellStyle name="Normal 5 6 2 4 4 3" xfId="3407"/>
    <cellStyle name="Normal 5 6 2 4 4 3 2" xfId="13049"/>
    <cellStyle name="Normal 5 6 2 4 4 3 2 2" xfId="43256"/>
    <cellStyle name="Normal 5 6 2 4 4 3 3" xfId="22689"/>
    <cellStyle name="Normal 5 6 2 4 4 3 3 2" xfId="52896"/>
    <cellStyle name="Normal 5 6 2 4 4 3 4" xfId="33616"/>
    <cellStyle name="Normal 5 6 2 4 4 4" xfId="4530"/>
    <cellStyle name="Normal 5 6 2 4 4 4 2" xfId="14172"/>
    <cellStyle name="Normal 5 6 2 4 4 4 2 2" xfId="44379"/>
    <cellStyle name="Normal 5 6 2 4 4 4 3" xfId="23812"/>
    <cellStyle name="Normal 5 6 2 4 4 4 3 2" xfId="54019"/>
    <cellStyle name="Normal 5 6 2 4 4 4 4" xfId="34739"/>
    <cellStyle name="Normal 5 6 2 4 4 5" xfId="5819"/>
    <cellStyle name="Normal 5 6 2 4 4 5 2" xfId="15459"/>
    <cellStyle name="Normal 5 6 2 4 4 5 2 2" xfId="45666"/>
    <cellStyle name="Normal 5 6 2 4 4 5 3" xfId="25099"/>
    <cellStyle name="Normal 5 6 2 4 4 5 3 2" xfId="55306"/>
    <cellStyle name="Normal 5 6 2 4 4 5 4" xfId="36026"/>
    <cellStyle name="Normal 5 6 2 4 4 6" xfId="7106"/>
    <cellStyle name="Normal 5 6 2 4 4 6 2" xfId="16746"/>
    <cellStyle name="Normal 5 6 2 4 4 6 2 2" xfId="46953"/>
    <cellStyle name="Normal 5 6 2 4 4 6 3" xfId="26386"/>
    <cellStyle name="Normal 5 6 2 4 4 6 3 2" xfId="56593"/>
    <cellStyle name="Normal 5 6 2 4 4 6 4" xfId="37313"/>
    <cellStyle name="Normal 5 6 2 4 4 7" xfId="8393"/>
    <cellStyle name="Normal 5 6 2 4 4 7 2" xfId="18033"/>
    <cellStyle name="Normal 5 6 2 4 4 7 2 2" xfId="48240"/>
    <cellStyle name="Normal 5 6 2 4 4 7 3" xfId="27673"/>
    <cellStyle name="Normal 5 6 2 4 4 7 3 2" xfId="57880"/>
    <cellStyle name="Normal 5 6 2 4 4 7 4" xfId="38600"/>
    <cellStyle name="Normal 5 6 2 4 4 8" xfId="9680"/>
    <cellStyle name="Normal 5 6 2 4 4 8 2" xfId="19320"/>
    <cellStyle name="Normal 5 6 2 4 4 8 2 2" xfId="49527"/>
    <cellStyle name="Normal 5 6 2 4 4 8 3" xfId="28960"/>
    <cellStyle name="Normal 5 6 2 4 4 8 3 2" xfId="59167"/>
    <cellStyle name="Normal 5 6 2 4 4 8 4" xfId="39887"/>
    <cellStyle name="Normal 5 6 2 4 4 9" xfId="10803"/>
    <cellStyle name="Normal 5 6 2 4 4 9 2" xfId="41010"/>
    <cellStyle name="Normal 5 6 2 4 5" xfId="1343"/>
    <cellStyle name="Normal 5 6 2 4 5 2" xfId="4883"/>
    <cellStyle name="Normal 5 6 2 4 5 2 2" xfId="14523"/>
    <cellStyle name="Normal 5 6 2 4 5 2 2 2" xfId="44730"/>
    <cellStyle name="Normal 5 6 2 4 5 2 3" xfId="24163"/>
    <cellStyle name="Normal 5 6 2 4 5 2 3 2" xfId="54370"/>
    <cellStyle name="Normal 5 6 2 4 5 2 4" xfId="35090"/>
    <cellStyle name="Normal 5 6 2 4 5 3" xfId="6170"/>
    <cellStyle name="Normal 5 6 2 4 5 3 2" xfId="15810"/>
    <cellStyle name="Normal 5 6 2 4 5 3 2 2" xfId="46017"/>
    <cellStyle name="Normal 5 6 2 4 5 3 3" xfId="25450"/>
    <cellStyle name="Normal 5 6 2 4 5 3 3 2" xfId="55657"/>
    <cellStyle name="Normal 5 6 2 4 5 3 4" xfId="36377"/>
    <cellStyle name="Normal 5 6 2 4 5 4" xfId="7457"/>
    <cellStyle name="Normal 5 6 2 4 5 4 2" xfId="17097"/>
    <cellStyle name="Normal 5 6 2 4 5 4 2 2" xfId="47304"/>
    <cellStyle name="Normal 5 6 2 4 5 4 3" xfId="26737"/>
    <cellStyle name="Normal 5 6 2 4 5 4 3 2" xfId="56944"/>
    <cellStyle name="Normal 5 6 2 4 5 4 4" xfId="37664"/>
    <cellStyle name="Normal 5 6 2 4 5 5" xfId="8744"/>
    <cellStyle name="Normal 5 6 2 4 5 5 2" xfId="18384"/>
    <cellStyle name="Normal 5 6 2 4 5 5 2 2" xfId="48591"/>
    <cellStyle name="Normal 5 6 2 4 5 5 3" xfId="28024"/>
    <cellStyle name="Normal 5 6 2 4 5 5 3 2" xfId="58231"/>
    <cellStyle name="Normal 5 6 2 4 5 5 4" xfId="38951"/>
    <cellStyle name="Normal 5 6 2 4 5 6" xfId="10990"/>
    <cellStyle name="Normal 5 6 2 4 5 6 2" xfId="41197"/>
    <cellStyle name="Normal 5 6 2 4 5 7" xfId="20630"/>
    <cellStyle name="Normal 5 6 2 4 5 7 2" xfId="50837"/>
    <cellStyle name="Normal 5 6 2 4 5 8" xfId="29311"/>
    <cellStyle name="Normal 5 6 2 4 5 8 2" xfId="59518"/>
    <cellStyle name="Normal 5 6 2 4 5 9" xfId="31557"/>
    <cellStyle name="Normal 5 6 2 4 6" xfId="2471"/>
    <cellStyle name="Normal 5 6 2 4 6 2" xfId="12113"/>
    <cellStyle name="Normal 5 6 2 4 6 2 2" xfId="42320"/>
    <cellStyle name="Normal 5 6 2 4 6 3" xfId="21753"/>
    <cellStyle name="Normal 5 6 2 4 6 3 2" xfId="51960"/>
    <cellStyle name="Normal 5 6 2 4 6 4" xfId="32680"/>
    <cellStyle name="Normal 5 6 2 4 7" xfId="3594"/>
    <cellStyle name="Normal 5 6 2 4 7 2" xfId="13236"/>
    <cellStyle name="Normal 5 6 2 4 7 2 2" xfId="43443"/>
    <cellStyle name="Normal 5 6 2 4 7 3" xfId="22876"/>
    <cellStyle name="Normal 5 6 2 4 7 3 2" xfId="53083"/>
    <cellStyle name="Normal 5 6 2 4 7 4" xfId="33803"/>
    <cellStyle name="Normal 5 6 2 4 8" xfId="4717"/>
    <cellStyle name="Normal 5 6 2 4 8 2" xfId="14359"/>
    <cellStyle name="Normal 5 6 2 4 8 2 2" xfId="44566"/>
    <cellStyle name="Normal 5 6 2 4 8 3" xfId="23999"/>
    <cellStyle name="Normal 5 6 2 4 8 3 2" xfId="54206"/>
    <cellStyle name="Normal 5 6 2 4 8 4" xfId="34926"/>
    <cellStyle name="Normal 5 6 2 4 9" xfId="6006"/>
    <cellStyle name="Normal 5 6 2 4 9 2" xfId="15646"/>
    <cellStyle name="Normal 5 6 2 4 9 2 2" xfId="45853"/>
    <cellStyle name="Normal 5 6 2 4 9 3" xfId="25286"/>
    <cellStyle name="Normal 5 6 2 4 9 3 2" xfId="55493"/>
    <cellStyle name="Normal 5 6 2 4 9 4" xfId="36213"/>
    <cellStyle name="Normal 5 6 2 5" xfId="232"/>
    <cellStyle name="Normal 5 6 2 5 10" xfId="7316"/>
    <cellStyle name="Normal 5 6 2 5 10 2" xfId="16956"/>
    <cellStyle name="Normal 5 6 2 5 10 2 2" xfId="47163"/>
    <cellStyle name="Normal 5 6 2 5 10 3" xfId="26596"/>
    <cellStyle name="Normal 5 6 2 5 10 3 2" xfId="56803"/>
    <cellStyle name="Normal 5 6 2 5 10 4" xfId="37523"/>
    <cellStyle name="Normal 5 6 2 5 11" xfId="8603"/>
    <cellStyle name="Normal 5 6 2 5 11 2" xfId="18243"/>
    <cellStyle name="Normal 5 6 2 5 11 2 2" xfId="48450"/>
    <cellStyle name="Normal 5 6 2 5 11 3" xfId="27883"/>
    <cellStyle name="Normal 5 6 2 5 11 3 2" xfId="58090"/>
    <cellStyle name="Normal 5 6 2 5 11 4" xfId="38810"/>
    <cellStyle name="Normal 5 6 2 5 12" xfId="9890"/>
    <cellStyle name="Normal 5 6 2 5 12 2" xfId="40097"/>
    <cellStyle name="Normal 5 6 2 5 13" xfId="19530"/>
    <cellStyle name="Normal 5 6 2 5 13 2" xfId="49737"/>
    <cellStyle name="Normal 5 6 2 5 14" xfId="29170"/>
    <cellStyle name="Normal 5 6 2 5 14 2" xfId="59377"/>
    <cellStyle name="Normal 5 6 2 5 15" xfId="30457"/>
    <cellStyle name="Normal 5 6 2 5 2" xfId="396"/>
    <cellStyle name="Normal 5 6 2 5 2 10" xfId="10054"/>
    <cellStyle name="Normal 5 6 2 5 2 10 2" xfId="40261"/>
    <cellStyle name="Normal 5 6 2 5 2 11" xfId="19694"/>
    <cellStyle name="Normal 5 6 2 5 2 11 2" xfId="49901"/>
    <cellStyle name="Normal 5 6 2 5 2 12" xfId="29498"/>
    <cellStyle name="Normal 5 6 2 5 2 12 2" xfId="59705"/>
    <cellStyle name="Normal 5 6 2 5 2 13" xfId="30621"/>
    <cellStyle name="Normal 5 6 2 5 2 2" xfId="872"/>
    <cellStyle name="Normal 5 6 2 5 2 2 10" xfId="20163"/>
    <cellStyle name="Normal 5 6 2 5 2 2 10 2" xfId="50370"/>
    <cellStyle name="Normal 5 6 2 5 2 2 11" xfId="29967"/>
    <cellStyle name="Normal 5 6 2 5 2 2 11 2" xfId="60174"/>
    <cellStyle name="Normal 5 6 2 5 2 2 12" xfId="31090"/>
    <cellStyle name="Normal 5 6 2 5 2 2 2" xfId="2001"/>
    <cellStyle name="Normal 5 6 2 5 2 2 2 2" xfId="11646"/>
    <cellStyle name="Normal 5 6 2 5 2 2 2 2 2" xfId="41853"/>
    <cellStyle name="Normal 5 6 2 5 2 2 2 3" xfId="21286"/>
    <cellStyle name="Normal 5 6 2 5 2 2 2 3 2" xfId="51493"/>
    <cellStyle name="Normal 5 6 2 5 2 2 2 4" xfId="32213"/>
    <cellStyle name="Normal 5 6 2 5 2 2 3" xfId="3127"/>
    <cellStyle name="Normal 5 6 2 5 2 2 3 2" xfId="12769"/>
    <cellStyle name="Normal 5 6 2 5 2 2 3 2 2" xfId="42976"/>
    <cellStyle name="Normal 5 6 2 5 2 2 3 3" xfId="22409"/>
    <cellStyle name="Normal 5 6 2 5 2 2 3 3 2" xfId="52616"/>
    <cellStyle name="Normal 5 6 2 5 2 2 3 4" xfId="33336"/>
    <cellStyle name="Normal 5 6 2 5 2 2 4" xfId="4250"/>
    <cellStyle name="Normal 5 6 2 5 2 2 4 2" xfId="13892"/>
    <cellStyle name="Normal 5 6 2 5 2 2 4 2 2" xfId="44099"/>
    <cellStyle name="Normal 5 6 2 5 2 2 4 3" xfId="23532"/>
    <cellStyle name="Normal 5 6 2 5 2 2 4 3 2" xfId="53739"/>
    <cellStyle name="Normal 5 6 2 5 2 2 4 4" xfId="34459"/>
    <cellStyle name="Normal 5 6 2 5 2 2 5" xfId="5539"/>
    <cellStyle name="Normal 5 6 2 5 2 2 5 2" xfId="15179"/>
    <cellStyle name="Normal 5 6 2 5 2 2 5 2 2" xfId="45386"/>
    <cellStyle name="Normal 5 6 2 5 2 2 5 3" xfId="24819"/>
    <cellStyle name="Normal 5 6 2 5 2 2 5 3 2" xfId="55026"/>
    <cellStyle name="Normal 5 6 2 5 2 2 5 4" xfId="35746"/>
    <cellStyle name="Normal 5 6 2 5 2 2 6" xfId="6826"/>
    <cellStyle name="Normal 5 6 2 5 2 2 6 2" xfId="16466"/>
    <cellStyle name="Normal 5 6 2 5 2 2 6 2 2" xfId="46673"/>
    <cellStyle name="Normal 5 6 2 5 2 2 6 3" xfId="26106"/>
    <cellStyle name="Normal 5 6 2 5 2 2 6 3 2" xfId="56313"/>
    <cellStyle name="Normal 5 6 2 5 2 2 6 4" xfId="37033"/>
    <cellStyle name="Normal 5 6 2 5 2 2 7" xfId="8113"/>
    <cellStyle name="Normal 5 6 2 5 2 2 7 2" xfId="17753"/>
    <cellStyle name="Normal 5 6 2 5 2 2 7 2 2" xfId="47960"/>
    <cellStyle name="Normal 5 6 2 5 2 2 7 3" xfId="27393"/>
    <cellStyle name="Normal 5 6 2 5 2 2 7 3 2" xfId="57600"/>
    <cellStyle name="Normal 5 6 2 5 2 2 7 4" xfId="38320"/>
    <cellStyle name="Normal 5 6 2 5 2 2 8" xfId="9400"/>
    <cellStyle name="Normal 5 6 2 5 2 2 8 2" xfId="19040"/>
    <cellStyle name="Normal 5 6 2 5 2 2 8 2 2" xfId="49247"/>
    <cellStyle name="Normal 5 6 2 5 2 2 8 3" xfId="28680"/>
    <cellStyle name="Normal 5 6 2 5 2 2 8 3 2" xfId="58887"/>
    <cellStyle name="Normal 5 6 2 5 2 2 8 4" xfId="39607"/>
    <cellStyle name="Normal 5 6 2 5 2 2 9" xfId="10523"/>
    <cellStyle name="Normal 5 6 2 5 2 2 9 2" xfId="40730"/>
    <cellStyle name="Normal 5 6 2 5 2 3" xfId="1530"/>
    <cellStyle name="Normal 5 6 2 5 2 3 2" xfId="11177"/>
    <cellStyle name="Normal 5 6 2 5 2 3 2 2" xfId="41384"/>
    <cellStyle name="Normal 5 6 2 5 2 3 3" xfId="20817"/>
    <cellStyle name="Normal 5 6 2 5 2 3 3 2" xfId="51024"/>
    <cellStyle name="Normal 5 6 2 5 2 3 4" xfId="31744"/>
    <cellStyle name="Normal 5 6 2 5 2 4" xfId="2658"/>
    <cellStyle name="Normal 5 6 2 5 2 4 2" xfId="12300"/>
    <cellStyle name="Normal 5 6 2 5 2 4 2 2" xfId="42507"/>
    <cellStyle name="Normal 5 6 2 5 2 4 3" xfId="21940"/>
    <cellStyle name="Normal 5 6 2 5 2 4 3 2" xfId="52147"/>
    <cellStyle name="Normal 5 6 2 5 2 4 4" xfId="32867"/>
    <cellStyle name="Normal 5 6 2 5 2 5" xfId="3781"/>
    <cellStyle name="Normal 5 6 2 5 2 5 2" xfId="13423"/>
    <cellStyle name="Normal 5 6 2 5 2 5 2 2" xfId="43630"/>
    <cellStyle name="Normal 5 6 2 5 2 5 3" xfId="23063"/>
    <cellStyle name="Normal 5 6 2 5 2 5 3 2" xfId="53270"/>
    <cellStyle name="Normal 5 6 2 5 2 5 4" xfId="33990"/>
    <cellStyle name="Normal 5 6 2 5 2 6" xfId="5070"/>
    <cellStyle name="Normal 5 6 2 5 2 6 2" xfId="14710"/>
    <cellStyle name="Normal 5 6 2 5 2 6 2 2" xfId="44917"/>
    <cellStyle name="Normal 5 6 2 5 2 6 3" xfId="24350"/>
    <cellStyle name="Normal 5 6 2 5 2 6 3 2" xfId="54557"/>
    <cellStyle name="Normal 5 6 2 5 2 6 4" xfId="35277"/>
    <cellStyle name="Normal 5 6 2 5 2 7" xfId="6357"/>
    <cellStyle name="Normal 5 6 2 5 2 7 2" xfId="15997"/>
    <cellStyle name="Normal 5 6 2 5 2 7 2 2" xfId="46204"/>
    <cellStyle name="Normal 5 6 2 5 2 7 3" xfId="25637"/>
    <cellStyle name="Normal 5 6 2 5 2 7 3 2" xfId="55844"/>
    <cellStyle name="Normal 5 6 2 5 2 7 4" xfId="36564"/>
    <cellStyle name="Normal 5 6 2 5 2 8" xfId="7644"/>
    <cellStyle name="Normal 5 6 2 5 2 8 2" xfId="17284"/>
    <cellStyle name="Normal 5 6 2 5 2 8 2 2" xfId="47491"/>
    <cellStyle name="Normal 5 6 2 5 2 8 3" xfId="26924"/>
    <cellStyle name="Normal 5 6 2 5 2 8 3 2" xfId="57131"/>
    <cellStyle name="Normal 5 6 2 5 2 8 4" xfId="37851"/>
    <cellStyle name="Normal 5 6 2 5 2 9" xfId="8931"/>
    <cellStyle name="Normal 5 6 2 5 2 9 2" xfId="18571"/>
    <cellStyle name="Normal 5 6 2 5 2 9 2 2" xfId="48778"/>
    <cellStyle name="Normal 5 6 2 5 2 9 3" xfId="28211"/>
    <cellStyle name="Normal 5 6 2 5 2 9 3 2" xfId="58418"/>
    <cellStyle name="Normal 5 6 2 5 2 9 4" xfId="39138"/>
    <cellStyle name="Normal 5 6 2 5 3" xfId="708"/>
    <cellStyle name="Normal 5 6 2 5 3 10" xfId="19999"/>
    <cellStyle name="Normal 5 6 2 5 3 10 2" xfId="50206"/>
    <cellStyle name="Normal 5 6 2 5 3 11" xfId="29803"/>
    <cellStyle name="Normal 5 6 2 5 3 11 2" xfId="60010"/>
    <cellStyle name="Normal 5 6 2 5 3 12" xfId="30926"/>
    <cellStyle name="Normal 5 6 2 5 3 2" xfId="1837"/>
    <cellStyle name="Normal 5 6 2 5 3 2 2" xfId="11482"/>
    <cellStyle name="Normal 5 6 2 5 3 2 2 2" xfId="41689"/>
    <cellStyle name="Normal 5 6 2 5 3 2 3" xfId="21122"/>
    <cellStyle name="Normal 5 6 2 5 3 2 3 2" xfId="51329"/>
    <cellStyle name="Normal 5 6 2 5 3 2 4" xfId="32049"/>
    <cellStyle name="Normal 5 6 2 5 3 3" xfId="2963"/>
    <cellStyle name="Normal 5 6 2 5 3 3 2" xfId="12605"/>
    <cellStyle name="Normal 5 6 2 5 3 3 2 2" xfId="42812"/>
    <cellStyle name="Normal 5 6 2 5 3 3 3" xfId="22245"/>
    <cellStyle name="Normal 5 6 2 5 3 3 3 2" xfId="52452"/>
    <cellStyle name="Normal 5 6 2 5 3 3 4" xfId="33172"/>
    <cellStyle name="Normal 5 6 2 5 3 4" xfId="4086"/>
    <cellStyle name="Normal 5 6 2 5 3 4 2" xfId="13728"/>
    <cellStyle name="Normal 5 6 2 5 3 4 2 2" xfId="43935"/>
    <cellStyle name="Normal 5 6 2 5 3 4 3" xfId="23368"/>
    <cellStyle name="Normal 5 6 2 5 3 4 3 2" xfId="53575"/>
    <cellStyle name="Normal 5 6 2 5 3 4 4" xfId="34295"/>
    <cellStyle name="Normal 5 6 2 5 3 5" xfId="5375"/>
    <cellStyle name="Normal 5 6 2 5 3 5 2" xfId="15015"/>
    <cellStyle name="Normal 5 6 2 5 3 5 2 2" xfId="45222"/>
    <cellStyle name="Normal 5 6 2 5 3 5 3" xfId="24655"/>
    <cellStyle name="Normal 5 6 2 5 3 5 3 2" xfId="54862"/>
    <cellStyle name="Normal 5 6 2 5 3 5 4" xfId="35582"/>
    <cellStyle name="Normal 5 6 2 5 3 6" xfId="6662"/>
    <cellStyle name="Normal 5 6 2 5 3 6 2" xfId="16302"/>
    <cellStyle name="Normal 5 6 2 5 3 6 2 2" xfId="46509"/>
    <cellStyle name="Normal 5 6 2 5 3 6 3" xfId="25942"/>
    <cellStyle name="Normal 5 6 2 5 3 6 3 2" xfId="56149"/>
    <cellStyle name="Normal 5 6 2 5 3 6 4" xfId="36869"/>
    <cellStyle name="Normal 5 6 2 5 3 7" xfId="7949"/>
    <cellStyle name="Normal 5 6 2 5 3 7 2" xfId="17589"/>
    <cellStyle name="Normal 5 6 2 5 3 7 2 2" xfId="47796"/>
    <cellStyle name="Normal 5 6 2 5 3 7 3" xfId="27229"/>
    <cellStyle name="Normal 5 6 2 5 3 7 3 2" xfId="57436"/>
    <cellStyle name="Normal 5 6 2 5 3 7 4" xfId="38156"/>
    <cellStyle name="Normal 5 6 2 5 3 8" xfId="9236"/>
    <cellStyle name="Normal 5 6 2 5 3 8 2" xfId="18876"/>
    <cellStyle name="Normal 5 6 2 5 3 8 2 2" xfId="49083"/>
    <cellStyle name="Normal 5 6 2 5 3 8 3" xfId="28516"/>
    <cellStyle name="Normal 5 6 2 5 3 8 3 2" xfId="58723"/>
    <cellStyle name="Normal 5 6 2 5 3 8 4" xfId="39443"/>
    <cellStyle name="Normal 5 6 2 5 3 9" xfId="10359"/>
    <cellStyle name="Normal 5 6 2 5 3 9 2" xfId="40566"/>
    <cellStyle name="Normal 5 6 2 5 4" xfId="1178"/>
    <cellStyle name="Normal 5 6 2 5 4 10" xfId="20466"/>
    <cellStyle name="Normal 5 6 2 5 4 10 2" xfId="50673"/>
    <cellStyle name="Normal 5 6 2 5 4 11" xfId="30270"/>
    <cellStyle name="Normal 5 6 2 5 4 11 2" xfId="60477"/>
    <cellStyle name="Normal 5 6 2 5 4 12" xfId="31393"/>
    <cellStyle name="Normal 5 6 2 5 4 2" xfId="2306"/>
    <cellStyle name="Normal 5 6 2 5 4 2 2" xfId="11949"/>
    <cellStyle name="Normal 5 6 2 5 4 2 2 2" xfId="42156"/>
    <cellStyle name="Normal 5 6 2 5 4 2 3" xfId="21589"/>
    <cellStyle name="Normal 5 6 2 5 4 2 3 2" xfId="51796"/>
    <cellStyle name="Normal 5 6 2 5 4 2 4" xfId="32516"/>
    <cellStyle name="Normal 5 6 2 5 4 3" xfId="3430"/>
    <cellStyle name="Normal 5 6 2 5 4 3 2" xfId="13072"/>
    <cellStyle name="Normal 5 6 2 5 4 3 2 2" xfId="43279"/>
    <cellStyle name="Normal 5 6 2 5 4 3 3" xfId="22712"/>
    <cellStyle name="Normal 5 6 2 5 4 3 3 2" xfId="52919"/>
    <cellStyle name="Normal 5 6 2 5 4 3 4" xfId="33639"/>
    <cellStyle name="Normal 5 6 2 5 4 4" xfId="4553"/>
    <cellStyle name="Normal 5 6 2 5 4 4 2" xfId="14195"/>
    <cellStyle name="Normal 5 6 2 5 4 4 2 2" xfId="44402"/>
    <cellStyle name="Normal 5 6 2 5 4 4 3" xfId="23835"/>
    <cellStyle name="Normal 5 6 2 5 4 4 3 2" xfId="54042"/>
    <cellStyle name="Normal 5 6 2 5 4 4 4" xfId="34762"/>
    <cellStyle name="Normal 5 6 2 5 4 5" xfId="5842"/>
    <cellStyle name="Normal 5 6 2 5 4 5 2" xfId="15482"/>
    <cellStyle name="Normal 5 6 2 5 4 5 2 2" xfId="45689"/>
    <cellStyle name="Normal 5 6 2 5 4 5 3" xfId="25122"/>
    <cellStyle name="Normal 5 6 2 5 4 5 3 2" xfId="55329"/>
    <cellStyle name="Normal 5 6 2 5 4 5 4" xfId="36049"/>
    <cellStyle name="Normal 5 6 2 5 4 6" xfId="7129"/>
    <cellStyle name="Normal 5 6 2 5 4 6 2" xfId="16769"/>
    <cellStyle name="Normal 5 6 2 5 4 6 2 2" xfId="46976"/>
    <cellStyle name="Normal 5 6 2 5 4 6 3" xfId="26409"/>
    <cellStyle name="Normal 5 6 2 5 4 6 3 2" xfId="56616"/>
    <cellStyle name="Normal 5 6 2 5 4 6 4" xfId="37336"/>
    <cellStyle name="Normal 5 6 2 5 4 7" xfId="8416"/>
    <cellStyle name="Normal 5 6 2 5 4 7 2" xfId="18056"/>
    <cellStyle name="Normal 5 6 2 5 4 7 2 2" xfId="48263"/>
    <cellStyle name="Normal 5 6 2 5 4 7 3" xfId="27696"/>
    <cellStyle name="Normal 5 6 2 5 4 7 3 2" xfId="57903"/>
    <cellStyle name="Normal 5 6 2 5 4 7 4" xfId="38623"/>
    <cellStyle name="Normal 5 6 2 5 4 8" xfId="9703"/>
    <cellStyle name="Normal 5 6 2 5 4 8 2" xfId="19343"/>
    <cellStyle name="Normal 5 6 2 5 4 8 2 2" xfId="49550"/>
    <cellStyle name="Normal 5 6 2 5 4 8 3" xfId="28983"/>
    <cellStyle name="Normal 5 6 2 5 4 8 3 2" xfId="59190"/>
    <cellStyle name="Normal 5 6 2 5 4 8 4" xfId="39910"/>
    <cellStyle name="Normal 5 6 2 5 4 9" xfId="10826"/>
    <cellStyle name="Normal 5 6 2 5 4 9 2" xfId="41033"/>
    <cellStyle name="Normal 5 6 2 5 5" xfId="1366"/>
    <cellStyle name="Normal 5 6 2 5 5 2" xfId="4906"/>
    <cellStyle name="Normal 5 6 2 5 5 2 2" xfId="14546"/>
    <cellStyle name="Normal 5 6 2 5 5 2 2 2" xfId="44753"/>
    <cellStyle name="Normal 5 6 2 5 5 2 3" xfId="24186"/>
    <cellStyle name="Normal 5 6 2 5 5 2 3 2" xfId="54393"/>
    <cellStyle name="Normal 5 6 2 5 5 2 4" xfId="35113"/>
    <cellStyle name="Normal 5 6 2 5 5 3" xfId="6193"/>
    <cellStyle name="Normal 5 6 2 5 5 3 2" xfId="15833"/>
    <cellStyle name="Normal 5 6 2 5 5 3 2 2" xfId="46040"/>
    <cellStyle name="Normal 5 6 2 5 5 3 3" xfId="25473"/>
    <cellStyle name="Normal 5 6 2 5 5 3 3 2" xfId="55680"/>
    <cellStyle name="Normal 5 6 2 5 5 3 4" xfId="36400"/>
    <cellStyle name="Normal 5 6 2 5 5 4" xfId="7480"/>
    <cellStyle name="Normal 5 6 2 5 5 4 2" xfId="17120"/>
    <cellStyle name="Normal 5 6 2 5 5 4 2 2" xfId="47327"/>
    <cellStyle name="Normal 5 6 2 5 5 4 3" xfId="26760"/>
    <cellStyle name="Normal 5 6 2 5 5 4 3 2" xfId="56967"/>
    <cellStyle name="Normal 5 6 2 5 5 4 4" xfId="37687"/>
    <cellStyle name="Normal 5 6 2 5 5 5" xfId="8767"/>
    <cellStyle name="Normal 5 6 2 5 5 5 2" xfId="18407"/>
    <cellStyle name="Normal 5 6 2 5 5 5 2 2" xfId="48614"/>
    <cellStyle name="Normal 5 6 2 5 5 5 3" xfId="28047"/>
    <cellStyle name="Normal 5 6 2 5 5 5 3 2" xfId="58254"/>
    <cellStyle name="Normal 5 6 2 5 5 5 4" xfId="38974"/>
    <cellStyle name="Normal 5 6 2 5 5 6" xfId="11013"/>
    <cellStyle name="Normal 5 6 2 5 5 6 2" xfId="41220"/>
    <cellStyle name="Normal 5 6 2 5 5 7" xfId="20653"/>
    <cellStyle name="Normal 5 6 2 5 5 7 2" xfId="50860"/>
    <cellStyle name="Normal 5 6 2 5 5 8" xfId="29334"/>
    <cellStyle name="Normal 5 6 2 5 5 8 2" xfId="59541"/>
    <cellStyle name="Normal 5 6 2 5 5 9" xfId="31580"/>
    <cellStyle name="Normal 5 6 2 5 6" xfId="2494"/>
    <cellStyle name="Normal 5 6 2 5 6 2" xfId="12136"/>
    <cellStyle name="Normal 5 6 2 5 6 2 2" xfId="42343"/>
    <cellStyle name="Normal 5 6 2 5 6 3" xfId="21776"/>
    <cellStyle name="Normal 5 6 2 5 6 3 2" xfId="51983"/>
    <cellStyle name="Normal 5 6 2 5 6 4" xfId="32703"/>
    <cellStyle name="Normal 5 6 2 5 7" xfId="3617"/>
    <cellStyle name="Normal 5 6 2 5 7 2" xfId="13259"/>
    <cellStyle name="Normal 5 6 2 5 7 2 2" xfId="43466"/>
    <cellStyle name="Normal 5 6 2 5 7 3" xfId="22899"/>
    <cellStyle name="Normal 5 6 2 5 7 3 2" xfId="53106"/>
    <cellStyle name="Normal 5 6 2 5 7 4" xfId="33826"/>
    <cellStyle name="Normal 5 6 2 5 8" xfId="4740"/>
    <cellStyle name="Normal 5 6 2 5 8 2" xfId="14382"/>
    <cellStyle name="Normal 5 6 2 5 8 2 2" xfId="44589"/>
    <cellStyle name="Normal 5 6 2 5 8 3" xfId="24022"/>
    <cellStyle name="Normal 5 6 2 5 8 3 2" xfId="54229"/>
    <cellStyle name="Normal 5 6 2 5 8 4" xfId="34949"/>
    <cellStyle name="Normal 5 6 2 5 9" xfId="6029"/>
    <cellStyle name="Normal 5 6 2 5 9 2" xfId="15669"/>
    <cellStyle name="Normal 5 6 2 5 9 2 2" xfId="45876"/>
    <cellStyle name="Normal 5 6 2 5 9 3" xfId="25309"/>
    <cellStyle name="Normal 5 6 2 5 9 3 2" xfId="55516"/>
    <cellStyle name="Normal 5 6 2 5 9 4" xfId="36236"/>
    <cellStyle name="Normal 5 6 2 6" xfId="256"/>
    <cellStyle name="Normal 5 6 2 6 10" xfId="7340"/>
    <cellStyle name="Normal 5 6 2 6 10 2" xfId="16980"/>
    <cellStyle name="Normal 5 6 2 6 10 2 2" xfId="47187"/>
    <cellStyle name="Normal 5 6 2 6 10 3" xfId="26620"/>
    <cellStyle name="Normal 5 6 2 6 10 3 2" xfId="56827"/>
    <cellStyle name="Normal 5 6 2 6 10 4" xfId="37547"/>
    <cellStyle name="Normal 5 6 2 6 11" xfId="8627"/>
    <cellStyle name="Normal 5 6 2 6 11 2" xfId="18267"/>
    <cellStyle name="Normal 5 6 2 6 11 2 2" xfId="48474"/>
    <cellStyle name="Normal 5 6 2 6 11 3" xfId="27907"/>
    <cellStyle name="Normal 5 6 2 6 11 3 2" xfId="58114"/>
    <cellStyle name="Normal 5 6 2 6 11 4" xfId="38834"/>
    <cellStyle name="Normal 5 6 2 6 12" xfId="9914"/>
    <cellStyle name="Normal 5 6 2 6 12 2" xfId="40121"/>
    <cellStyle name="Normal 5 6 2 6 13" xfId="19554"/>
    <cellStyle name="Normal 5 6 2 6 13 2" xfId="49761"/>
    <cellStyle name="Normal 5 6 2 6 14" xfId="29194"/>
    <cellStyle name="Normal 5 6 2 6 14 2" xfId="59401"/>
    <cellStyle name="Normal 5 6 2 6 15" xfId="30481"/>
    <cellStyle name="Normal 5 6 2 6 2" xfId="420"/>
    <cellStyle name="Normal 5 6 2 6 2 10" xfId="10078"/>
    <cellStyle name="Normal 5 6 2 6 2 10 2" xfId="40285"/>
    <cellStyle name="Normal 5 6 2 6 2 11" xfId="19718"/>
    <cellStyle name="Normal 5 6 2 6 2 11 2" xfId="49925"/>
    <cellStyle name="Normal 5 6 2 6 2 12" xfId="29522"/>
    <cellStyle name="Normal 5 6 2 6 2 12 2" xfId="59729"/>
    <cellStyle name="Normal 5 6 2 6 2 13" xfId="30645"/>
    <cellStyle name="Normal 5 6 2 6 2 2" xfId="896"/>
    <cellStyle name="Normal 5 6 2 6 2 2 10" xfId="20187"/>
    <cellStyle name="Normal 5 6 2 6 2 2 10 2" xfId="50394"/>
    <cellStyle name="Normal 5 6 2 6 2 2 11" xfId="29991"/>
    <cellStyle name="Normal 5 6 2 6 2 2 11 2" xfId="60198"/>
    <cellStyle name="Normal 5 6 2 6 2 2 12" xfId="31114"/>
    <cellStyle name="Normal 5 6 2 6 2 2 2" xfId="2025"/>
    <cellStyle name="Normal 5 6 2 6 2 2 2 2" xfId="11670"/>
    <cellStyle name="Normal 5 6 2 6 2 2 2 2 2" xfId="41877"/>
    <cellStyle name="Normal 5 6 2 6 2 2 2 3" xfId="21310"/>
    <cellStyle name="Normal 5 6 2 6 2 2 2 3 2" xfId="51517"/>
    <cellStyle name="Normal 5 6 2 6 2 2 2 4" xfId="32237"/>
    <cellStyle name="Normal 5 6 2 6 2 2 3" xfId="3151"/>
    <cellStyle name="Normal 5 6 2 6 2 2 3 2" xfId="12793"/>
    <cellStyle name="Normal 5 6 2 6 2 2 3 2 2" xfId="43000"/>
    <cellStyle name="Normal 5 6 2 6 2 2 3 3" xfId="22433"/>
    <cellStyle name="Normal 5 6 2 6 2 2 3 3 2" xfId="52640"/>
    <cellStyle name="Normal 5 6 2 6 2 2 3 4" xfId="33360"/>
    <cellStyle name="Normal 5 6 2 6 2 2 4" xfId="4274"/>
    <cellStyle name="Normal 5 6 2 6 2 2 4 2" xfId="13916"/>
    <cellStyle name="Normal 5 6 2 6 2 2 4 2 2" xfId="44123"/>
    <cellStyle name="Normal 5 6 2 6 2 2 4 3" xfId="23556"/>
    <cellStyle name="Normal 5 6 2 6 2 2 4 3 2" xfId="53763"/>
    <cellStyle name="Normal 5 6 2 6 2 2 4 4" xfId="34483"/>
    <cellStyle name="Normal 5 6 2 6 2 2 5" xfId="5563"/>
    <cellStyle name="Normal 5 6 2 6 2 2 5 2" xfId="15203"/>
    <cellStyle name="Normal 5 6 2 6 2 2 5 2 2" xfId="45410"/>
    <cellStyle name="Normal 5 6 2 6 2 2 5 3" xfId="24843"/>
    <cellStyle name="Normal 5 6 2 6 2 2 5 3 2" xfId="55050"/>
    <cellStyle name="Normal 5 6 2 6 2 2 5 4" xfId="35770"/>
    <cellStyle name="Normal 5 6 2 6 2 2 6" xfId="6850"/>
    <cellStyle name="Normal 5 6 2 6 2 2 6 2" xfId="16490"/>
    <cellStyle name="Normal 5 6 2 6 2 2 6 2 2" xfId="46697"/>
    <cellStyle name="Normal 5 6 2 6 2 2 6 3" xfId="26130"/>
    <cellStyle name="Normal 5 6 2 6 2 2 6 3 2" xfId="56337"/>
    <cellStyle name="Normal 5 6 2 6 2 2 6 4" xfId="37057"/>
    <cellStyle name="Normal 5 6 2 6 2 2 7" xfId="8137"/>
    <cellStyle name="Normal 5 6 2 6 2 2 7 2" xfId="17777"/>
    <cellStyle name="Normal 5 6 2 6 2 2 7 2 2" xfId="47984"/>
    <cellStyle name="Normal 5 6 2 6 2 2 7 3" xfId="27417"/>
    <cellStyle name="Normal 5 6 2 6 2 2 7 3 2" xfId="57624"/>
    <cellStyle name="Normal 5 6 2 6 2 2 7 4" xfId="38344"/>
    <cellStyle name="Normal 5 6 2 6 2 2 8" xfId="9424"/>
    <cellStyle name="Normal 5 6 2 6 2 2 8 2" xfId="19064"/>
    <cellStyle name="Normal 5 6 2 6 2 2 8 2 2" xfId="49271"/>
    <cellStyle name="Normal 5 6 2 6 2 2 8 3" xfId="28704"/>
    <cellStyle name="Normal 5 6 2 6 2 2 8 3 2" xfId="58911"/>
    <cellStyle name="Normal 5 6 2 6 2 2 8 4" xfId="39631"/>
    <cellStyle name="Normal 5 6 2 6 2 2 9" xfId="10547"/>
    <cellStyle name="Normal 5 6 2 6 2 2 9 2" xfId="40754"/>
    <cellStyle name="Normal 5 6 2 6 2 3" xfId="1554"/>
    <cellStyle name="Normal 5 6 2 6 2 3 2" xfId="11201"/>
    <cellStyle name="Normal 5 6 2 6 2 3 2 2" xfId="41408"/>
    <cellStyle name="Normal 5 6 2 6 2 3 3" xfId="20841"/>
    <cellStyle name="Normal 5 6 2 6 2 3 3 2" xfId="51048"/>
    <cellStyle name="Normal 5 6 2 6 2 3 4" xfId="31768"/>
    <cellStyle name="Normal 5 6 2 6 2 4" xfId="2682"/>
    <cellStyle name="Normal 5 6 2 6 2 4 2" xfId="12324"/>
    <cellStyle name="Normal 5 6 2 6 2 4 2 2" xfId="42531"/>
    <cellStyle name="Normal 5 6 2 6 2 4 3" xfId="21964"/>
    <cellStyle name="Normal 5 6 2 6 2 4 3 2" xfId="52171"/>
    <cellStyle name="Normal 5 6 2 6 2 4 4" xfId="32891"/>
    <cellStyle name="Normal 5 6 2 6 2 5" xfId="3805"/>
    <cellStyle name="Normal 5 6 2 6 2 5 2" xfId="13447"/>
    <cellStyle name="Normal 5 6 2 6 2 5 2 2" xfId="43654"/>
    <cellStyle name="Normal 5 6 2 6 2 5 3" xfId="23087"/>
    <cellStyle name="Normal 5 6 2 6 2 5 3 2" xfId="53294"/>
    <cellStyle name="Normal 5 6 2 6 2 5 4" xfId="34014"/>
    <cellStyle name="Normal 5 6 2 6 2 6" xfId="5094"/>
    <cellStyle name="Normal 5 6 2 6 2 6 2" xfId="14734"/>
    <cellStyle name="Normal 5 6 2 6 2 6 2 2" xfId="44941"/>
    <cellStyle name="Normal 5 6 2 6 2 6 3" xfId="24374"/>
    <cellStyle name="Normal 5 6 2 6 2 6 3 2" xfId="54581"/>
    <cellStyle name="Normal 5 6 2 6 2 6 4" xfId="35301"/>
    <cellStyle name="Normal 5 6 2 6 2 7" xfId="6381"/>
    <cellStyle name="Normal 5 6 2 6 2 7 2" xfId="16021"/>
    <cellStyle name="Normal 5 6 2 6 2 7 2 2" xfId="46228"/>
    <cellStyle name="Normal 5 6 2 6 2 7 3" xfId="25661"/>
    <cellStyle name="Normal 5 6 2 6 2 7 3 2" xfId="55868"/>
    <cellStyle name="Normal 5 6 2 6 2 7 4" xfId="36588"/>
    <cellStyle name="Normal 5 6 2 6 2 8" xfId="7668"/>
    <cellStyle name="Normal 5 6 2 6 2 8 2" xfId="17308"/>
    <cellStyle name="Normal 5 6 2 6 2 8 2 2" xfId="47515"/>
    <cellStyle name="Normal 5 6 2 6 2 8 3" xfId="26948"/>
    <cellStyle name="Normal 5 6 2 6 2 8 3 2" xfId="57155"/>
    <cellStyle name="Normal 5 6 2 6 2 8 4" xfId="37875"/>
    <cellStyle name="Normal 5 6 2 6 2 9" xfId="8955"/>
    <cellStyle name="Normal 5 6 2 6 2 9 2" xfId="18595"/>
    <cellStyle name="Normal 5 6 2 6 2 9 2 2" xfId="48802"/>
    <cellStyle name="Normal 5 6 2 6 2 9 3" xfId="28235"/>
    <cellStyle name="Normal 5 6 2 6 2 9 3 2" xfId="58442"/>
    <cellStyle name="Normal 5 6 2 6 2 9 4" xfId="39162"/>
    <cellStyle name="Normal 5 6 2 6 3" xfId="732"/>
    <cellStyle name="Normal 5 6 2 6 3 10" xfId="20023"/>
    <cellStyle name="Normal 5 6 2 6 3 10 2" xfId="50230"/>
    <cellStyle name="Normal 5 6 2 6 3 11" xfId="29827"/>
    <cellStyle name="Normal 5 6 2 6 3 11 2" xfId="60034"/>
    <cellStyle name="Normal 5 6 2 6 3 12" xfId="30950"/>
    <cellStyle name="Normal 5 6 2 6 3 2" xfId="1861"/>
    <cellStyle name="Normal 5 6 2 6 3 2 2" xfId="11506"/>
    <cellStyle name="Normal 5 6 2 6 3 2 2 2" xfId="41713"/>
    <cellStyle name="Normal 5 6 2 6 3 2 3" xfId="21146"/>
    <cellStyle name="Normal 5 6 2 6 3 2 3 2" xfId="51353"/>
    <cellStyle name="Normal 5 6 2 6 3 2 4" xfId="32073"/>
    <cellStyle name="Normal 5 6 2 6 3 3" xfId="2987"/>
    <cellStyle name="Normal 5 6 2 6 3 3 2" xfId="12629"/>
    <cellStyle name="Normal 5 6 2 6 3 3 2 2" xfId="42836"/>
    <cellStyle name="Normal 5 6 2 6 3 3 3" xfId="22269"/>
    <cellStyle name="Normal 5 6 2 6 3 3 3 2" xfId="52476"/>
    <cellStyle name="Normal 5 6 2 6 3 3 4" xfId="33196"/>
    <cellStyle name="Normal 5 6 2 6 3 4" xfId="4110"/>
    <cellStyle name="Normal 5 6 2 6 3 4 2" xfId="13752"/>
    <cellStyle name="Normal 5 6 2 6 3 4 2 2" xfId="43959"/>
    <cellStyle name="Normal 5 6 2 6 3 4 3" xfId="23392"/>
    <cellStyle name="Normal 5 6 2 6 3 4 3 2" xfId="53599"/>
    <cellStyle name="Normal 5 6 2 6 3 4 4" xfId="34319"/>
    <cellStyle name="Normal 5 6 2 6 3 5" xfId="5399"/>
    <cellStyle name="Normal 5 6 2 6 3 5 2" xfId="15039"/>
    <cellStyle name="Normal 5 6 2 6 3 5 2 2" xfId="45246"/>
    <cellStyle name="Normal 5 6 2 6 3 5 3" xfId="24679"/>
    <cellStyle name="Normal 5 6 2 6 3 5 3 2" xfId="54886"/>
    <cellStyle name="Normal 5 6 2 6 3 5 4" xfId="35606"/>
    <cellStyle name="Normal 5 6 2 6 3 6" xfId="6686"/>
    <cellStyle name="Normal 5 6 2 6 3 6 2" xfId="16326"/>
    <cellStyle name="Normal 5 6 2 6 3 6 2 2" xfId="46533"/>
    <cellStyle name="Normal 5 6 2 6 3 6 3" xfId="25966"/>
    <cellStyle name="Normal 5 6 2 6 3 6 3 2" xfId="56173"/>
    <cellStyle name="Normal 5 6 2 6 3 6 4" xfId="36893"/>
    <cellStyle name="Normal 5 6 2 6 3 7" xfId="7973"/>
    <cellStyle name="Normal 5 6 2 6 3 7 2" xfId="17613"/>
    <cellStyle name="Normal 5 6 2 6 3 7 2 2" xfId="47820"/>
    <cellStyle name="Normal 5 6 2 6 3 7 3" xfId="27253"/>
    <cellStyle name="Normal 5 6 2 6 3 7 3 2" xfId="57460"/>
    <cellStyle name="Normal 5 6 2 6 3 7 4" xfId="38180"/>
    <cellStyle name="Normal 5 6 2 6 3 8" xfId="9260"/>
    <cellStyle name="Normal 5 6 2 6 3 8 2" xfId="18900"/>
    <cellStyle name="Normal 5 6 2 6 3 8 2 2" xfId="49107"/>
    <cellStyle name="Normal 5 6 2 6 3 8 3" xfId="28540"/>
    <cellStyle name="Normal 5 6 2 6 3 8 3 2" xfId="58747"/>
    <cellStyle name="Normal 5 6 2 6 3 8 4" xfId="39467"/>
    <cellStyle name="Normal 5 6 2 6 3 9" xfId="10383"/>
    <cellStyle name="Normal 5 6 2 6 3 9 2" xfId="40590"/>
    <cellStyle name="Normal 5 6 2 6 4" xfId="1202"/>
    <cellStyle name="Normal 5 6 2 6 4 10" xfId="20490"/>
    <cellStyle name="Normal 5 6 2 6 4 10 2" xfId="50697"/>
    <cellStyle name="Normal 5 6 2 6 4 11" xfId="30294"/>
    <cellStyle name="Normal 5 6 2 6 4 11 2" xfId="60501"/>
    <cellStyle name="Normal 5 6 2 6 4 12" xfId="31417"/>
    <cellStyle name="Normal 5 6 2 6 4 2" xfId="2330"/>
    <cellStyle name="Normal 5 6 2 6 4 2 2" xfId="11973"/>
    <cellStyle name="Normal 5 6 2 6 4 2 2 2" xfId="42180"/>
    <cellStyle name="Normal 5 6 2 6 4 2 3" xfId="21613"/>
    <cellStyle name="Normal 5 6 2 6 4 2 3 2" xfId="51820"/>
    <cellStyle name="Normal 5 6 2 6 4 2 4" xfId="32540"/>
    <cellStyle name="Normal 5 6 2 6 4 3" xfId="3454"/>
    <cellStyle name="Normal 5 6 2 6 4 3 2" xfId="13096"/>
    <cellStyle name="Normal 5 6 2 6 4 3 2 2" xfId="43303"/>
    <cellStyle name="Normal 5 6 2 6 4 3 3" xfId="22736"/>
    <cellStyle name="Normal 5 6 2 6 4 3 3 2" xfId="52943"/>
    <cellStyle name="Normal 5 6 2 6 4 3 4" xfId="33663"/>
    <cellStyle name="Normal 5 6 2 6 4 4" xfId="4577"/>
    <cellStyle name="Normal 5 6 2 6 4 4 2" xfId="14219"/>
    <cellStyle name="Normal 5 6 2 6 4 4 2 2" xfId="44426"/>
    <cellStyle name="Normal 5 6 2 6 4 4 3" xfId="23859"/>
    <cellStyle name="Normal 5 6 2 6 4 4 3 2" xfId="54066"/>
    <cellStyle name="Normal 5 6 2 6 4 4 4" xfId="34786"/>
    <cellStyle name="Normal 5 6 2 6 4 5" xfId="5866"/>
    <cellStyle name="Normal 5 6 2 6 4 5 2" xfId="15506"/>
    <cellStyle name="Normal 5 6 2 6 4 5 2 2" xfId="45713"/>
    <cellStyle name="Normal 5 6 2 6 4 5 3" xfId="25146"/>
    <cellStyle name="Normal 5 6 2 6 4 5 3 2" xfId="55353"/>
    <cellStyle name="Normal 5 6 2 6 4 5 4" xfId="36073"/>
    <cellStyle name="Normal 5 6 2 6 4 6" xfId="7153"/>
    <cellStyle name="Normal 5 6 2 6 4 6 2" xfId="16793"/>
    <cellStyle name="Normal 5 6 2 6 4 6 2 2" xfId="47000"/>
    <cellStyle name="Normal 5 6 2 6 4 6 3" xfId="26433"/>
    <cellStyle name="Normal 5 6 2 6 4 6 3 2" xfId="56640"/>
    <cellStyle name="Normal 5 6 2 6 4 6 4" xfId="37360"/>
    <cellStyle name="Normal 5 6 2 6 4 7" xfId="8440"/>
    <cellStyle name="Normal 5 6 2 6 4 7 2" xfId="18080"/>
    <cellStyle name="Normal 5 6 2 6 4 7 2 2" xfId="48287"/>
    <cellStyle name="Normal 5 6 2 6 4 7 3" xfId="27720"/>
    <cellStyle name="Normal 5 6 2 6 4 7 3 2" xfId="57927"/>
    <cellStyle name="Normal 5 6 2 6 4 7 4" xfId="38647"/>
    <cellStyle name="Normal 5 6 2 6 4 8" xfId="9727"/>
    <cellStyle name="Normal 5 6 2 6 4 8 2" xfId="19367"/>
    <cellStyle name="Normal 5 6 2 6 4 8 2 2" xfId="49574"/>
    <cellStyle name="Normal 5 6 2 6 4 8 3" xfId="29007"/>
    <cellStyle name="Normal 5 6 2 6 4 8 3 2" xfId="59214"/>
    <cellStyle name="Normal 5 6 2 6 4 8 4" xfId="39934"/>
    <cellStyle name="Normal 5 6 2 6 4 9" xfId="10850"/>
    <cellStyle name="Normal 5 6 2 6 4 9 2" xfId="41057"/>
    <cellStyle name="Normal 5 6 2 6 5" xfId="1390"/>
    <cellStyle name="Normal 5 6 2 6 5 2" xfId="4930"/>
    <cellStyle name="Normal 5 6 2 6 5 2 2" xfId="14570"/>
    <cellStyle name="Normal 5 6 2 6 5 2 2 2" xfId="44777"/>
    <cellStyle name="Normal 5 6 2 6 5 2 3" xfId="24210"/>
    <cellStyle name="Normal 5 6 2 6 5 2 3 2" xfId="54417"/>
    <cellStyle name="Normal 5 6 2 6 5 2 4" xfId="35137"/>
    <cellStyle name="Normal 5 6 2 6 5 3" xfId="6217"/>
    <cellStyle name="Normal 5 6 2 6 5 3 2" xfId="15857"/>
    <cellStyle name="Normal 5 6 2 6 5 3 2 2" xfId="46064"/>
    <cellStyle name="Normal 5 6 2 6 5 3 3" xfId="25497"/>
    <cellStyle name="Normal 5 6 2 6 5 3 3 2" xfId="55704"/>
    <cellStyle name="Normal 5 6 2 6 5 3 4" xfId="36424"/>
    <cellStyle name="Normal 5 6 2 6 5 4" xfId="7504"/>
    <cellStyle name="Normal 5 6 2 6 5 4 2" xfId="17144"/>
    <cellStyle name="Normal 5 6 2 6 5 4 2 2" xfId="47351"/>
    <cellStyle name="Normal 5 6 2 6 5 4 3" xfId="26784"/>
    <cellStyle name="Normal 5 6 2 6 5 4 3 2" xfId="56991"/>
    <cellStyle name="Normal 5 6 2 6 5 4 4" xfId="37711"/>
    <cellStyle name="Normal 5 6 2 6 5 5" xfId="8791"/>
    <cellStyle name="Normal 5 6 2 6 5 5 2" xfId="18431"/>
    <cellStyle name="Normal 5 6 2 6 5 5 2 2" xfId="48638"/>
    <cellStyle name="Normal 5 6 2 6 5 5 3" xfId="28071"/>
    <cellStyle name="Normal 5 6 2 6 5 5 3 2" xfId="58278"/>
    <cellStyle name="Normal 5 6 2 6 5 5 4" xfId="38998"/>
    <cellStyle name="Normal 5 6 2 6 5 6" xfId="11037"/>
    <cellStyle name="Normal 5 6 2 6 5 6 2" xfId="41244"/>
    <cellStyle name="Normal 5 6 2 6 5 7" xfId="20677"/>
    <cellStyle name="Normal 5 6 2 6 5 7 2" xfId="50884"/>
    <cellStyle name="Normal 5 6 2 6 5 8" xfId="29358"/>
    <cellStyle name="Normal 5 6 2 6 5 8 2" xfId="59565"/>
    <cellStyle name="Normal 5 6 2 6 5 9" xfId="31604"/>
    <cellStyle name="Normal 5 6 2 6 6" xfId="2518"/>
    <cellStyle name="Normal 5 6 2 6 6 2" xfId="12160"/>
    <cellStyle name="Normal 5 6 2 6 6 2 2" xfId="42367"/>
    <cellStyle name="Normal 5 6 2 6 6 3" xfId="21800"/>
    <cellStyle name="Normal 5 6 2 6 6 3 2" xfId="52007"/>
    <cellStyle name="Normal 5 6 2 6 6 4" xfId="32727"/>
    <cellStyle name="Normal 5 6 2 6 7" xfId="3641"/>
    <cellStyle name="Normal 5 6 2 6 7 2" xfId="13283"/>
    <cellStyle name="Normal 5 6 2 6 7 2 2" xfId="43490"/>
    <cellStyle name="Normal 5 6 2 6 7 3" xfId="22923"/>
    <cellStyle name="Normal 5 6 2 6 7 3 2" xfId="53130"/>
    <cellStyle name="Normal 5 6 2 6 7 4" xfId="33850"/>
    <cellStyle name="Normal 5 6 2 6 8" xfId="4764"/>
    <cellStyle name="Normal 5 6 2 6 8 2" xfId="14406"/>
    <cellStyle name="Normal 5 6 2 6 8 2 2" xfId="44613"/>
    <cellStyle name="Normal 5 6 2 6 8 3" xfId="24046"/>
    <cellStyle name="Normal 5 6 2 6 8 3 2" xfId="54253"/>
    <cellStyle name="Normal 5 6 2 6 8 4" xfId="34973"/>
    <cellStyle name="Normal 5 6 2 6 9" xfId="6053"/>
    <cellStyle name="Normal 5 6 2 6 9 2" xfId="15693"/>
    <cellStyle name="Normal 5 6 2 6 9 2 2" xfId="45900"/>
    <cellStyle name="Normal 5 6 2 6 9 3" xfId="25333"/>
    <cellStyle name="Normal 5 6 2 6 9 3 2" xfId="55540"/>
    <cellStyle name="Normal 5 6 2 6 9 4" xfId="36260"/>
    <cellStyle name="Normal 5 6 2 7" xfId="279"/>
    <cellStyle name="Normal 5 6 2 7 10" xfId="7363"/>
    <cellStyle name="Normal 5 6 2 7 10 2" xfId="17003"/>
    <cellStyle name="Normal 5 6 2 7 10 2 2" xfId="47210"/>
    <cellStyle name="Normal 5 6 2 7 10 3" xfId="26643"/>
    <cellStyle name="Normal 5 6 2 7 10 3 2" xfId="56850"/>
    <cellStyle name="Normal 5 6 2 7 10 4" xfId="37570"/>
    <cellStyle name="Normal 5 6 2 7 11" xfId="8650"/>
    <cellStyle name="Normal 5 6 2 7 11 2" xfId="18290"/>
    <cellStyle name="Normal 5 6 2 7 11 2 2" xfId="48497"/>
    <cellStyle name="Normal 5 6 2 7 11 3" xfId="27930"/>
    <cellStyle name="Normal 5 6 2 7 11 3 2" xfId="58137"/>
    <cellStyle name="Normal 5 6 2 7 11 4" xfId="38857"/>
    <cellStyle name="Normal 5 6 2 7 12" xfId="9937"/>
    <cellStyle name="Normal 5 6 2 7 12 2" xfId="40144"/>
    <cellStyle name="Normal 5 6 2 7 13" xfId="19577"/>
    <cellStyle name="Normal 5 6 2 7 13 2" xfId="49784"/>
    <cellStyle name="Normal 5 6 2 7 14" xfId="29217"/>
    <cellStyle name="Normal 5 6 2 7 14 2" xfId="59424"/>
    <cellStyle name="Normal 5 6 2 7 15" xfId="30504"/>
    <cellStyle name="Normal 5 6 2 7 2" xfId="443"/>
    <cellStyle name="Normal 5 6 2 7 2 10" xfId="10101"/>
    <cellStyle name="Normal 5 6 2 7 2 10 2" xfId="40308"/>
    <cellStyle name="Normal 5 6 2 7 2 11" xfId="19741"/>
    <cellStyle name="Normal 5 6 2 7 2 11 2" xfId="49948"/>
    <cellStyle name="Normal 5 6 2 7 2 12" xfId="29545"/>
    <cellStyle name="Normal 5 6 2 7 2 12 2" xfId="59752"/>
    <cellStyle name="Normal 5 6 2 7 2 13" xfId="30668"/>
    <cellStyle name="Normal 5 6 2 7 2 2" xfId="919"/>
    <cellStyle name="Normal 5 6 2 7 2 2 10" xfId="20210"/>
    <cellStyle name="Normal 5 6 2 7 2 2 10 2" xfId="50417"/>
    <cellStyle name="Normal 5 6 2 7 2 2 11" xfId="30014"/>
    <cellStyle name="Normal 5 6 2 7 2 2 11 2" xfId="60221"/>
    <cellStyle name="Normal 5 6 2 7 2 2 12" xfId="31137"/>
    <cellStyle name="Normal 5 6 2 7 2 2 2" xfId="2048"/>
    <cellStyle name="Normal 5 6 2 7 2 2 2 2" xfId="11693"/>
    <cellStyle name="Normal 5 6 2 7 2 2 2 2 2" xfId="41900"/>
    <cellStyle name="Normal 5 6 2 7 2 2 2 3" xfId="21333"/>
    <cellStyle name="Normal 5 6 2 7 2 2 2 3 2" xfId="51540"/>
    <cellStyle name="Normal 5 6 2 7 2 2 2 4" xfId="32260"/>
    <cellStyle name="Normal 5 6 2 7 2 2 3" xfId="3174"/>
    <cellStyle name="Normal 5 6 2 7 2 2 3 2" xfId="12816"/>
    <cellStyle name="Normal 5 6 2 7 2 2 3 2 2" xfId="43023"/>
    <cellStyle name="Normal 5 6 2 7 2 2 3 3" xfId="22456"/>
    <cellStyle name="Normal 5 6 2 7 2 2 3 3 2" xfId="52663"/>
    <cellStyle name="Normal 5 6 2 7 2 2 3 4" xfId="33383"/>
    <cellStyle name="Normal 5 6 2 7 2 2 4" xfId="4297"/>
    <cellStyle name="Normal 5 6 2 7 2 2 4 2" xfId="13939"/>
    <cellStyle name="Normal 5 6 2 7 2 2 4 2 2" xfId="44146"/>
    <cellStyle name="Normal 5 6 2 7 2 2 4 3" xfId="23579"/>
    <cellStyle name="Normal 5 6 2 7 2 2 4 3 2" xfId="53786"/>
    <cellStyle name="Normal 5 6 2 7 2 2 4 4" xfId="34506"/>
    <cellStyle name="Normal 5 6 2 7 2 2 5" xfId="5586"/>
    <cellStyle name="Normal 5 6 2 7 2 2 5 2" xfId="15226"/>
    <cellStyle name="Normal 5 6 2 7 2 2 5 2 2" xfId="45433"/>
    <cellStyle name="Normal 5 6 2 7 2 2 5 3" xfId="24866"/>
    <cellStyle name="Normal 5 6 2 7 2 2 5 3 2" xfId="55073"/>
    <cellStyle name="Normal 5 6 2 7 2 2 5 4" xfId="35793"/>
    <cellStyle name="Normal 5 6 2 7 2 2 6" xfId="6873"/>
    <cellStyle name="Normal 5 6 2 7 2 2 6 2" xfId="16513"/>
    <cellStyle name="Normal 5 6 2 7 2 2 6 2 2" xfId="46720"/>
    <cellStyle name="Normal 5 6 2 7 2 2 6 3" xfId="26153"/>
    <cellStyle name="Normal 5 6 2 7 2 2 6 3 2" xfId="56360"/>
    <cellStyle name="Normal 5 6 2 7 2 2 6 4" xfId="37080"/>
    <cellStyle name="Normal 5 6 2 7 2 2 7" xfId="8160"/>
    <cellStyle name="Normal 5 6 2 7 2 2 7 2" xfId="17800"/>
    <cellStyle name="Normal 5 6 2 7 2 2 7 2 2" xfId="48007"/>
    <cellStyle name="Normal 5 6 2 7 2 2 7 3" xfId="27440"/>
    <cellStyle name="Normal 5 6 2 7 2 2 7 3 2" xfId="57647"/>
    <cellStyle name="Normal 5 6 2 7 2 2 7 4" xfId="38367"/>
    <cellStyle name="Normal 5 6 2 7 2 2 8" xfId="9447"/>
    <cellStyle name="Normal 5 6 2 7 2 2 8 2" xfId="19087"/>
    <cellStyle name="Normal 5 6 2 7 2 2 8 2 2" xfId="49294"/>
    <cellStyle name="Normal 5 6 2 7 2 2 8 3" xfId="28727"/>
    <cellStyle name="Normal 5 6 2 7 2 2 8 3 2" xfId="58934"/>
    <cellStyle name="Normal 5 6 2 7 2 2 8 4" xfId="39654"/>
    <cellStyle name="Normal 5 6 2 7 2 2 9" xfId="10570"/>
    <cellStyle name="Normal 5 6 2 7 2 2 9 2" xfId="40777"/>
    <cellStyle name="Normal 5 6 2 7 2 3" xfId="1577"/>
    <cellStyle name="Normal 5 6 2 7 2 3 2" xfId="11224"/>
    <cellStyle name="Normal 5 6 2 7 2 3 2 2" xfId="41431"/>
    <cellStyle name="Normal 5 6 2 7 2 3 3" xfId="20864"/>
    <cellStyle name="Normal 5 6 2 7 2 3 3 2" xfId="51071"/>
    <cellStyle name="Normal 5 6 2 7 2 3 4" xfId="31791"/>
    <cellStyle name="Normal 5 6 2 7 2 4" xfId="2705"/>
    <cellStyle name="Normal 5 6 2 7 2 4 2" xfId="12347"/>
    <cellStyle name="Normal 5 6 2 7 2 4 2 2" xfId="42554"/>
    <cellStyle name="Normal 5 6 2 7 2 4 3" xfId="21987"/>
    <cellStyle name="Normal 5 6 2 7 2 4 3 2" xfId="52194"/>
    <cellStyle name="Normal 5 6 2 7 2 4 4" xfId="32914"/>
    <cellStyle name="Normal 5 6 2 7 2 5" xfId="3828"/>
    <cellStyle name="Normal 5 6 2 7 2 5 2" xfId="13470"/>
    <cellStyle name="Normal 5 6 2 7 2 5 2 2" xfId="43677"/>
    <cellStyle name="Normal 5 6 2 7 2 5 3" xfId="23110"/>
    <cellStyle name="Normal 5 6 2 7 2 5 3 2" xfId="53317"/>
    <cellStyle name="Normal 5 6 2 7 2 5 4" xfId="34037"/>
    <cellStyle name="Normal 5 6 2 7 2 6" xfId="5117"/>
    <cellStyle name="Normal 5 6 2 7 2 6 2" xfId="14757"/>
    <cellStyle name="Normal 5 6 2 7 2 6 2 2" xfId="44964"/>
    <cellStyle name="Normal 5 6 2 7 2 6 3" xfId="24397"/>
    <cellStyle name="Normal 5 6 2 7 2 6 3 2" xfId="54604"/>
    <cellStyle name="Normal 5 6 2 7 2 6 4" xfId="35324"/>
    <cellStyle name="Normal 5 6 2 7 2 7" xfId="6404"/>
    <cellStyle name="Normal 5 6 2 7 2 7 2" xfId="16044"/>
    <cellStyle name="Normal 5 6 2 7 2 7 2 2" xfId="46251"/>
    <cellStyle name="Normal 5 6 2 7 2 7 3" xfId="25684"/>
    <cellStyle name="Normal 5 6 2 7 2 7 3 2" xfId="55891"/>
    <cellStyle name="Normal 5 6 2 7 2 7 4" xfId="36611"/>
    <cellStyle name="Normal 5 6 2 7 2 8" xfId="7691"/>
    <cellStyle name="Normal 5 6 2 7 2 8 2" xfId="17331"/>
    <cellStyle name="Normal 5 6 2 7 2 8 2 2" xfId="47538"/>
    <cellStyle name="Normal 5 6 2 7 2 8 3" xfId="26971"/>
    <cellStyle name="Normal 5 6 2 7 2 8 3 2" xfId="57178"/>
    <cellStyle name="Normal 5 6 2 7 2 8 4" xfId="37898"/>
    <cellStyle name="Normal 5 6 2 7 2 9" xfId="8978"/>
    <cellStyle name="Normal 5 6 2 7 2 9 2" xfId="18618"/>
    <cellStyle name="Normal 5 6 2 7 2 9 2 2" xfId="48825"/>
    <cellStyle name="Normal 5 6 2 7 2 9 3" xfId="28258"/>
    <cellStyle name="Normal 5 6 2 7 2 9 3 2" xfId="58465"/>
    <cellStyle name="Normal 5 6 2 7 2 9 4" xfId="39185"/>
    <cellStyle name="Normal 5 6 2 7 3" xfId="755"/>
    <cellStyle name="Normal 5 6 2 7 3 10" xfId="20046"/>
    <cellStyle name="Normal 5 6 2 7 3 10 2" xfId="50253"/>
    <cellStyle name="Normal 5 6 2 7 3 11" xfId="29850"/>
    <cellStyle name="Normal 5 6 2 7 3 11 2" xfId="60057"/>
    <cellStyle name="Normal 5 6 2 7 3 12" xfId="30973"/>
    <cellStyle name="Normal 5 6 2 7 3 2" xfId="1884"/>
    <cellStyle name="Normal 5 6 2 7 3 2 2" xfId="11529"/>
    <cellStyle name="Normal 5 6 2 7 3 2 2 2" xfId="41736"/>
    <cellStyle name="Normal 5 6 2 7 3 2 3" xfId="21169"/>
    <cellStyle name="Normal 5 6 2 7 3 2 3 2" xfId="51376"/>
    <cellStyle name="Normal 5 6 2 7 3 2 4" xfId="32096"/>
    <cellStyle name="Normal 5 6 2 7 3 3" xfId="3010"/>
    <cellStyle name="Normal 5 6 2 7 3 3 2" xfId="12652"/>
    <cellStyle name="Normal 5 6 2 7 3 3 2 2" xfId="42859"/>
    <cellStyle name="Normal 5 6 2 7 3 3 3" xfId="22292"/>
    <cellStyle name="Normal 5 6 2 7 3 3 3 2" xfId="52499"/>
    <cellStyle name="Normal 5 6 2 7 3 3 4" xfId="33219"/>
    <cellStyle name="Normal 5 6 2 7 3 4" xfId="4133"/>
    <cellStyle name="Normal 5 6 2 7 3 4 2" xfId="13775"/>
    <cellStyle name="Normal 5 6 2 7 3 4 2 2" xfId="43982"/>
    <cellStyle name="Normal 5 6 2 7 3 4 3" xfId="23415"/>
    <cellStyle name="Normal 5 6 2 7 3 4 3 2" xfId="53622"/>
    <cellStyle name="Normal 5 6 2 7 3 4 4" xfId="34342"/>
    <cellStyle name="Normal 5 6 2 7 3 5" xfId="5422"/>
    <cellStyle name="Normal 5 6 2 7 3 5 2" xfId="15062"/>
    <cellStyle name="Normal 5 6 2 7 3 5 2 2" xfId="45269"/>
    <cellStyle name="Normal 5 6 2 7 3 5 3" xfId="24702"/>
    <cellStyle name="Normal 5 6 2 7 3 5 3 2" xfId="54909"/>
    <cellStyle name="Normal 5 6 2 7 3 5 4" xfId="35629"/>
    <cellStyle name="Normal 5 6 2 7 3 6" xfId="6709"/>
    <cellStyle name="Normal 5 6 2 7 3 6 2" xfId="16349"/>
    <cellStyle name="Normal 5 6 2 7 3 6 2 2" xfId="46556"/>
    <cellStyle name="Normal 5 6 2 7 3 6 3" xfId="25989"/>
    <cellStyle name="Normal 5 6 2 7 3 6 3 2" xfId="56196"/>
    <cellStyle name="Normal 5 6 2 7 3 6 4" xfId="36916"/>
    <cellStyle name="Normal 5 6 2 7 3 7" xfId="7996"/>
    <cellStyle name="Normal 5 6 2 7 3 7 2" xfId="17636"/>
    <cellStyle name="Normal 5 6 2 7 3 7 2 2" xfId="47843"/>
    <cellStyle name="Normal 5 6 2 7 3 7 3" xfId="27276"/>
    <cellStyle name="Normal 5 6 2 7 3 7 3 2" xfId="57483"/>
    <cellStyle name="Normal 5 6 2 7 3 7 4" xfId="38203"/>
    <cellStyle name="Normal 5 6 2 7 3 8" xfId="9283"/>
    <cellStyle name="Normal 5 6 2 7 3 8 2" xfId="18923"/>
    <cellStyle name="Normal 5 6 2 7 3 8 2 2" xfId="49130"/>
    <cellStyle name="Normal 5 6 2 7 3 8 3" xfId="28563"/>
    <cellStyle name="Normal 5 6 2 7 3 8 3 2" xfId="58770"/>
    <cellStyle name="Normal 5 6 2 7 3 8 4" xfId="39490"/>
    <cellStyle name="Normal 5 6 2 7 3 9" xfId="10406"/>
    <cellStyle name="Normal 5 6 2 7 3 9 2" xfId="40613"/>
    <cellStyle name="Normal 5 6 2 7 4" xfId="1225"/>
    <cellStyle name="Normal 5 6 2 7 4 10" xfId="20513"/>
    <cellStyle name="Normal 5 6 2 7 4 10 2" xfId="50720"/>
    <cellStyle name="Normal 5 6 2 7 4 11" xfId="30317"/>
    <cellStyle name="Normal 5 6 2 7 4 11 2" xfId="60524"/>
    <cellStyle name="Normal 5 6 2 7 4 12" xfId="31440"/>
    <cellStyle name="Normal 5 6 2 7 4 2" xfId="2353"/>
    <cellStyle name="Normal 5 6 2 7 4 2 2" xfId="11996"/>
    <cellStyle name="Normal 5 6 2 7 4 2 2 2" xfId="42203"/>
    <cellStyle name="Normal 5 6 2 7 4 2 3" xfId="21636"/>
    <cellStyle name="Normal 5 6 2 7 4 2 3 2" xfId="51843"/>
    <cellStyle name="Normal 5 6 2 7 4 2 4" xfId="32563"/>
    <cellStyle name="Normal 5 6 2 7 4 3" xfId="3477"/>
    <cellStyle name="Normal 5 6 2 7 4 3 2" xfId="13119"/>
    <cellStyle name="Normal 5 6 2 7 4 3 2 2" xfId="43326"/>
    <cellStyle name="Normal 5 6 2 7 4 3 3" xfId="22759"/>
    <cellStyle name="Normal 5 6 2 7 4 3 3 2" xfId="52966"/>
    <cellStyle name="Normal 5 6 2 7 4 3 4" xfId="33686"/>
    <cellStyle name="Normal 5 6 2 7 4 4" xfId="4600"/>
    <cellStyle name="Normal 5 6 2 7 4 4 2" xfId="14242"/>
    <cellStyle name="Normal 5 6 2 7 4 4 2 2" xfId="44449"/>
    <cellStyle name="Normal 5 6 2 7 4 4 3" xfId="23882"/>
    <cellStyle name="Normal 5 6 2 7 4 4 3 2" xfId="54089"/>
    <cellStyle name="Normal 5 6 2 7 4 4 4" xfId="34809"/>
    <cellStyle name="Normal 5 6 2 7 4 5" xfId="5889"/>
    <cellStyle name="Normal 5 6 2 7 4 5 2" xfId="15529"/>
    <cellStyle name="Normal 5 6 2 7 4 5 2 2" xfId="45736"/>
    <cellStyle name="Normal 5 6 2 7 4 5 3" xfId="25169"/>
    <cellStyle name="Normal 5 6 2 7 4 5 3 2" xfId="55376"/>
    <cellStyle name="Normal 5 6 2 7 4 5 4" xfId="36096"/>
    <cellStyle name="Normal 5 6 2 7 4 6" xfId="7176"/>
    <cellStyle name="Normal 5 6 2 7 4 6 2" xfId="16816"/>
    <cellStyle name="Normal 5 6 2 7 4 6 2 2" xfId="47023"/>
    <cellStyle name="Normal 5 6 2 7 4 6 3" xfId="26456"/>
    <cellStyle name="Normal 5 6 2 7 4 6 3 2" xfId="56663"/>
    <cellStyle name="Normal 5 6 2 7 4 6 4" xfId="37383"/>
    <cellStyle name="Normal 5 6 2 7 4 7" xfId="8463"/>
    <cellStyle name="Normal 5 6 2 7 4 7 2" xfId="18103"/>
    <cellStyle name="Normal 5 6 2 7 4 7 2 2" xfId="48310"/>
    <cellStyle name="Normal 5 6 2 7 4 7 3" xfId="27743"/>
    <cellStyle name="Normal 5 6 2 7 4 7 3 2" xfId="57950"/>
    <cellStyle name="Normal 5 6 2 7 4 7 4" xfId="38670"/>
    <cellStyle name="Normal 5 6 2 7 4 8" xfId="9750"/>
    <cellStyle name="Normal 5 6 2 7 4 8 2" xfId="19390"/>
    <cellStyle name="Normal 5 6 2 7 4 8 2 2" xfId="49597"/>
    <cellStyle name="Normal 5 6 2 7 4 8 3" xfId="29030"/>
    <cellStyle name="Normal 5 6 2 7 4 8 3 2" xfId="59237"/>
    <cellStyle name="Normal 5 6 2 7 4 8 4" xfId="39957"/>
    <cellStyle name="Normal 5 6 2 7 4 9" xfId="10873"/>
    <cellStyle name="Normal 5 6 2 7 4 9 2" xfId="41080"/>
    <cellStyle name="Normal 5 6 2 7 5" xfId="1413"/>
    <cellStyle name="Normal 5 6 2 7 5 2" xfId="4953"/>
    <cellStyle name="Normal 5 6 2 7 5 2 2" xfId="14593"/>
    <cellStyle name="Normal 5 6 2 7 5 2 2 2" xfId="44800"/>
    <cellStyle name="Normal 5 6 2 7 5 2 3" xfId="24233"/>
    <cellStyle name="Normal 5 6 2 7 5 2 3 2" xfId="54440"/>
    <cellStyle name="Normal 5 6 2 7 5 2 4" xfId="35160"/>
    <cellStyle name="Normal 5 6 2 7 5 3" xfId="6240"/>
    <cellStyle name="Normal 5 6 2 7 5 3 2" xfId="15880"/>
    <cellStyle name="Normal 5 6 2 7 5 3 2 2" xfId="46087"/>
    <cellStyle name="Normal 5 6 2 7 5 3 3" xfId="25520"/>
    <cellStyle name="Normal 5 6 2 7 5 3 3 2" xfId="55727"/>
    <cellStyle name="Normal 5 6 2 7 5 3 4" xfId="36447"/>
    <cellStyle name="Normal 5 6 2 7 5 4" xfId="7527"/>
    <cellStyle name="Normal 5 6 2 7 5 4 2" xfId="17167"/>
    <cellStyle name="Normal 5 6 2 7 5 4 2 2" xfId="47374"/>
    <cellStyle name="Normal 5 6 2 7 5 4 3" xfId="26807"/>
    <cellStyle name="Normal 5 6 2 7 5 4 3 2" xfId="57014"/>
    <cellStyle name="Normal 5 6 2 7 5 4 4" xfId="37734"/>
    <cellStyle name="Normal 5 6 2 7 5 5" xfId="8814"/>
    <cellStyle name="Normal 5 6 2 7 5 5 2" xfId="18454"/>
    <cellStyle name="Normal 5 6 2 7 5 5 2 2" xfId="48661"/>
    <cellStyle name="Normal 5 6 2 7 5 5 3" xfId="28094"/>
    <cellStyle name="Normal 5 6 2 7 5 5 3 2" xfId="58301"/>
    <cellStyle name="Normal 5 6 2 7 5 5 4" xfId="39021"/>
    <cellStyle name="Normal 5 6 2 7 5 6" xfId="11060"/>
    <cellStyle name="Normal 5 6 2 7 5 6 2" xfId="41267"/>
    <cellStyle name="Normal 5 6 2 7 5 7" xfId="20700"/>
    <cellStyle name="Normal 5 6 2 7 5 7 2" xfId="50907"/>
    <cellStyle name="Normal 5 6 2 7 5 8" xfId="29381"/>
    <cellStyle name="Normal 5 6 2 7 5 8 2" xfId="59588"/>
    <cellStyle name="Normal 5 6 2 7 5 9" xfId="31627"/>
    <cellStyle name="Normal 5 6 2 7 6" xfId="2541"/>
    <cellStyle name="Normal 5 6 2 7 6 2" xfId="12183"/>
    <cellStyle name="Normal 5 6 2 7 6 2 2" xfId="42390"/>
    <cellStyle name="Normal 5 6 2 7 6 3" xfId="21823"/>
    <cellStyle name="Normal 5 6 2 7 6 3 2" xfId="52030"/>
    <cellStyle name="Normal 5 6 2 7 6 4" xfId="32750"/>
    <cellStyle name="Normal 5 6 2 7 7" xfId="3664"/>
    <cellStyle name="Normal 5 6 2 7 7 2" xfId="13306"/>
    <cellStyle name="Normal 5 6 2 7 7 2 2" xfId="43513"/>
    <cellStyle name="Normal 5 6 2 7 7 3" xfId="22946"/>
    <cellStyle name="Normal 5 6 2 7 7 3 2" xfId="53153"/>
    <cellStyle name="Normal 5 6 2 7 7 4" xfId="33873"/>
    <cellStyle name="Normal 5 6 2 7 8" xfId="4787"/>
    <cellStyle name="Normal 5 6 2 7 8 2" xfId="14429"/>
    <cellStyle name="Normal 5 6 2 7 8 2 2" xfId="44636"/>
    <cellStyle name="Normal 5 6 2 7 8 3" xfId="24069"/>
    <cellStyle name="Normal 5 6 2 7 8 3 2" xfId="54276"/>
    <cellStyle name="Normal 5 6 2 7 8 4" xfId="34996"/>
    <cellStyle name="Normal 5 6 2 7 9" xfId="6076"/>
    <cellStyle name="Normal 5 6 2 7 9 2" xfId="15716"/>
    <cellStyle name="Normal 5 6 2 7 9 2 2" xfId="45923"/>
    <cellStyle name="Normal 5 6 2 7 9 3" xfId="25356"/>
    <cellStyle name="Normal 5 6 2 7 9 3 2" xfId="55563"/>
    <cellStyle name="Normal 5 6 2 7 9 4" xfId="36283"/>
    <cellStyle name="Normal 5 6 2 8" xfId="304"/>
    <cellStyle name="Normal 5 6 2 8 10" xfId="9962"/>
    <cellStyle name="Normal 5 6 2 8 10 2" xfId="40169"/>
    <cellStyle name="Normal 5 6 2 8 11" xfId="19602"/>
    <cellStyle name="Normal 5 6 2 8 11 2" xfId="49809"/>
    <cellStyle name="Normal 5 6 2 8 12" xfId="29406"/>
    <cellStyle name="Normal 5 6 2 8 12 2" xfId="59613"/>
    <cellStyle name="Normal 5 6 2 8 13" xfId="30529"/>
    <cellStyle name="Normal 5 6 2 8 2" xfId="780"/>
    <cellStyle name="Normal 5 6 2 8 2 10" xfId="20071"/>
    <cellStyle name="Normal 5 6 2 8 2 10 2" xfId="50278"/>
    <cellStyle name="Normal 5 6 2 8 2 11" xfId="29875"/>
    <cellStyle name="Normal 5 6 2 8 2 11 2" xfId="60082"/>
    <cellStyle name="Normal 5 6 2 8 2 12" xfId="30998"/>
    <cellStyle name="Normal 5 6 2 8 2 2" xfId="1909"/>
    <cellStyle name="Normal 5 6 2 8 2 2 2" xfId="11554"/>
    <cellStyle name="Normal 5 6 2 8 2 2 2 2" xfId="41761"/>
    <cellStyle name="Normal 5 6 2 8 2 2 3" xfId="21194"/>
    <cellStyle name="Normal 5 6 2 8 2 2 3 2" xfId="51401"/>
    <cellStyle name="Normal 5 6 2 8 2 2 4" xfId="32121"/>
    <cellStyle name="Normal 5 6 2 8 2 3" xfId="3035"/>
    <cellStyle name="Normal 5 6 2 8 2 3 2" xfId="12677"/>
    <cellStyle name="Normal 5 6 2 8 2 3 2 2" xfId="42884"/>
    <cellStyle name="Normal 5 6 2 8 2 3 3" xfId="22317"/>
    <cellStyle name="Normal 5 6 2 8 2 3 3 2" xfId="52524"/>
    <cellStyle name="Normal 5 6 2 8 2 3 4" xfId="33244"/>
    <cellStyle name="Normal 5 6 2 8 2 4" xfId="4158"/>
    <cellStyle name="Normal 5 6 2 8 2 4 2" xfId="13800"/>
    <cellStyle name="Normal 5 6 2 8 2 4 2 2" xfId="44007"/>
    <cellStyle name="Normal 5 6 2 8 2 4 3" xfId="23440"/>
    <cellStyle name="Normal 5 6 2 8 2 4 3 2" xfId="53647"/>
    <cellStyle name="Normal 5 6 2 8 2 4 4" xfId="34367"/>
    <cellStyle name="Normal 5 6 2 8 2 5" xfId="5447"/>
    <cellStyle name="Normal 5 6 2 8 2 5 2" xfId="15087"/>
    <cellStyle name="Normal 5 6 2 8 2 5 2 2" xfId="45294"/>
    <cellStyle name="Normal 5 6 2 8 2 5 3" xfId="24727"/>
    <cellStyle name="Normal 5 6 2 8 2 5 3 2" xfId="54934"/>
    <cellStyle name="Normal 5 6 2 8 2 5 4" xfId="35654"/>
    <cellStyle name="Normal 5 6 2 8 2 6" xfId="6734"/>
    <cellStyle name="Normal 5 6 2 8 2 6 2" xfId="16374"/>
    <cellStyle name="Normal 5 6 2 8 2 6 2 2" xfId="46581"/>
    <cellStyle name="Normal 5 6 2 8 2 6 3" xfId="26014"/>
    <cellStyle name="Normal 5 6 2 8 2 6 3 2" xfId="56221"/>
    <cellStyle name="Normal 5 6 2 8 2 6 4" xfId="36941"/>
    <cellStyle name="Normal 5 6 2 8 2 7" xfId="8021"/>
    <cellStyle name="Normal 5 6 2 8 2 7 2" xfId="17661"/>
    <cellStyle name="Normal 5 6 2 8 2 7 2 2" xfId="47868"/>
    <cellStyle name="Normal 5 6 2 8 2 7 3" xfId="27301"/>
    <cellStyle name="Normal 5 6 2 8 2 7 3 2" xfId="57508"/>
    <cellStyle name="Normal 5 6 2 8 2 7 4" xfId="38228"/>
    <cellStyle name="Normal 5 6 2 8 2 8" xfId="9308"/>
    <cellStyle name="Normal 5 6 2 8 2 8 2" xfId="18948"/>
    <cellStyle name="Normal 5 6 2 8 2 8 2 2" xfId="49155"/>
    <cellStyle name="Normal 5 6 2 8 2 8 3" xfId="28588"/>
    <cellStyle name="Normal 5 6 2 8 2 8 3 2" xfId="58795"/>
    <cellStyle name="Normal 5 6 2 8 2 8 4" xfId="39515"/>
    <cellStyle name="Normal 5 6 2 8 2 9" xfId="10431"/>
    <cellStyle name="Normal 5 6 2 8 2 9 2" xfId="40638"/>
    <cellStyle name="Normal 5 6 2 8 3" xfId="1438"/>
    <cellStyle name="Normal 5 6 2 8 3 2" xfId="11085"/>
    <cellStyle name="Normal 5 6 2 8 3 2 2" xfId="41292"/>
    <cellStyle name="Normal 5 6 2 8 3 3" xfId="20725"/>
    <cellStyle name="Normal 5 6 2 8 3 3 2" xfId="50932"/>
    <cellStyle name="Normal 5 6 2 8 3 4" xfId="31652"/>
    <cellStyle name="Normal 5 6 2 8 4" xfId="2566"/>
    <cellStyle name="Normal 5 6 2 8 4 2" xfId="12208"/>
    <cellStyle name="Normal 5 6 2 8 4 2 2" xfId="42415"/>
    <cellStyle name="Normal 5 6 2 8 4 3" xfId="21848"/>
    <cellStyle name="Normal 5 6 2 8 4 3 2" xfId="52055"/>
    <cellStyle name="Normal 5 6 2 8 4 4" xfId="32775"/>
    <cellStyle name="Normal 5 6 2 8 5" xfId="3689"/>
    <cellStyle name="Normal 5 6 2 8 5 2" xfId="13331"/>
    <cellStyle name="Normal 5 6 2 8 5 2 2" xfId="43538"/>
    <cellStyle name="Normal 5 6 2 8 5 3" xfId="22971"/>
    <cellStyle name="Normal 5 6 2 8 5 3 2" xfId="53178"/>
    <cellStyle name="Normal 5 6 2 8 5 4" xfId="33898"/>
    <cellStyle name="Normal 5 6 2 8 6" xfId="4978"/>
    <cellStyle name="Normal 5 6 2 8 6 2" xfId="14618"/>
    <cellStyle name="Normal 5 6 2 8 6 2 2" xfId="44825"/>
    <cellStyle name="Normal 5 6 2 8 6 3" xfId="24258"/>
    <cellStyle name="Normal 5 6 2 8 6 3 2" xfId="54465"/>
    <cellStyle name="Normal 5 6 2 8 6 4" xfId="35185"/>
    <cellStyle name="Normal 5 6 2 8 7" xfId="6265"/>
    <cellStyle name="Normal 5 6 2 8 7 2" xfId="15905"/>
    <cellStyle name="Normal 5 6 2 8 7 2 2" xfId="46112"/>
    <cellStyle name="Normal 5 6 2 8 7 3" xfId="25545"/>
    <cellStyle name="Normal 5 6 2 8 7 3 2" xfId="55752"/>
    <cellStyle name="Normal 5 6 2 8 7 4" xfId="36472"/>
    <cellStyle name="Normal 5 6 2 8 8" xfId="7552"/>
    <cellStyle name="Normal 5 6 2 8 8 2" xfId="17192"/>
    <cellStyle name="Normal 5 6 2 8 8 2 2" xfId="47399"/>
    <cellStyle name="Normal 5 6 2 8 8 3" xfId="26832"/>
    <cellStyle name="Normal 5 6 2 8 8 3 2" xfId="57039"/>
    <cellStyle name="Normal 5 6 2 8 8 4" xfId="37759"/>
    <cellStyle name="Normal 5 6 2 8 9" xfId="8839"/>
    <cellStyle name="Normal 5 6 2 8 9 2" xfId="18479"/>
    <cellStyle name="Normal 5 6 2 8 9 2 2" xfId="48686"/>
    <cellStyle name="Normal 5 6 2 8 9 3" xfId="28119"/>
    <cellStyle name="Normal 5 6 2 8 9 3 2" xfId="58326"/>
    <cellStyle name="Normal 5 6 2 8 9 4" xfId="39046"/>
    <cellStyle name="Normal 5 6 2 9" xfId="466"/>
    <cellStyle name="Normal 5 6 2 9 10" xfId="10124"/>
    <cellStyle name="Normal 5 6 2 9 10 2" xfId="40331"/>
    <cellStyle name="Normal 5 6 2 9 11" xfId="19764"/>
    <cellStyle name="Normal 5 6 2 9 11 2" xfId="49971"/>
    <cellStyle name="Normal 5 6 2 9 12" xfId="29568"/>
    <cellStyle name="Normal 5 6 2 9 12 2" xfId="59775"/>
    <cellStyle name="Normal 5 6 2 9 13" xfId="30691"/>
    <cellStyle name="Normal 5 6 2 9 2" xfId="942"/>
    <cellStyle name="Normal 5 6 2 9 2 10" xfId="20233"/>
    <cellStyle name="Normal 5 6 2 9 2 10 2" xfId="50440"/>
    <cellStyle name="Normal 5 6 2 9 2 11" xfId="30037"/>
    <cellStyle name="Normal 5 6 2 9 2 11 2" xfId="60244"/>
    <cellStyle name="Normal 5 6 2 9 2 12" xfId="31160"/>
    <cellStyle name="Normal 5 6 2 9 2 2" xfId="2071"/>
    <cellStyle name="Normal 5 6 2 9 2 2 2" xfId="11716"/>
    <cellStyle name="Normal 5 6 2 9 2 2 2 2" xfId="41923"/>
    <cellStyle name="Normal 5 6 2 9 2 2 3" xfId="21356"/>
    <cellStyle name="Normal 5 6 2 9 2 2 3 2" xfId="51563"/>
    <cellStyle name="Normal 5 6 2 9 2 2 4" xfId="32283"/>
    <cellStyle name="Normal 5 6 2 9 2 3" xfId="3197"/>
    <cellStyle name="Normal 5 6 2 9 2 3 2" xfId="12839"/>
    <cellStyle name="Normal 5 6 2 9 2 3 2 2" xfId="43046"/>
    <cellStyle name="Normal 5 6 2 9 2 3 3" xfId="22479"/>
    <cellStyle name="Normal 5 6 2 9 2 3 3 2" xfId="52686"/>
    <cellStyle name="Normal 5 6 2 9 2 3 4" xfId="33406"/>
    <cellStyle name="Normal 5 6 2 9 2 4" xfId="4320"/>
    <cellStyle name="Normal 5 6 2 9 2 4 2" xfId="13962"/>
    <cellStyle name="Normal 5 6 2 9 2 4 2 2" xfId="44169"/>
    <cellStyle name="Normal 5 6 2 9 2 4 3" xfId="23602"/>
    <cellStyle name="Normal 5 6 2 9 2 4 3 2" xfId="53809"/>
    <cellStyle name="Normal 5 6 2 9 2 4 4" xfId="34529"/>
    <cellStyle name="Normal 5 6 2 9 2 5" xfId="5609"/>
    <cellStyle name="Normal 5 6 2 9 2 5 2" xfId="15249"/>
    <cellStyle name="Normal 5 6 2 9 2 5 2 2" xfId="45456"/>
    <cellStyle name="Normal 5 6 2 9 2 5 3" xfId="24889"/>
    <cellStyle name="Normal 5 6 2 9 2 5 3 2" xfId="55096"/>
    <cellStyle name="Normal 5 6 2 9 2 5 4" xfId="35816"/>
    <cellStyle name="Normal 5 6 2 9 2 6" xfId="6896"/>
    <cellStyle name="Normal 5 6 2 9 2 6 2" xfId="16536"/>
    <cellStyle name="Normal 5 6 2 9 2 6 2 2" xfId="46743"/>
    <cellStyle name="Normal 5 6 2 9 2 6 3" xfId="26176"/>
    <cellStyle name="Normal 5 6 2 9 2 6 3 2" xfId="56383"/>
    <cellStyle name="Normal 5 6 2 9 2 6 4" xfId="37103"/>
    <cellStyle name="Normal 5 6 2 9 2 7" xfId="8183"/>
    <cellStyle name="Normal 5 6 2 9 2 7 2" xfId="17823"/>
    <cellStyle name="Normal 5 6 2 9 2 7 2 2" xfId="48030"/>
    <cellStyle name="Normal 5 6 2 9 2 7 3" xfId="27463"/>
    <cellStyle name="Normal 5 6 2 9 2 7 3 2" xfId="57670"/>
    <cellStyle name="Normal 5 6 2 9 2 7 4" xfId="38390"/>
    <cellStyle name="Normal 5 6 2 9 2 8" xfId="9470"/>
    <cellStyle name="Normal 5 6 2 9 2 8 2" xfId="19110"/>
    <cellStyle name="Normal 5 6 2 9 2 8 2 2" xfId="49317"/>
    <cellStyle name="Normal 5 6 2 9 2 8 3" xfId="28750"/>
    <cellStyle name="Normal 5 6 2 9 2 8 3 2" xfId="58957"/>
    <cellStyle name="Normal 5 6 2 9 2 8 4" xfId="39677"/>
    <cellStyle name="Normal 5 6 2 9 2 9" xfId="10593"/>
    <cellStyle name="Normal 5 6 2 9 2 9 2" xfId="40800"/>
    <cellStyle name="Normal 5 6 2 9 3" xfId="1600"/>
    <cellStyle name="Normal 5 6 2 9 3 2" xfId="11247"/>
    <cellStyle name="Normal 5 6 2 9 3 2 2" xfId="41454"/>
    <cellStyle name="Normal 5 6 2 9 3 3" xfId="20887"/>
    <cellStyle name="Normal 5 6 2 9 3 3 2" xfId="51094"/>
    <cellStyle name="Normal 5 6 2 9 3 4" xfId="31814"/>
    <cellStyle name="Normal 5 6 2 9 4" xfId="2728"/>
    <cellStyle name="Normal 5 6 2 9 4 2" xfId="12370"/>
    <cellStyle name="Normal 5 6 2 9 4 2 2" xfId="42577"/>
    <cellStyle name="Normal 5 6 2 9 4 3" xfId="22010"/>
    <cellStyle name="Normal 5 6 2 9 4 3 2" xfId="52217"/>
    <cellStyle name="Normal 5 6 2 9 4 4" xfId="32937"/>
    <cellStyle name="Normal 5 6 2 9 5" xfId="3851"/>
    <cellStyle name="Normal 5 6 2 9 5 2" xfId="13493"/>
    <cellStyle name="Normal 5 6 2 9 5 2 2" xfId="43700"/>
    <cellStyle name="Normal 5 6 2 9 5 3" xfId="23133"/>
    <cellStyle name="Normal 5 6 2 9 5 3 2" xfId="53340"/>
    <cellStyle name="Normal 5 6 2 9 5 4" xfId="34060"/>
    <cellStyle name="Normal 5 6 2 9 6" xfId="5140"/>
    <cellStyle name="Normal 5 6 2 9 6 2" xfId="14780"/>
    <cellStyle name="Normal 5 6 2 9 6 2 2" xfId="44987"/>
    <cellStyle name="Normal 5 6 2 9 6 3" xfId="24420"/>
    <cellStyle name="Normal 5 6 2 9 6 3 2" xfId="54627"/>
    <cellStyle name="Normal 5 6 2 9 6 4" xfId="35347"/>
    <cellStyle name="Normal 5 6 2 9 7" xfId="6427"/>
    <cellStyle name="Normal 5 6 2 9 7 2" xfId="16067"/>
    <cellStyle name="Normal 5 6 2 9 7 2 2" xfId="46274"/>
    <cellStyle name="Normal 5 6 2 9 7 3" xfId="25707"/>
    <cellStyle name="Normal 5 6 2 9 7 3 2" xfId="55914"/>
    <cellStyle name="Normal 5 6 2 9 7 4" xfId="36634"/>
    <cellStyle name="Normal 5 6 2 9 8" xfId="7714"/>
    <cellStyle name="Normal 5 6 2 9 8 2" xfId="17354"/>
    <cellStyle name="Normal 5 6 2 9 8 2 2" xfId="47561"/>
    <cellStyle name="Normal 5 6 2 9 8 3" xfId="26994"/>
    <cellStyle name="Normal 5 6 2 9 8 3 2" xfId="57201"/>
    <cellStyle name="Normal 5 6 2 9 8 4" xfId="37921"/>
    <cellStyle name="Normal 5 6 2 9 9" xfId="9001"/>
    <cellStyle name="Normal 5 6 2 9 9 2" xfId="18641"/>
    <cellStyle name="Normal 5 6 2 9 9 2 2" xfId="48848"/>
    <cellStyle name="Normal 5 6 2 9 9 3" xfId="28281"/>
    <cellStyle name="Normal 5 6 2 9 9 3 2" xfId="58488"/>
    <cellStyle name="Normal 5 6 2 9 9 4" xfId="39208"/>
    <cellStyle name="Normal 5 6 20" xfId="2401"/>
    <cellStyle name="Normal 5 6 20 2" xfId="12043"/>
    <cellStyle name="Normal 5 6 20 2 2" xfId="42250"/>
    <cellStyle name="Normal 5 6 20 3" xfId="21683"/>
    <cellStyle name="Normal 5 6 20 3 2" xfId="51890"/>
    <cellStyle name="Normal 5 6 20 4" xfId="32610"/>
    <cellStyle name="Normal 5 6 21" xfId="3524"/>
    <cellStyle name="Normal 5 6 21 2" xfId="13166"/>
    <cellStyle name="Normal 5 6 21 2 2" xfId="43373"/>
    <cellStyle name="Normal 5 6 21 3" xfId="22806"/>
    <cellStyle name="Normal 5 6 21 3 2" xfId="53013"/>
    <cellStyle name="Normal 5 6 21 4" xfId="33733"/>
    <cellStyle name="Normal 5 6 22" xfId="4647"/>
    <cellStyle name="Normal 5 6 22 2" xfId="14289"/>
    <cellStyle name="Normal 5 6 22 2 2" xfId="44496"/>
    <cellStyle name="Normal 5 6 22 3" xfId="23929"/>
    <cellStyle name="Normal 5 6 22 3 2" xfId="54136"/>
    <cellStyle name="Normal 5 6 22 4" xfId="34856"/>
    <cellStyle name="Normal 5 6 23" xfId="5936"/>
    <cellStyle name="Normal 5 6 23 2" xfId="15576"/>
    <cellStyle name="Normal 5 6 23 2 2" xfId="45783"/>
    <cellStyle name="Normal 5 6 23 3" xfId="25216"/>
    <cellStyle name="Normal 5 6 23 3 2" xfId="55423"/>
    <cellStyle name="Normal 5 6 23 4" xfId="36143"/>
    <cellStyle name="Normal 5 6 24" xfId="7223"/>
    <cellStyle name="Normal 5 6 24 2" xfId="16863"/>
    <cellStyle name="Normal 5 6 24 2 2" xfId="47070"/>
    <cellStyle name="Normal 5 6 24 3" xfId="26503"/>
    <cellStyle name="Normal 5 6 24 3 2" xfId="56710"/>
    <cellStyle name="Normal 5 6 24 4" xfId="37430"/>
    <cellStyle name="Normal 5 6 25" xfId="8510"/>
    <cellStyle name="Normal 5 6 25 2" xfId="18150"/>
    <cellStyle name="Normal 5 6 25 2 2" xfId="48357"/>
    <cellStyle name="Normal 5 6 25 3" xfId="27790"/>
    <cellStyle name="Normal 5 6 25 3 2" xfId="57997"/>
    <cellStyle name="Normal 5 6 25 4" xfId="38717"/>
    <cellStyle name="Normal 5 6 26" xfId="9797"/>
    <cellStyle name="Normal 5 6 26 2" xfId="40004"/>
    <cellStyle name="Normal 5 6 27" xfId="19437"/>
    <cellStyle name="Normal 5 6 27 2" xfId="49644"/>
    <cellStyle name="Normal 5 6 28" xfId="29077"/>
    <cellStyle name="Normal 5 6 28 2" xfId="59284"/>
    <cellStyle name="Normal 5 6 29" xfId="30364"/>
    <cellStyle name="Normal 5 6 3" xfId="161"/>
    <cellStyle name="Normal 5 6 3 10" xfId="7246"/>
    <cellStyle name="Normal 5 6 3 10 2" xfId="16886"/>
    <cellStyle name="Normal 5 6 3 10 2 2" xfId="47093"/>
    <cellStyle name="Normal 5 6 3 10 3" xfId="26526"/>
    <cellStyle name="Normal 5 6 3 10 3 2" xfId="56733"/>
    <cellStyle name="Normal 5 6 3 10 4" xfId="37453"/>
    <cellStyle name="Normal 5 6 3 11" xfId="8533"/>
    <cellStyle name="Normal 5 6 3 11 2" xfId="18173"/>
    <cellStyle name="Normal 5 6 3 11 2 2" xfId="48380"/>
    <cellStyle name="Normal 5 6 3 11 3" xfId="27813"/>
    <cellStyle name="Normal 5 6 3 11 3 2" xfId="58020"/>
    <cellStyle name="Normal 5 6 3 11 4" xfId="38740"/>
    <cellStyle name="Normal 5 6 3 12" xfId="9820"/>
    <cellStyle name="Normal 5 6 3 12 2" xfId="40027"/>
    <cellStyle name="Normal 5 6 3 13" xfId="19460"/>
    <cellStyle name="Normal 5 6 3 13 2" xfId="49667"/>
    <cellStyle name="Normal 5 6 3 14" xfId="29100"/>
    <cellStyle name="Normal 5 6 3 14 2" xfId="59307"/>
    <cellStyle name="Normal 5 6 3 15" xfId="30387"/>
    <cellStyle name="Normal 5 6 3 2" xfId="326"/>
    <cellStyle name="Normal 5 6 3 2 10" xfId="9984"/>
    <cellStyle name="Normal 5 6 3 2 10 2" xfId="40191"/>
    <cellStyle name="Normal 5 6 3 2 11" xfId="19624"/>
    <cellStyle name="Normal 5 6 3 2 11 2" xfId="49831"/>
    <cellStyle name="Normal 5 6 3 2 12" xfId="29428"/>
    <cellStyle name="Normal 5 6 3 2 12 2" xfId="59635"/>
    <cellStyle name="Normal 5 6 3 2 13" xfId="30551"/>
    <cellStyle name="Normal 5 6 3 2 2" xfId="802"/>
    <cellStyle name="Normal 5 6 3 2 2 10" xfId="20093"/>
    <cellStyle name="Normal 5 6 3 2 2 10 2" xfId="50300"/>
    <cellStyle name="Normal 5 6 3 2 2 11" xfId="29897"/>
    <cellStyle name="Normal 5 6 3 2 2 11 2" xfId="60104"/>
    <cellStyle name="Normal 5 6 3 2 2 12" xfId="31020"/>
    <cellStyle name="Normal 5 6 3 2 2 2" xfId="1931"/>
    <cellStyle name="Normal 5 6 3 2 2 2 2" xfId="11576"/>
    <cellStyle name="Normal 5 6 3 2 2 2 2 2" xfId="41783"/>
    <cellStyle name="Normal 5 6 3 2 2 2 3" xfId="21216"/>
    <cellStyle name="Normal 5 6 3 2 2 2 3 2" xfId="51423"/>
    <cellStyle name="Normal 5 6 3 2 2 2 4" xfId="32143"/>
    <cellStyle name="Normal 5 6 3 2 2 3" xfId="3057"/>
    <cellStyle name="Normal 5 6 3 2 2 3 2" xfId="12699"/>
    <cellStyle name="Normal 5 6 3 2 2 3 2 2" xfId="42906"/>
    <cellStyle name="Normal 5 6 3 2 2 3 3" xfId="22339"/>
    <cellStyle name="Normal 5 6 3 2 2 3 3 2" xfId="52546"/>
    <cellStyle name="Normal 5 6 3 2 2 3 4" xfId="33266"/>
    <cellStyle name="Normal 5 6 3 2 2 4" xfId="4180"/>
    <cellStyle name="Normal 5 6 3 2 2 4 2" xfId="13822"/>
    <cellStyle name="Normal 5 6 3 2 2 4 2 2" xfId="44029"/>
    <cellStyle name="Normal 5 6 3 2 2 4 3" xfId="23462"/>
    <cellStyle name="Normal 5 6 3 2 2 4 3 2" xfId="53669"/>
    <cellStyle name="Normal 5 6 3 2 2 4 4" xfId="34389"/>
    <cellStyle name="Normal 5 6 3 2 2 5" xfId="5469"/>
    <cellStyle name="Normal 5 6 3 2 2 5 2" xfId="15109"/>
    <cellStyle name="Normal 5 6 3 2 2 5 2 2" xfId="45316"/>
    <cellStyle name="Normal 5 6 3 2 2 5 3" xfId="24749"/>
    <cellStyle name="Normal 5 6 3 2 2 5 3 2" xfId="54956"/>
    <cellStyle name="Normal 5 6 3 2 2 5 4" xfId="35676"/>
    <cellStyle name="Normal 5 6 3 2 2 6" xfId="6756"/>
    <cellStyle name="Normal 5 6 3 2 2 6 2" xfId="16396"/>
    <cellStyle name="Normal 5 6 3 2 2 6 2 2" xfId="46603"/>
    <cellStyle name="Normal 5 6 3 2 2 6 3" xfId="26036"/>
    <cellStyle name="Normal 5 6 3 2 2 6 3 2" xfId="56243"/>
    <cellStyle name="Normal 5 6 3 2 2 6 4" xfId="36963"/>
    <cellStyle name="Normal 5 6 3 2 2 7" xfId="8043"/>
    <cellStyle name="Normal 5 6 3 2 2 7 2" xfId="17683"/>
    <cellStyle name="Normal 5 6 3 2 2 7 2 2" xfId="47890"/>
    <cellStyle name="Normal 5 6 3 2 2 7 3" xfId="27323"/>
    <cellStyle name="Normal 5 6 3 2 2 7 3 2" xfId="57530"/>
    <cellStyle name="Normal 5 6 3 2 2 7 4" xfId="38250"/>
    <cellStyle name="Normal 5 6 3 2 2 8" xfId="9330"/>
    <cellStyle name="Normal 5 6 3 2 2 8 2" xfId="18970"/>
    <cellStyle name="Normal 5 6 3 2 2 8 2 2" xfId="49177"/>
    <cellStyle name="Normal 5 6 3 2 2 8 3" xfId="28610"/>
    <cellStyle name="Normal 5 6 3 2 2 8 3 2" xfId="58817"/>
    <cellStyle name="Normal 5 6 3 2 2 8 4" xfId="39537"/>
    <cellStyle name="Normal 5 6 3 2 2 9" xfId="10453"/>
    <cellStyle name="Normal 5 6 3 2 2 9 2" xfId="40660"/>
    <cellStyle name="Normal 5 6 3 2 3" xfId="1460"/>
    <cellStyle name="Normal 5 6 3 2 3 2" xfId="11107"/>
    <cellStyle name="Normal 5 6 3 2 3 2 2" xfId="41314"/>
    <cellStyle name="Normal 5 6 3 2 3 3" xfId="20747"/>
    <cellStyle name="Normal 5 6 3 2 3 3 2" xfId="50954"/>
    <cellStyle name="Normal 5 6 3 2 3 4" xfId="31674"/>
    <cellStyle name="Normal 5 6 3 2 4" xfId="2588"/>
    <cellStyle name="Normal 5 6 3 2 4 2" xfId="12230"/>
    <cellStyle name="Normal 5 6 3 2 4 2 2" xfId="42437"/>
    <cellStyle name="Normal 5 6 3 2 4 3" xfId="21870"/>
    <cellStyle name="Normal 5 6 3 2 4 3 2" xfId="52077"/>
    <cellStyle name="Normal 5 6 3 2 4 4" xfId="32797"/>
    <cellStyle name="Normal 5 6 3 2 5" xfId="3711"/>
    <cellStyle name="Normal 5 6 3 2 5 2" xfId="13353"/>
    <cellStyle name="Normal 5 6 3 2 5 2 2" xfId="43560"/>
    <cellStyle name="Normal 5 6 3 2 5 3" xfId="22993"/>
    <cellStyle name="Normal 5 6 3 2 5 3 2" xfId="53200"/>
    <cellStyle name="Normal 5 6 3 2 5 4" xfId="33920"/>
    <cellStyle name="Normal 5 6 3 2 6" xfId="5000"/>
    <cellStyle name="Normal 5 6 3 2 6 2" xfId="14640"/>
    <cellStyle name="Normal 5 6 3 2 6 2 2" xfId="44847"/>
    <cellStyle name="Normal 5 6 3 2 6 3" xfId="24280"/>
    <cellStyle name="Normal 5 6 3 2 6 3 2" xfId="54487"/>
    <cellStyle name="Normal 5 6 3 2 6 4" xfId="35207"/>
    <cellStyle name="Normal 5 6 3 2 7" xfId="6287"/>
    <cellStyle name="Normal 5 6 3 2 7 2" xfId="15927"/>
    <cellStyle name="Normal 5 6 3 2 7 2 2" xfId="46134"/>
    <cellStyle name="Normal 5 6 3 2 7 3" xfId="25567"/>
    <cellStyle name="Normal 5 6 3 2 7 3 2" xfId="55774"/>
    <cellStyle name="Normal 5 6 3 2 7 4" xfId="36494"/>
    <cellStyle name="Normal 5 6 3 2 8" xfId="7574"/>
    <cellStyle name="Normal 5 6 3 2 8 2" xfId="17214"/>
    <cellStyle name="Normal 5 6 3 2 8 2 2" xfId="47421"/>
    <cellStyle name="Normal 5 6 3 2 8 3" xfId="26854"/>
    <cellStyle name="Normal 5 6 3 2 8 3 2" xfId="57061"/>
    <cellStyle name="Normal 5 6 3 2 8 4" xfId="37781"/>
    <cellStyle name="Normal 5 6 3 2 9" xfId="8861"/>
    <cellStyle name="Normal 5 6 3 2 9 2" xfId="18501"/>
    <cellStyle name="Normal 5 6 3 2 9 2 2" xfId="48708"/>
    <cellStyle name="Normal 5 6 3 2 9 3" xfId="28141"/>
    <cellStyle name="Normal 5 6 3 2 9 3 2" xfId="58348"/>
    <cellStyle name="Normal 5 6 3 2 9 4" xfId="39068"/>
    <cellStyle name="Normal 5 6 3 3" xfId="637"/>
    <cellStyle name="Normal 5 6 3 3 10" xfId="19929"/>
    <cellStyle name="Normal 5 6 3 3 10 2" xfId="50136"/>
    <cellStyle name="Normal 5 6 3 3 11" xfId="29733"/>
    <cellStyle name="Normal 5 6 3 3 11 2" xfId="59940"/>
    <cellStyle name="Normal 5 6 3 3 12" xfId="30856"/>
    <cellStyle name="Normal 5 6 3 3 2" xfId="1767"/>
    <cellStyle name="Normal 5 6 3 3 2 2" xfId="11412"/>
    <cellStyle name="Normal 5 6 3 3 2 2 2" xfId="41619"/>
    <cellStyle name="Normal 5 6 3 3 2 3" xfId="21052"/>
    <cellStyle name="Normal 5 6 3 3 2 3 2" xfId="51259"/>
    <cellStyle name="Normal 5 6 3 3 2 4" xfId="31979"/>
    <cellStyle name="Normal 5 6 3 3 3" xfId="2893"/>
    <cellStyle name="Normal 5 6 3 3 3 2" xfId="12535"/>
    <cellStyle name="Normal 5 6 3 3 3 2 2" xfId="42742"/>
    <cellStyle name="Normal 5 6 3 3 3 3" xfId="22175"/>
    <cellStyle name="Normal 5 6 3 3 3 3 2" xfId="52382"/>
    <cellStyle name="Normal 5 6 3 3 3 4" xfId="33102"/>
    <cellStyle name="Normal 5 6 3 3 4" xfId="4016"/>
    <cellStyle name="Normal 5 6 3 3 4 2" xfId="13658"/>
    <cellStyle name="Normal 5 6 3 3 4 2 2" xfId="43865"/>
    <cellStyle name="Normal 5 6 3 3 4 3" xfId="23298"/>
    <cellStyle name="Normal 5 6 3 3 4 3 2" xfId="53505"/>
    <cellStyle name="Normal 5 6 3 3 4 4" xfId="34225"/>
    <cellStyle name="Normal 5 6 3 3 5" xfId="5305"/>
    <cellStyle name="Normal 5 6 3 3 5 2" xfId="14945"/>
    <cellStyle name="Normal 5 6 3 3 5 2 2" xfId="45152"/>
    <cellStyle name="Normal 5 6 3 3 5 3" xfId="24585"/>
    <cellStyle name="Normal 5 6 3 3 5 3 2" xfId="54792"/>
    <cellStyle name="Normal 5 6 3 3 5 4" xfId="35512"/>
    <cellStyle name="Normal 5 6 3 3 6" xfId="6592"/>
    <cellStyle name="Normal 5 6 3 3 6 2" xfId="16232"/>
    <cellStyle name="Normal 5 6 3 3 6 2 2" xfId="46439"/>
    <cellStyle name="Normal 5 6 3 3 6 3" xfId="25872"/>
    <cellStyle name="Normal 5 6 3 3 6 3 2" xfId="56079"/>
    <cellStyle name="Normal 5 6 3 3 6 4" xfId="36799"/>
    <cellStyle name="Normal 5 6 3 3 7" xfId="7879"/>
    <cellStyle name="Normal 5 6 3 3 7 2" xfId="17519"/>
    <cellStyle name="Normal 5 6 3 3 7 2 2" xfId="47726"/>
    <cellStyle name="Normal 5 6 3 3 7 3" xfId="27159"/>
    <cellStyle name="Normal 5 6 3 3 7 3 2" xfId="57366"/>
    <cellStyle name="Normal 5 6 3 3 7 4" xfId="38086"/>
    <cellStyle name="Normal 5 6 3 3 8" xfId="9166"/>
    <cellStyle name="Normal 5 6 3 3 8 2" xfId="18806"/>
    <cellStyle name="Normal 5 6 3 3 8 2 2" xfId="49013"/>
    <cellStyle name="Normal 5 6 3 3 8 3" xfId="28446"/>
    <cellStyle name="Normal 5 6 3 3 8 3 2" xfId="58653"/>
    <cellStyle name="Normal 5 6 3 3 8 4" xfId="39373"/>
    <cellStyle name="Normal 5 6 3 3 9" xfId="10289"/>
    <cellStyle name="Normal 5 6 3 3 9 2" xfId="40496"/>
    <cellStyle name="Normal 5 6 3 4" xfId="1107"/>
    <cellStyle name="Normal 5 6 3 4 10" xfId="20396"/>
    <cellStyle name="Normal 5 6 3 4 10 2" xfId="50603"/>
    <cellStyle name="Normal 5 6 3 4 11" xfId="30200"/>
    <cellStyle name="Normal 5 6 3 4 11 2" xfId="60407"/>
    <cellStyle name="Normal 5 6 3 4 12" xfId="31323"/>
    <cellStyle name="Normal 5 6 3 4 2" xfId="2235"/>
    <cellStyle name="Normal 5 6 3 4 2 2" xfId="11879"/>
    <cellStyle name="Normal 5 6 3 4 2 2 2" xfId="42086"/>
    <cellStyle name="Normal 5 6 3 4 2 3" xfId="21519"/>
    <cellStyle name="Normal 5 6 3 4 2 3 2" xfId="51726"/>
    <cellStyle name="Normal 5 6 3 4 2 4" xfId="32446"/>
    <cellStyle name="Normal 5 6 3 4 3" xfId="3360"/>
    <cellStyle name="Normal 5 6 3 4 3 2" xfId="13002"/>
    <cellStyle name="Normal 5 6 3 4 3 2 2" xfId="43209"/>
    <cellStyle name="Normal 5 6 3 4 3 3" xfId="22642"/>
    <cellStyle name="Normal 5 6 3 4 3 3 2" xfId="52849"/>
    <cellStyle name="Normal 5 6 3 4 3 4" xfId="33569"/>
    <cellStyle name="Normal 5 6 3 4 4" xfId="4483"/>
    <cellStyle name="Normal 5 6 3 4 4 2" xfId="14125"/>
    <cellStyle name="Normal 5 6 3 4 4 2 2" xfId="44332"/>
    <cellStyle name="Normal 5 6 3 4 4 3" xfId="23765"/>
    <cellStyle name="Normal 5 6 3 4 4 3 2" xfId="53972"/>
    <cellStyle name="Normal 5 6 3 4 4 4" xfId="34692"/>
    <cellStyle name="Normal 5 6 3 4 5" xfId="5772"/>
    <cellStyle name="Normal 5 6 3 4 5 2" xfId="15412"/>
    <cellStyle name="Normal 5 6 3 4 5 2 2" xfId="45619"/>
    <cellStyle name="Normal 5 6 3 4 5 3" xfId="25052"/>
    <cellStyle name="Normal 5 6 3 4 5 3 2" xfId="55259"/>
    <cellStyle name="Normal 5 6 3 4 5 4" xfId="35979"/>
    <cellStyle name="Normal 5 6 3 4 6" xfId="7059"/>
    <cellStyle name="Normal 5 6 3 4 6 2" xfId="16699"/>
    <cellStyle name="Normal 5 6 3 4 6 2 2" xfId="46906"/>
    <cellStyle name="Normal 5 6 3 4 6 3" xfId="26339"/>
    <cellStyle name="Normal 5 6 3 4 6 3 2" xfId="56546"/>
    <cellStyle name="Normal 5 6 3 4 6 4" xfId="37266"/>
    <cellStyle name="Normal 5 6 3 4 7" xfId="8346"/>
    <cellStyle name="Normal 5 6 3 4 7 2" xfId="17986"/>
    <cellStyle name="Normal 5 6 3 4 7 2 2" xfId="48193"/>
    <cellStyle name="Normal 5 6 3 4 7 3" xfId="27626"/>
    <cellStyle name="Normal 5 6 3 4 7 3 2" xfId="57833"/>
    <cellStyle name="Normal 5 6 3 4 7 4" xfId="38553"/>
    <cellStyle name="Normal 5 6 3 4 8" xfId="9633"/>
    <cellStyle name="Normal 5 6 3 4 8 2" xfId="19273"/>
    <cellStyle name="Normal 5 6 3 4 8 2 2" xfId="49480"/>
    <cellStyle name="Normal 5 6 3 4 8 3" xfId="28913"/>
    <cellStyle name="Normal 5 6 3 4 8 3 2" xfId="59120"/>
    <cellStyle name="Normal 5 6 3 4 8 4" xfId="39840"/>
    <cellStyle name="Normal 5 6 3 4 9" xfId="10756"/>
    <cellStyle name="Normal 5 6 3 4 9 2" xfId="40963"/>
    <cellStyle name="Normal 5 6 3 5" xfId="1296"/>
    <cellStyle name="Normal 5 6 3 5 2" xfId="4835"/>
    <cellStyle name="Normal 5 6 3 5 2 2" xfId="14476"/>
    <cellStyle name="Normal 5 6 3 5 2 2 2" xfId="44683"/>
    <cellStyle name="Normal 5 6 3 5 2 3" xfId="24116"/>
    <cellStyle name="Normal 5 6 3 5 2 3 2" xfId="54323"/>
    <cellStyle name="Normal 5 6 3 5 2 4" xfId="35043"/>
    <cellStyle name="Normal 5 6 3 5 3" xfId="6123"/>
    <cellStyle name="Normal 5 6 3 5 3 2" xfId="15763"/>
    <cellStyle name="Normal 5 6 3 5 3 2 2" xfId="45970"/>
    <cellStyle name="Normal 5 6 3 5 3 3" xfId="25403"/>
    <cellStyle name="Normal 5 6 3 5 3 3 2" xfId="55610"/>
    <cellStyle name="Normal 5 6 3 5 3 4" xfId="36330"/>
    <cellStyle name="Normal 5 6 3 5 4" xfId="7410"/>
    <cellStyle name="Normal 5 6 3 5 4 2" xfId="17050"/>
    <cellStyle name="Normal 5 6 3 5 4 2 2" xfId="47257"/>
    <cellStyle name="Normal 5 6 3 5 4 3" xfId="26690"/>
    <cellStyle name="Normal 5 6 3 5 4 3 2" xfId="56897"/>
    <cellStyle name="Normal 5 6 3 5 4 4" xfId="37617"/>
    <cellStyle name="Normal 5 6 3 5 5" xfId="8697"/>
    <cellStyle name="Normal 5 6 3 5 5 2" xfId="18337"/>
    <cellStyle name="Normal 5 6 3 5 5 2 2" xfId="48544"/>
    <cellStyle name="Normal 5 6 3 5 5 3" xfId="27977"/>
    <cellStyle name="Normal 5 6 3 5 5 3 2" xfId="58184"/>
    <cellStyle name="Normal 5 6 3 5 5 4" xfId="38904"/>
    <cellStyle name="Normal 5 6 3 5 6" xfId="10943"/>
    <cellStyle name="Normal 5 6 3 5 6 2" xfId="41150"/>
    <cellStyle name="Normal 5 6 3 5 7" xfId="20583"/>
    <cellStyle name="Normal 5 6 3 5 7 2" xfId="50790"/>
    <cellStyle name="Normal 5 6 3 5 8" xfId="29264"/>
    <cellStyle name="Normal 5 6 3 5 8 2" xfId="59471"/>
    <cellStyle name="Normal 5 6 3 5 9" xfId="31510"/>
    <cellStyle name="Normal 5 6 3 6" xfId="2424"/>
    <cellStyle name="Normal 5 6 3 6 2" xfId="12066"/>
    <cellStyle name="Normal 5 6 3 6 2 2" xfId="42273"/>
    <cellStyle name="Normal 5 6 3 6 3" xfId="21706"/>
    <cellStyle name="Normal 5 6 3 6 3 2" xfId="51913"/>
    <cellStyle name="Normal 5 6 3 6 4" xfId="32633"/>
    <cellStyle name="Normal 5 6 3 7" xfId="3547"/>
    <cellStyle name="Normal 5 6 3 7 2" xfId="13189"/>
    <cellStyle name="Normal 5 6 3 7 2 2" xfId="43396"/>
    <cellStyle name="Normal 5 6 3 7 3" xfId="22829"/>
    <cellStyle name="Normal 5 6 3 7 3 2" xfId="53036"/>
    <cellStyle name="Normal 5 6 3 7 4" xfId="33756"/>
    <cellStyle name="Normal 5 6 3 8" xfId="4670"/>
    <cellStyle name="Normal 5 6 3 8 2" xfId="14312"/>
    <cellStyle name="Normal 5 6 3 8 2 2" xfId="44519"/>
    <cellStyle name="Normal 5 6 3 8 3" xfId="23952"/>
    <cellStyle name="Normal 5 6 3 8 3 2" xfId="54159"/>
    <cellStyle name="Normal 5 6 3 8 4" xfId="34879"/>
    <cellStyle name="Normal 5 6 3 9" xfId="5959"/>
    <cellStyle name="Normal 5 6 3 9 2" xfId="15599"/>
    <cellStyle name="Normal 5 6 3 9 2 2" xfId="45806"/>
    <cellStyle name="Normal 5 6 3 9 3" xfId="25239"/>
    <cellStyle name="Normal 5 6 3 9 3 2" xfId="55446"/>
    <cellStyle name="Normal 5 6 3 9 4" xfId="36166"/>
    <cellStyle name="Normal 5 6 4" xfId="185"/>
    <cellStyle name="Normal 5 6 4 10" xfId="7269"/>
    <cellStyle name="Normal 5 6 4 10 2" xfId="16909"/>
    <cellStyle name="Normal 5 6 4 10 2 2" xfId="47116"/>
    <cellStyle name="Normal 5 6 4 10 3" xfId="26549"/>
    <cellStyle name="Normal 5 6 4 10 3 2" xfId="56756"/>
    <cellStyle name="Normal 5 6 4 10 4" xfId="37476"/>
    <cellStyle name="Normal 5 6 4 11" xfId="8556"/>
    <cellStyle name="Normal 5 6 4 11 2" xfId="18196"/>
    <cellStyle name="Normal 5 6 4 11 2 2" xfId="48403"/>
    <cellStyle name="Normal 5 6 4 11 3" xfId="27836"/>
    <cellStyle name="Normal 5 6 4 11 3 2" xfId="58043"/>
    <cellStyle name="Normal 5 6 4 11 4" xfId="38763"/>
    <cellStyle name="Normal 5 6 4 12" xfId="9843"/>
    <cellStyle name="Normal 5 6 4 12 2" xfId="40050"/>
    <cellStyle name="Normal 5 6 4 13" xfId="19483"/>
    <cellStyle name="Normal 5 6 4 13 2" xfId="49690"/>
    <cellStyle name="Normal 5 6 4 14" xfId="29123"/>
    <cellStyle name="Normal 5 6 4 14 2" xfId="59330"/>
    <cellStyle name="Normal 5 6 4 15" xfId="30410"/>
    <cellStyle name="Normal 5 6 4 2" xfId="349"/>
    <cellStyle name="Normal 5 6 4 2 10" xfId="10007"/>
    <cellStyle name="Normal 5 6 4 2 10 2" xfId="40214"/>
    <cellStyle name="Normal 5 6 4 2 11" xfId="19647"/>
    <cellStyle name="Normal 5 6 4 2 11 2" xfId="49854"/>
    <cellStyle name="Normal 5 6 4 2 12" xfId="29451"/>
    <cellStyle name="Normal 5 6 4 2 12 2" xfId="59658"/>
    <cellStyle name="Normal 5 6 4 2 13" xfId="30574"/>
    <cellStyle name="Normal 5 6 4 2 2" xfId="825"/>
    <cellStyle name="Normal 5 6 4 2 2 10" xfId="20116"/>
    <cellStyle name="Normal 5 6 4 2 2 10 2" xfId="50323"/>
    <cellStyle name="Normal 5 6 4 2 2 11" xfId="29920"/>
    <cellStyle name="Normal 5 6 4 2 2 11 2" xfId="60127"/>
    <cellStyle name="Normal 5 6 4 2 2 12" xfId="31043"/>
    <cellStyle name="Normal 5 6 4 2 2 2" xfId="1954"/>
    <cellStyle name="Normal 5 6 4 2 2 2 2" xfId="11599"/>
    <cellStyle name="Normal 5 6 4 2 2 2 2 2" xfId="41806"/>
    <cellStyle name="Normal 5 6 4 2 2 2 3" xfId="21239"/>
    <cellStyle name="Normal 5 6 4 2 2 2 3 2" xfId="51446"/>
    <cellStyle name="Normal 5 6 4 2 2 2 4" xfId="32166"/>
    <cellStyle name="Normal 5 6 4 2 2 3" xfId="3080"/>
    <cellStyle name="Normal 5 6 4 2 2 3 2" xfId="12722"/>
    <cellStyle name="Normal 5 6 4 2 2 3 2 2" xfId="42929"/>
    <cellStyle name="Normal 5 6 4 2 2 3 3" xfId="22362"/>
    <cellStyle name="Normal 5 6 4 2 2 3 3 2" xfId="52569"/>
    <cellStyle name="Normal 5 6 4 2 2 3 4" xfId="33289"/>
    <cellStyle name="Normal 5 6 4 2 2 4" xfId="4203"/>
    <cellStyle name="Normal 5 6 4 2 2 4 2" xfId="13845"/>
    <cellStyle name="Normal 5 6 4 2 2 4 2 2" xfId="44052"/>
    <cellStyle name="Normal 5 6 4 2 2 4 3" xfId="23485"/>
    <cellStyle name="Normal 5 6 4 2 2 4 3 2" xfId="53692"/>
    <cellStyle name="Normal 5 6 4 2 2 4 4" xfId="34412"/>
    <cellStyle name="Normal 5 6 4 2 2 5" xfId="5492"/>
    <cellStyle name="Normal 5 6 4 2 2 5 2" xfId="15132"/>
    <cellStyle name="Normal 5 6 4 2 2 5 2 2" xfId="45339"/>
    <cellStyle name="Normal 5 6 4 2 2 5 3" xfId="24772"/>
    <cellStyle name="Normal 5 6 4 2 2 5 3 2" xfId="54979"/>
    <cellStyle name="Normal 5 6 4 2 2 5 4" xfId="35699"/>
    <cellStyle name="Normal 5 6 4 2 2 6" xfId="6779"/>
    <cellStyle name="Normal 5 6 4 2 2 6 2" xfId="16419"/>
    <cellStyle name="Normal 5 6 4 2 2 6 2 2" xfId="46626"/>
    <cellStyle name="Normal 5 6 4 2 2 6 3" xfId="26059"/>
    <cellStyle name="Normal 5 6 4 2 2 6 3 2" xfId="56266"/>
    <cellStyle name="Normal 5 6 4 2 2 6 4" xfId="36986"/>
    <cellStyle name="Normal 5 6 4 2 2 7" xfId="8066"/>
    <cellStyle name="Normal 5 6 4 2 2 7 2" xfId="17706"/>
    <cellStyle name="Normal 5 6 4 2 2 7 2 2" xfId="47913"/>
    <cellStyle name="Normal 5 6 4 2 2 7 3" xfId="27346"/>
    <cellStyle name="Normal 5 6 4 2 2 7 3 2" xfId="57553"/>
    <cellStyle name="Normal 5 6 4 2 2 7 4" xfId="38273"/>
    <cellStyle name="Normal 5 6 4 2 2 8" xfId="9353"/>
    <cellStyle name="Normal 5 6 4 2 2 8 2" xfId="18993"/>
    <cellStyle name="Normal 5 6 4 2 2 8 2 2" xfId="49200"/>
    <cellStyle name="Normal 5 6 4 2 2 8 3" xfId="28633"/>
    <cellStyle name="Normal 5 6 4 2 2 8 3 2" xfId="58840"/>
    <cellStyle name="Normal 5 6 4 2 2 8 4" xfId="39560"/>
    <cellStyle name="Normal 5 6 4 2 2 9" xfId="10476"/>
    <cellStyle name="Normal 5 6 4 2 2 9 2" xfId="40683"/>
    <cellStyle name="Normal 5 6 4 2 3" xfId="1483"/>
    <cellStyle name="Normal 5 6 4 2 3 2" xfId="11130"/>
    <cellStyle name="Normal 5 6 4 2 3 2 2" xfId="41337"/>
    <cellStyle name="Normal 5 6 4 2 3 3" xfId="20770"/>
    <cellStyle name="Normal 5 6 4 2 3 3 2" xfId="50977"/>
    <cellStyle name="Normal 5 6 4 2 3 4" xfId="31697"/>
    <cellStyle name="Normal 5 6 4 2 4" xfId="2611"/>
    <cellStyle name="Normal 5 6 4 2 4 2" xfId="12253"/>
    <cellStyle name="Normal 5 6 4 2 4 2 2" xfId="42460"/>
    <cellStyle name="Normal 5 6 4 2 4 3" xfId="21893"/>
    <cellStyle name="Normal 5 6 4 2 4 3 2" xfId="52100"/>
    <cellStyle name="Normal 5 6 4 2 4 4" xfId="32820"/>
    <cellStyle name="Normal 5 6 4 2 5" xfId="3734"/>
    <cellStyle name="Normal 5 6 4 2 5 2" xfId="13376"/>
    <cellStyle name="Normal 5 6 4 2 5 2 2" xfId="43583"/>
    <cellStyle name="Normal 5 6 4 2 5 3" xfId="23016"/>
    <cellStyle name="Normal 5 6 4 2 5 3 2" xfId="53223"/>
    <cellStyle name="Normal 5 6 4 2 5 4" xfId="33943"/>
    <cellStyle name="Normal 5 6 4 2 6" xfId="5023"/>
    <cellStyle name="Normal 5 6 4 2 6 2" xfId="14663"/>
    <cellStyle name="Normal 5 6 4 2 6 2 2" xfId="44870"/>
    <cellStyle name="Normal 5 6 4 2 6 3" xfId="24303"/>
    <cellStyle name="Normal 5 6 4 2 6 3 2" xfId="54510"/>
    <cellStyle name="Normal 5 6 4 2 6 4" xfId="35230"/>
    <cellStyle name="Normal 5 6 4 2 7" xfId="6310"/>
    <cellStyle name="Normal 5 6 4 2 7 2" xfId="15950"/>
    <cellStyle name="Normal 5 6 4 2 7 2 2" xfId="46157"/>
    <cellStyle name="Normal 5 6 4 2 7 3" xfId="25590"/>
    <cellStyle name="Normal 5 6 4 2 7 3 2" xfId="55797"/>
    <cellStyle name="Normal 5 6 4 2 7 4" xfId="36517"/>
    <cellStyle name="Normal 5 6 4 2 8" xfId="7597"/>
    <cellStyle name="Normal 5 6 4 2 8 2" xfId="17237"/>
    <cellStyle name="Normal 5 6 4 2 8 2 2" xfId="47444"/>
    <cellStyle name="Normal 5 6 4 2 8 3" xfId="26877"/>
    <cellStyle name="Normal 5 6 4 2 8 3 2" xfId="57084"/>
    <cellStyle name="Normal 5 6 4 2 8 4" xfId="37804"/>
    <cellStyle name="Normal 5 6 4 2 9" xfId="8884"/>
    <cellStyle name="Normal 5 6 4 2 9 2" xfId="18524"/>
    <cellStyle name="Normal 5 6 4 2 9 2 2" xfId="48731"/>
    <cellStyle name="Normal 5 6 4 2 9 3" xfId="28164"/>
    <cellStyle name="Normal 5 6 4 2 9 3 2" xfId="58371"/>
    <cellStyle name="Normal 5 6 4 2 9 4" xfId="39091"/>
    <cellStyle name="Normal 5 6 4 3" xfId="661"/>
    <cellStyle name="Normal 5 6 4 3 10" xfId="19952"/>
    <cellStyle name="Normal 5 6 4 3 10 2" xfId="50159"/>
    <cellStyle name="Normal 5 6 4 3 11" xfId="29756"/>
    <cellStyle name="Normal 5 6 4 3 11 2" xfId="59963"/>
    <cellStyle name="Normal 5 6 4 3 12" xfId="30879"/>
    <cellStyle name="Normal 5 6 4 3 2" xfId="1790"/>
    <cellStyle name="Normal 5 6 4 3 2 2" xfId="11435"/>
    <cellStyle name="Normal 5 6 4 3 2 2 2" xfId="41642"/>
    <cellStyle name="Normal 5 6 4 3 2 3" xfId="21075"/>
    <cellStyle name="Normal 5 6 4 3 2 3 2" xfId="51282"/>
    <cellStyle name="Normal 5 6 4 3 2 4" xfId="32002"/>
    <cellStyle name="Normal 5 6 4 3 3" xfId="2916"/>
    <cellStyle name="Normal 5 6 4 3 3 2" xfId="12558"/>
    <cellStyle name="Normal 5 6 4 3 3 2 2" xfId="42765"/>
    <cellStyle name="Normal 5 6 4 3 3 3" xfId="22198"/>
    <cellStyle name="Normal 5 6 4 3 3 3 2" xfId="52405"/>
    <cellStyle name="Normal 5 6 4 3 3 4" xfId="33125"/>
    <cellStyle name="Normal 5 6 4 3 4" xfId="4039"/>
    <cellStyle name="Normal 5 6 4 3 4 2" xfId="13681"/>
    <cellStyle name="Normal 5 6 4 3 4 2 2" xfId="43888"/>
    <cellStyle name="Normal 5 6 4 3 4 3" xfId="23321"/>
    <cellStyle name="Normal 5 6 4 3 4 3 2" xfId="53528"/>
    <cellStyle name="Normal 5 6 4 3 4 4" xfId="34248"/>
    <cellStyle name="Normal 5 6 4 3 5" xfId="5328"/>
    <cellStyle name="Normal 5 6 4 3 5 2" xfId="14968"/>
    <cellStyle name="Normal 5 6 4 3 5 2 2" xfId="45175"/>
    <cellStyle name="Normal 5 6 4 3 5 3" xfId="24608"/>
    <cellStyle name="Normal 5 6 4 3 5 3 2" xfId="54815"/>
    <cellStyle name="Normal 5 6 4 3 5 4" xfId="35535"/>
    <cellStyle name="Normal 5 6 4 3 6" xfId="6615"/>
    <cellStyle name="Normal 5 6 4 3 6 2" xfId="16255"/>
    <cellStyle name="Normal 5 6 4 3 6 2 2" xfId="46462"/>
    <cellStyle name="Normal 5 6 4 3 6 3" xfId="25895"/>
    <cellStyle name="Normal 5 6 4 3 6 3 2" xfId="56102"/>
    <cellStyle name="Normal 5 6 4 3 6 4" xfId="36822"/>
    <cellStyle name="Normal 5 6 4 3 7" xfId="7902"/>
    <cellStyle name="Normal 5 6 4 3 7 2" xfId="17542"/>
    <cellStyle name="Normal 5 6 4 3 7 2 2" xfId="47749"/>
    <cellStyle name="Normal 5 6 4 3 7 3" xfId="27182"/>
    <cellStyle name="Normal 5 6 4 3 7 3 2" xfId="57389"/>
    <cellStyle name="Normal 5 6 4 3 7 4" xfId="38109"/>
    <cellStyle name="Normal 5 6 4 3 8" xfId="9189"/>
    <cellStyle name="Normal 5 6 4 3 8 2" xfId="18829"/>
    <cellStyle name="Normal 5 6 4 3 8 2 2" xfId="49036"/>
    <cellStyle name="Normal 5 6 4 3 8 3" xfId="28469"/>
    <cellStyle name="Normal 5 6 4 3 8 3 2" xfId="58676"/>
    <cellStyle name="Normal 5 6 4 3 8 4" xfId="39396"/>
    <cellStyle name="Normal 5 6 4 3 9" xfId="10312"/>
    <cellStyle name="Normal 5 6 4 3 9 2" xfId="40519"/>
    <cellStyle name="Normal 5 6 4 4" xfId="1131"/>
    <cellStyle name="Normal 5 6 4 4 10" xfId="20419"/>
    <cellStyle name="Normal 5 6 4 4 10 2" xfId="50626"/>
    <cellStyle name="Normal 5 6 4 4 11" xfId="30223"/>
    <cellStyle name="Normal 5 6 4 4 11 2" xfId="60430"/>
    <cellStyle name="Normal 5 6 4 4 12" xfId="31346"/>
    <cellStyle name="Normal 5 6 4 4 2" xfId="2259"/>
    <cellStyle name="Normal 5 6 4 4 2 2" xfId="11902"/>
    <cellStyle name="Normal 5 6 4 4 2 2 2" xfId="42109"/>
    <cellStyle name="Normal 5 6 4 4 2 3" xfId="21542"/>
    <cellStyle name="Normal 5 6 4 4 2 3 2" xfId="51749"/>
    <cellStyle name="Normal 5 6 4 4 2 4" xfId="32469"/>
    <cellStyle name="Normal 5 6 4 4 3" xfId="3383"/>
    <cellStyle name="Normal 5 6 4 4 3 2" xfId="13025"/>
    <cellStyle name="Normal 5 6 4 4 3 2 2" xfId="43232"/>
    <cellStyle name="Normal 5 6 4 4 3 3" xfId="22665"/>
    <cellStyle name="Normal 5 6 4 4 3 3 2" xfId="52872"/>
    <cellStyle name="Normal 5 6 4 4 3 4" xfId="33592"/>
    <cellStyle name="Normal 5 6 4 4 4" xfId="4506"/>
    <cellStyle name="Normal 5 6 4 4 4 2" xfId="14148"/>
    <cellStyle name="Normal 5 6 4 4 4 2 2" xfId="44355"/>
    <cellStyle name="Normal 5 6 4 4 4 3" xfId="23788"/>
    <cellStyle name="Normal 5 6 4 4 4 3 2" xfId="53995"/>
    <cellStyle name="Normal 5 6 4 4 4 4" xfId="34715"/>
    <cellStyle name="Normal 5 6 4 4 5" xfId="5795"/>
    <cellStyle name="Normal 5 6 4 4 5 2" xfId="15435"/>
    <cellStyle name="Normal 5 6 4 4 5 2 2" xfId="45642"/>
    <cellStyle name="Normal 5 6 4 4 5 3" xfId="25075"/>
    <cellStyle name="Normal 5 6 4 4 5 3 2" xfId="55282"/>
    <cellStyle name="Normal 5 6 4 4 5 4" xfId="36002"/>
    <cellStyle name="Normal 5 6 4 4 6" xfId="7082"/>
    <cellStyle name="Normal 5 6 4 4 6 2" xfId="16722"/>
    <cellStyle name="Normal 5 6 4 4 6 2 2" xfId="46929"/>
    <cellStyle name="Normal 5 6 4 4 6 3" xfId="26362"/>
    <cellStyle name="Normal 5 6 4 4 6 3 2" xfId="56569"/>
    <cellStyle name="Normal 5 6 4 4 6 4" xfId="37289"/>
    <cellStyle name="Normal 5 6 4 4 7" xfId="8369"/>
    <cellStyle name="Normal 5 6 4 4 7 2" xfId="18009"/>
    <cellStyle name="Normal 5 6 4 4 7 2 2" xfId="48216"/>
    <cellStyle name="Normal 5 6 4 4 7 3" xfId="27649"/>
    <cellStyle name="Normal 5 6 4 4 7 3 2" xfId="57856"/>
    <cellStyle name="Normal 5 6 4 4 7 4" xfId="38576"/>
    <cellStyle name="Normal 5 6 4 4 8" xfId="9656"/>
    <cellStyle name="Normal 5 6 4 4 8 2" xfId="19296"/>
    <cellStyle name="Normal 5 6 4 4 8 2 2" xfId="49503"/>
    <cellStyle name="Normal 5 6 4 4 8 3" xfId="28936"/>
    <cellStyle name="Normal 5 6 4 4 8 3 2" xfId="59143"/>
    <cellStyle name="Normal 5 6 4 4 8 4" xfId="39863"/>
    <cellStyle name="Normal 5 6 4 4 9" xfId="10779"/>
    <cellStyle name="Normal 5 6 4 4 9 2" xfId="40986"/>
    <cellStyle name="Normal 5 6 4 5" xfId="1319"/>
    <cellStyle name="Normal 5 6 4 5 2" xfId="4859"/>
    <cellStyle name="Normal 5 6 4 5 2 2" xfId="14499"/>
    <cellStyle name="Normal 5 6 4 5 2 2 2" xfId="44706"/>
    <cellStyle name="Normal 5 6 4 5 2 3" xfId="24139"/>
    <cellStyle name="Normal 5 6 4 5 2 3 2" xfId="54346"/>
    <cellStyle name="Normal 5 6 4 5 2 4" xfId="35066"/>
    <cellStyle name="Normal 5 6 4 5 3" xfId="6146"/>
    <cellStyle name="Normal 5 6 4 5 3 2" xfId="15786"/>
    <cellStyle name="Normal 5 6 4 5 3 2 2" xfId="45993"/>
    <cellStyle name="Normal 5 6 4 5 3 3" xfId="25426"/>
    <cellStyle name="Normal 5 6 4 5 3 3 2" xfId="55633"/>
    <cellStyle name="Normal 5 6 4 5 3 4" xfId="36353"/>
    <cellStyle name="Normal 5 6 4 5 4" xfId="7433"/>
    <cellStyle name="Normal 5 6 4 5 4 2" xfId="17073"/>
    <cellStyle name="Normal 5 6 4 5 4 2 2" xfId="47280"/>
    <cellStyle name="Normal 5 6 4 5 4 3" xfId="26713"/>
    <cellStyle name="Normal 5 6 4 5 4 3 2" xfId="56920"/>
    <cellStyle name="Normal 5 6 4 5 4 4" xfId="37640"/>
    <cellStyle name="Normal 5 6 4 5 5" xfId="8720"/>
    <cellStyle name="Normal 5 6 4 5 5 2" xfId="18360"/>
    <cellStyle name="Normal 5 6 4 5 5 2 2" xfId="48567"/>
    <cellStyle name="Normal 5 6 4 5 5 3" xfId="28000"/>
    <cellStyle name="Normal 5 6 4 5 5 3 2" xfId="58207"/>
    <cellStyle name="Normal 5 6 4 5 5 4" xfId="38927"/>
    <cellStyle name="Normal 5 6 4 5 6" xfId="10966"/>
    <cellStyle name="Normal 5 6 4 5 6 2" xfId="41173"/>
    <cellStyle name="Normal 5 6 4 5 7" xfId="20606"/>
    <cellStyle name="Normal 5 6 4 5 7 2" xfId="50813"/>
    <cellStyle name="Normal 5 6 4 5 8" xfId="29287"/>
    <cellStyle name="Normal 5 6 4 5 8 2" xfId="59494"/>
    <cellStyle name="Normal 5 6 4 5 9" xfId="31533"/>
    <cellStyle name="Normal 5 6 4 6" xfId="2447"/>
    <cellStyle name="Normal 5 6 4 6 2" xfId="12089"/>
    <cellStyle name="Normal 5 6 4 6 2 2" xfId="42296"/>
    <cellStyle name="Normal 5 6 4 6 3" xfId="21729"/>
    <cellStyle name="Normal 5 6 4 6 3 2" xfId="51936"/>
    <cellStyle name="Normal 5 6 4 6 4" xfId="32656"/>
    <cellStyle name="Normal 5 6 4 7" xfId="3570"/>
    <cellStyle name="Normal 5 6 4 7 2" xfId="13212"/>
    <cellStyle name="Normal 5 6 4 7 2 2" xfId="43419"/>
    <cellStyle name="Normal 5 6 4 7 3" xfId="22852"/>
    <cellStyle name="Normal 5 6 4 7 3 2" xfId="53059"/>
    <cellStyle name="Normal 5 6 4 7 4" xfId="33779"/>
    <cellStyle name="Normal 5 6 4 8" xfId="4693"/>
    <cellStyle name="Normal 5 6 4 8 2" xfId="14335"/>
    <cellStyle name="Normal 5 6 4 8 2 2" xfId="44542"/>
    <cellStyle name="Normal 5 6 4 8 3" xfId="23975"/>
    <cellStyle name="Normal 5 6 4 8 3 2" xfId="54182"/>
    <cellStyle name="Normal 5 6 4 8 4" xfId="34902"/>
    <cellStyle name="Normal 5 6 4 9" xfId="5982"/>
    <cellStyle name="Normal 5 6 4 9 2" xfId="15622"/>
    <cellStyle name="Normal 5 6 4 9 2 2" xfId="45829"/>
    <cellStyle name="Normal 5 6 4 9 3" xfId="25262"/>
    <cellStyle name="Normal 5 6 4 9 3 2" xfId="55469"/>
    <cellStyle name="Normal 5 6 4 9 4" xfId="36189"/>
    <cellStyle name="Normal 5 6 5" xfId="208"/>
    <cellStyle name="Normal 5 6 5 10" xfId="7292"/>
    <cellStyle name="Normal 5 6 5 10 2" xfId="16932"/>
    <cellStyle name="Normal 5 6 5 10 2 2" xfId="47139"/>
    <cellStyle name="Normal 5 6 5 10 3" xfId="26572"/>
    <cellStyle name="Normal 5 6 5 10 3 2" xfId="56779"/>
    <cellStyle name="Normal 5 6 5 10 4" xfId="37499"/>
    <cellStyle name="Normal 5 6 5 11" xfId="8579"/>
    <cellStyle name="Normal 5 6 5 11 2" xfId="18219"/>
    <cellStyle name="Normal 5 6 5 11 2 2" xfId="48426"/>
    <cellStyle name="Normal 5 6 5 11 3" xfId="27859"/>
    <cellStyle name="Normal 5 6 5 11 3 2" xfId="58066"/>
    <cellStyle name="Normal 5 6 5 11 4" xfId="38786"/>
    <cellStyle name="Normal 5 6 5 12" xfId="9866"/>
    <cellStyle name="Normal 5 6 5 12 2" xfId="40073"/>
    <cellStyle name="Normal 5 6 5 13" xfId="19506"/>
    <cellStyle name="Normal 5 6 5 13 2" xfId="49713"/>
    <cellStyle name="Normal 5 6 5 14" xfId="29146"/>
    <cellStyle name="Normal 5 6 5 14 2" xfId="59353"/>
    <cellStyle name="Normal 5 6 5 15" xfId="30433"/>
    <cellStyle name="Normal 5 6 5 2" xfId="372"/>
    <cellStyle name="Normal 5 6 5 2 10" xfId="10030"/>
    <cellStyle name="Normal 5 6 5 2 10 2" xfId="40237"/>
    <cellStyle name="Normal 5 6 5 2 11" xfId="19670"/>
    <cellStyle name="Normal 5 6 5 2 11 2" xfId="49877"/>
    <cellStyle name="Normal 5 6 5 2 12" xfId="29474"/>
    <cellStyle name="Normal 5 6 5 2 12 2" xfId="59681"/>
    <cellStyle name="Normal 5 6 5 2 13" xfId="30597"/>
    <cellStyle name="Normal 5 6 5 2 2" xfId="848"/>
    <cellStyle name="Normal 5 6 5 2 2 10" xfId="20139"/>
    <cellStyle name="Normal 5 6 5 2 2 10 2" xfId="50346"/>
    <cellStyle name="Normal 5 6 5 2 2 11" xfId="29943"/>
    <cellStyle name="Normal 5 6 5 2 2 11 2" xfId="60150"/>
    <cellStyle name="Normal 5 6 5 2 2 12" xfId="31066"/>
    <cellStyle name="Normal 5 6 5 2 2 2" xfId="1977"/>
    <cellStyle name="Normal 5 6 5 2 2 2 2" xfId="11622"/>
    <cellStyle name="Normal 5 6 5 2 2 2 2 2" xfId="41829"/>
    <cellStyle name="Normal 5 6 5 2 2 2 3" xfId="21262"/>
    <cellStyle name="Normal 5 6 5 2 2 2 3 2" xfId="51469"/>
    <cellStyle name="Normal 5 6 5 2 2 2 4" xfId="32189"/>
    <cellStyle name="Normal 5 6 5 2 2 3" xfId="3103"/>
    <cellStyle name="Normal 5 6 5 2 2 3 2" xfId="12745"/>
    <cellStyle name="Normal 5 6 5 2 2 3 2 2" xfId="42952"/>
    <cellStyle name="Normal 5 6 5 2 2 3 3" xfId="22385"/>
    <cellStyle name="Normal 5 6 5 2 2 3 3 2" xfId="52592"/>
    <cellStyle name="Normal 5 6 5 2 2 3 4" xfId="33312"/>
    <cellStyle name="Normal 5 6 5 2 2 4" xfId="4226"/>
    <cellStyle name="Normal 5 6 5 2 2 4 2" xfId="13868"/>
    <cellStyle name="Normal 5 6 5 2 2 4 2 2" xfId="44075"/>
    <cellStyle name="Normal 5 6 5 2 2 4 3" xfId="23508"/>
    <cellStyle name="Normal 5 6 5 2 2 4 3 2" xfId="53715"/>
    <cellStyle name="Normal 5 6 5 2 2 4 4" xfId="34435"/>
    <cellStyle name="Normal 5 6 5 2 2 5" xfId="5515"/>
    <cellStyle name="Normal 5 6 5 2 2 5 2" xfId="15155"/>
    <cellStyle name="Normal 5 6 5 2 2 5 2 2" xfId="45362"/>
    <cellStyle name="Normal 5 6 5 2 2 5 3" xfId="24795"/>
    <cellStyle name="Normal 5 6 5 2 2 5 3 2" xfId="55002"/>
    <cellStyle name="Normal 5 6 5 2 2 5 4" xfId="35722"/>
    <cellStyle name="Normal 5 6 5 2 2 6" xfId="6802"/>
    <cellStyle name="Normal 5 6 5 2 2 6 2" xfId="16442"/>
    <cellStyle name="Normal 5 6 5 2 2 6 2 2" xfId="46649"/>
    <cellStyle name="Normal 5 6 5 2 2 6 3" xfId="26082"/>
    <cellStyle name="Normal 5 6 5 2 2 6 3 2" xfId="56289"/>
    <cellStyle name="Normal 5 6 5 2 2 6 4" xfId="37009"/>
    <cellStyle name="Normal 5 6 5 2 2 7" xfId="8089"/>
    <cellStyle name="Normal 5 6 5 2 2 7 2" xfId="17729"/>
    <cellStyle name="Normal 5 6 5 2 2 7 2 2" xfId="47936"/>
    <cellStyle name="Normal 5 6 5 2 2 7 3" xfId="27369"/>
    <cellStyle name="Normal 5 6 5 2 2 7 3 2" xfId="57576"/>
    <cellStyle name="Normal 5 6 5 2 2 7 4" xfId="38296"/>
    <cellStyle name="Normal 5 6 5 2 2 8" xfId="9376"/>
    <cellStyle name="Normal 5 6 5 2 2 8 2" xfId="19016"/>
    <cellStyle name="Normal 5 6 5 2 2 8 2 2" xfId="49223"/>
    <cellStyle name="Normal 5 6 5 2 2 8 3" xfId="28656"/>
    <cellStyle name="Normal 5 6 5 2 2 8 3 2" xfId="58863"/>
    <cellStyle name="Normal 5 6 5 2 2 8 4" xfId="39583"/>
    <cellStyle name="Normal 5 6 5 2 2 9" xfId="10499"/>
    <cellStyle name="Normal 5 6 5 2 2 9 2" xfId="40706"/>
    <cellStyle name="Normal 5 6 5 2 3" xfId="1506"/>
    <cellStyle name="Normal 5 6 5 2 3 2" xfId="11153"/>
    <cellStyle name="Normal 5 6 5 2 3 2 2" xfId="41360"/>
    <cellStyle name="Normal 5 6 5 2 3 3" xfId="20793"/>
    <cellStyle name="Normal 5 6 5 2 3 3 2" xfId="51000"/>
    <cellStyle name="Normal 5 6 5 2 3 4" xfId="31720"/>
    <cellStyle name="Normal 5 6 5 2 4" xfId="2634"/>
    <cellStyle name="Normal 5 6 5 2 4 2" xfId="12276"/>
    <cellStyle name="Normal 5 6 5 2 4 2 2" xfId="42483"/>
    <cellStyle name="Normal 5 6 5 2 4 3" xfId="21916"/>
    <cellStyle name="Normal 5 6 5 2 4 3 2" xfId="52123"/>
    <cellStyle name="Normal 5 6 5 2 4 4" xfId="32843"/>
    <cellStyle name="Normal 5 6 5 2 5" xfId="3757"/>
    <cellStyle name="Normal 5 6 5 2 5 2" xfId="13399"/>
    <cellStyle name="Normal 5 6 5 2 5 2 2" xfId="43606"/>
    <cellStyle name="Normal 5 6 5 2 5 3" xfId="23039"/>
    <cellStyle name="Normal 5 6 5 2 5 3 2" xfId="53246"/>
    <cellStyle name="Normal 5 6 5 2 5 4" xfId="33966"/>
    <cellStyle name="Normal 5 6 5 2 6" xfId="5046"/>
    <cellStyle name="Normal 5 6 5 2 6 2" xfId="14686"/>
    <cellStyle name="Normal 5 6 5 2 6 2 2" xfId="44893"/>
    <cellStyle name="Normal 5 6 5 2 6 3" xfId="24326"/>
    <cellStyle name="Normal 5 6 5 2 6 3 2" xfId="54533"/>
    <cellStyle name="Normal 5 6 5 2 6 4" xfId="35253"/>
    <cellStyle name="Normal 5 6 5 2 7" xfId="6333"/>
    <cellStyle name="Normal 5 6 5 2 7 2" xfId="15973"/>
    <cellStyle name="Normal 5 6 5 2 7 2 2" xfId="46180"/>
    <cellStyle name="Normal 5 6 5 2 7 3" xfId="25613"/>
    <cellStyle name="Normal 5 6 5 2 7 3 2" xfId="55820"/>
    <cellStyle name="Normal 5 6 5 2 7 4" xfId="36540"/>
    <cellStyle name="Normal 5 6 5 2 8" xfId="7620"/>
    <cellStyle name="Normal 5 6 5 2 8 2" xfId="17260"/>
    <cellStyle name="Normal 5 6 5 2 8 2 2" xfId="47467"/>
    <cellStyle name="Normal 5 6 5 2 8 3" xfId="26900"/>
    <cellStyle name="Normal 5 6 5 2 8 3 2" xfId="57107"/>
    <cellStyle name="Normal 5 6 5 2 8 4" xfId="37827"/>
    <cellStyle name="Normal 5 6 5 2 9" xfId="8907"/>
    <cellStyle name="Normal 5 6 5 2 9 2" xfId="18547"/>
    <cellStyle name="Normal 5 6 5 2 9 2 2" xfId="48754"/>
    <cellStyle name="Normal 5 6 5 2 9 3" xfId="28187"/>
    <cellStyle name="Normal 5 6 5 2 9 3 2" xfId="58394"/>
    <cellStyle name="Normal 5 6 5 2 9 4" xfId="39114"/>
    <cellStyle name="Normal 5 6 5 3" xfId="684"/>
    <cellStyle name="Normal 5 6 5 3 10" xfId="19975"/>
    <cellStyle name="Normal 5 6 5 3 10 2" xfId="50182"/>
    <cellStyle name="Normal 5 6 5 3 11" xfId="29779"/>
    <cellStyle name="Normal 5 6 5 3 11 2" xfId="59986"/>
    <cellStyle name="Normal 5 6 5 3 12" xfId="30902"/>
    <cellStyle name="Normal 5 6 5 3 2" xfId="1813"/>
    <cellStyle name="Normal 5 6 5 3 2 2" xfId="11458"/>
    <cellStyle name="Normal 5 6 5 3 2 2 2" xfId="41665"/>
    <cellStyle name="Normal 5 6 5 3 2 3" xfId="21098"/>
    <cellStyle name="Normal 5 6 5 3 2 3 2" xfId="51305"/>
    <cellStyle name="Normal 5 6 5 3 2 4" xfId="32025"/>
    <cellStyle name="Normal 5 6 5 3 3" xfId="2939"/>
    <cellStyle name="Normal 5 6 5 3 3 2" xfId="12581"/>
    <cellStyle name="Normal 5 6 5 3 3 2 2" xfId="42788"/>
    <cellStyle name="Normal 5 6 5 3 3 3" xfId="22221"/>
    <cellStyle name="Normal 5 6 5 3 3 3 2" xfId="52428"/>
    <cellStyle name="Normal 5 6 5 3 3 4" xfId="33148"/>
    <cellStyle name="Normal 5 6 5 3 4" xfId="4062"/>
    <cellStyle name="Normal 5 6 5 3 4 2" xfId="13704"/>
    <cellStyle name="Normal 5 6 5 3 4 2 2" xfId="43911"/>
    <cellStyle name="Normal 5 6 5 3 4 3" xfId="23344"/>
    <cellStyle name="Normal 5 6 5 3 4 3 2" xfId="53551"/>
    <cellStyle name="Normal 5 6 5 3 4 4" xfId="34271"/>
    <cellStyle name="Normal 5 6 5 3 5" xfId="5351"/>
    <cellStyle name="Normal 5 6 5 3 5 2" xfId="14991"/>
    <cellStyle name="Normal 5 6 5 3 5 2 2" xfId="45198"/>
    <cellStyle name="Normal 5 6 5 3 5 3" xfId="24631"/>
    <cellStyle name="Normal 5 6 5 3 5 3 2" xfId="54838"/>
    <cellStyle name="Normal 5 6 5 3 5 4" xfId="35558"/>
    <cellStyle name="Normal 5 6 5 3 6" xfId="6638"/>
    <cellStyle name="Normal 5 6 5 3 6 2" xfId="16278"/>
    <cellStyle name="Normal 5 6 5 3 6 2 2" xfId="46485"/>
    <cellStyle name="Normal 5 6 5 3 6 3" xfId="25918"/>
    <cellStyle name="Normal 5 6 5 3 6 3 2" xfId="56125"/>
    <cellStyle name="Normal 5 6 5 3 6 4" xfId="36845"/>
    <cellStyle name="Normal 5 6 5 3 7" xfId="7925"/>
    <cellStyle name="Normal 5 6 5 3 7 2" xfId="17565"/>
    <cellStyle name="Normal 5 6 5 3 7 2 2" xfId="47772"/>
    <cellStyle name="Normal 5 6 5 3 7 3" xfId="27205"/>
    <cellStyle name="Normal 5 6 5 3 7 3 2" xfId="57412"/>
    <cellStyle name="Normal 5 6 5 3 7 4" xfId="38132"/>
    <cellStyle name="Normal 5 6 5 3 8" xfId="9212"/>
    <cellStyle name="Normal 5 6 5 3 8 2" xfId="18852"/>
    <cellStyle name="Normal 5 6 5 3 8 2 2" xfId="49059"/>
    <cellStyle name="Normal 5 6 5 3 8 3" xfId="28492"/>
    <cellStyle name="Normal 5 6 5 3 8 3 2" xfId="58699"/>
    <cellStyle name="Normal 5 6 5 3 8 4" xfId="39419"/>
    <cellStyle name="Normal 5 6 5 3 9" xfId="10335"/>
    <cellStyle name="Normal 5 6 5 3 9 2" xfId="40542"/>
    <cellStyle name="Normal 5 6 5 4" xfId="1154"/>
    <cellStyle name="Normal 5 6 5 4 10" xfId="20442"/>
    <cellStyle name="Normal 5 6 5 4 10 2" xfId="50649"/>
    <cellStyle name="Normal 5 6 5 4 11" xfId="30246"/>
    <cellStyle name="Normal 5 6 5 4 11 2" xfId="60453"/>
    <cellStyle name="Normal 5 6 5 4 12" xfId="31369"/>
    <cellStyle name="Normal 5 6 5 4 2" xfId="2282"/>
    <cellStyle name="Normal 5 6 5 4 2 2" xfId="11925"/>
    <cellStyle name="Normal 5 6 5 4 2 2 2" xfId="42132"/>
    <cellStyle name="Normal 5 6 5 4 2 3" xfId="21565"/>
    <cellStyle name="Normal 5 6 5 4 2 3 2" xfId="51772"/>
    <cellStyle name="Normal 5 6 5 4 2 4" xfId="32492"/>
    <cellStyle name="Normal 5 6 5 4 3" xfId="3406"/>
    <cellStyle name="Normal 5 6 5 4 3 2" xfId="13048"/>
    <cellStyle name="Normal 5 6 5 4 3 2 2" xfId="43255"/>
    <cellStyle name="Normal 5 6 5 4 3 3" xfId="22688"/>
    <cellStyle name="Normal 5 6 5 4 3 3 2" xfId="52895"/>
    <cellStyle name="Normal 5 6 5 4 3 4" xfId="33615"/>
    <cellStyle name="Normal 5 6 5 4 4" xfId="4529"/>
    <cellStyle name="Normal 5 6 5 4 4 2" xfId="14171"/>
    <cellStyle name="Normal 5 6 5 4 4 2 2" xfId="44378"/>
    <cellStyle name="Normal 5 6 5 4 4 3" xfId="23811"/>
    <cellStyle name="Normal 5 6 5 4 4 3 2" xfId="54018"/>
    <cellStyle name="Normal 5 6 5 4 4 4" xfId="34738"/>
    <cellStyle name="Normal 5 6 5 4 5" xfId="5818"/>
    <cellStyle name="Normal 5 6 5 4 5 2" xfId="15458"/>
    <cellStyle name="Normal 5 6 5 4 5 2 2" xfId="45665"/>
    <cellStyle name="Normal 5 6 5 4 5 3" xfId="25098"/>
    <cellStyle name="Normal 5 6 5 4 5 3 2" xfId="55305"/>
    <cellStyle name="Normal 5 6 5 4 5 4" xfId="36025"/>
    <cellStyle name="Normal 5 6 5 4 6" xfId="7105"/>
    <cellStyle name="Normal 5 6 5 4 6 2" xfId="16745"/>
    <cellStyle name="Normal 5 6 5 4 6 2 2" xfId="46952"/>
    <cellStyle name="Normal 5 6 5 4 6 3" xfId="26385"/>
    <cellStyle name="Normal 5 6 5 4 6 3 2" xfId="56592"/>
    <cellStyle name="Normal 5 6 5 4 6 4" xfId="37312"/>
    <cellStyle name="Normal 5 6 5 4 7" xfId="8392"/>
    <cellStyle name="Normal 5 6 5 4 7 2" xfId="18032"/>
    <cellStyle name="Normal 5 6 5 4 7 2 2" xfId="48239"/>
    <cellStyle name="Normal 5 6 5 4 7 3" xfId="27672"/>
    <cellStyle name="Normal 5 6 5 4 7 3 2" xfId="57879"/>
    <cellStyle name="Normal 5 6 5 4 7 4" xfId="38599"/>
    <cellStyle name="Normal 5 6 5 4 8" xfId="9679"/>
    <cellStyle name="Normal 5 6 5 4 8 2" xfId="19319"/>
    <cellStyle name="Normal 5 6 5 4 8 2 2" xfId="49526"/>
    <cellStyle name="Normal 5 6 5 4 8 3" xfId="28959"/>
    <cellStyle name="Normal 5 6 5 4 8 3 2" xfId="59166"/>
    <cellStyle name="Normal 5 6 5 4 8 4" xfId="39886"/>
    <cellStyle name="Normal 5 6 5 4 9" xfId="10802"/>
    <cellStyle name="Normal 5 6 5 4 9 2" xfId="41009"/>
    <cellStyle name="Normal 5 6 5 5" xfId="1342"/>
    <cellStyle name="Normal 5 6 5 5 2" xfId="4882"/>
    <cellStyle name="Normal 5 6 5 5 2 2" xfId="14522"/>
    <cellStyle name="Normal 5 6 5 5 2 2 2" xfId="44729"/>
    <cellStyle name="Normal 5 6 5 5 2 3" xfId="24162"/>
    <cellStyle name="Normal 5 6 5 5 2 3 2" xfId="54369"/>
    <cellStyle name="Normal 5 6 5 5 2 4" xfId="35089"/>
    <cellStyle name="Normal 5 6 5 5 3" xfId="6169"/>
    <cellStyle name="Normal 5 6 5 5 3 2" xfId="15809"/>
    <cellStyle name="Normal 5 6 5 5 3 2 2" xfId="46016"/>
    <cellStyle name="Normal 5 6 5 5 3 3" xfId="25449"/>
    <cellStyle name="Normal 5 6 5 5 3 3 2" xfId="55656"/>
    <cellStyle name="Normal 5 6 5 5 3 4" xfId="36376"/>
    <cellStyle name="Normal 5 6 5 5 4" xfId="7456"/>
    <cellStyle name="Normal 5 6 5 5 4 2" xfId="17096"/>
    <cellStyle name="Normal 5 6 5 5 4 2 2" xfId="47303"/>
    <cellStyle name="Normal 5 6 5 5 4 3" xfId="26736"/>
    <cellStyle name="Normal 5 6 5 5 4 3 2" xfId="56943"/>
    <cellStyle name="Normal 5 6 5 5 4 4" xfId="37663"/>
    <cellStyle name="Normal 5 6 5 5 5" xfId="8743"/>
    <cellStyle name="Normal 5 6 5 5 5 2" xfId="18383"/>
    <cellStyle name="Normal 5 6 5 5 5 2 2" xfId="48590"/>
    <cellStyle name="Normal 5 6 5 5 5 3" xfId="28023"/>
    <cellStyle name="Normal 5 6 5 5 5 3 2" xfId="58230"/>
    <cellStyle name="Normal 5 6 5 5 5 4" xfId="38950"/>
    <cellStyle name="Normal 5 6 5 5 6" xfId="10989"/>
    <cellStyle name="Normal 5 6 5 5 6 2" xfId="41196"/>
    <cellStyle name="Normal 5 6 5 5 7" xfId="20629"/>
    <cellStyle name="Normal 5 6 5 5 7 2" xfId="50836"/>
    <cellStyle name="Normal 5 6 5 5 8" xfId="29310"/>
    <cellStyle name="Normal 5 6 5 5 8 2" xfId="59517"/>
    <cellStyle name="Normal 5 6 5 5 9" xfId="31556"/>
    <cellStyle name="Normal 5 6 5 6" xfId="2470"/>
    <cellStyle name="Normal 5 6 5 6 2" xfId="12112"/>
    <cellStyle name="Normal 5 6 5 6 2 2" xfId="42319"/>
    <cellStyle name="Normal 5 6 5 6 3" xfId="21752"/>
    <cellStyle name="Normal 5 6 5 6 3 2" xfId="51959"/>
    <cellStyle name="Normal 5 6 5 6 4" xfId="32679"/>
    <cellStyle name="Normal 5 6 5 7" xfId="3593"/>
    <cellStyle name="Normal 5 6 5 7 2" xfId="13235"/>
    <cellStyle name="Normal 5 6 5 7 2 2" xfId="43442"/>
    <cellStyle name="Normal 5 6 5 7 3" xfId="22875"/>
    <cellStyle name="Normal 5 6 5 7 3 2" xfId="53082"/>
    <cellStyle name="Normal 5 6 5 7 4" xfId="33802"/>
    <cellStyle name="Normal 5 6 5 8" xfId="4716"/>
    <cellStyle name="Normal 5 6 5 8 2" xfId="14358"/>
    <cellStyle name="Normal 5 6 5 8 2 2" xfId="44565"/>
    <cellStyle name="Normal 5 6 5 8 3" xfId="23998"/>
    <cellStyle name="Normal 5 6 5 8 3 2" xfId="54205"/>
    <cellStyle name="Normal 5 6 5 8 4" xfId="34925"/>
    <cellStyle name="Normal 5 6 5 9" xfId="6005"/>
    <cellStyle name="Normal 5 6 5 9 2" xfId="15645"/>
    <cellStyle name="Normal 5 6 5 9 2 2" xfId="45852"/>
    <cellStyle name="Normal 5 6 5 9 3" xfId="25285"/>
    <cellStyle name="Normal 5 6 5 9 3 2" xfId="55492"/>
    <cellStyle name="Normal 5 6 5 9 4" xfId="36212"/>
    <cellStyle name="Normal 5 6 6" xfId="231"/>
    <cellStyle name="Normal 5 6 6 10" xfId="7315"/>
    <cellStyle name="Normal 5 6 6 10 2" xfId="16955"/>
    <cellStyle name="Normal 5 6 6 10 2 2" xfId="47162"/>
    <cellStyle name="Normal 5 6 6 10 3" xfId="26595"/>
    <cellStyle name="Normal 5 6 6 10 3 2" xfId="56802"/>
    <cellStyle name="Normal 5 6 6 10 4" xfId="37522"/>
    <cellStyle name="Normal 5 6 6 11" xfId="8602"/>
    <cellStyle name="Normal 5 6 6 11 2" xfId="18242"/>
    <cellStyle name="Normal 5 6 6 11 2 2" xfId="48449"/>
    <cellStyle name="Normal 5 6 6 11 3" xfId="27882"/>
    <cellStyle name="Normal 5 6 6 11 3 2" xfId="58089"/>
    <cellStyle name="Normal 5 6 6 11 4" xfId="38809"/>
    <cellStyle name="Normal 5 6 6 12" xfId="9889"/>
    <cellStyle name="Normal 5 6 6 12 2" xfId="40096"/>
    <cellStyle name="Normal 5 6 6 13" xfId="19529"/>
    <cellStyle name="Normal 5 6 6 13 2" xfId="49736"/>
    <cellStyle name="Normal 5 6 6 14" xfId="29169"/>
    <cellStyle name="Normal 5 6 6 14 2" xfId="59376"/>
    <cellStyle name="Normal 5 6 6 15" xfId="30456"/>
    <cellStyle name="Normal 5 6 6 2" xfId="395"/>
    <cellStyle name="Normal 5 6 6 2 10" xfId="10053"/>
    <cellStyle name="Normal 5 6 6 2 10 2" xfId="40260"/>
    <cellStyle name="Normal 5 6 6 2 11" xfId="19693"/>
    <cellStyle name="Normal 5 6 6 2 11 2" xfId="49900"/>
    <cellStyle name="Normal 5 6 6 2 12" xfId="29497"/>
    <cellStyle name="Normal 5 6 6 2 12 2" xfId="59704"/>
    <cellStyle name="Normal 5 6 6 2 13" xfId="30620"/>
    <cellStyle name="Normal 5 6 6 2 2" xfId="871"/>
    <cellStyle name="Normal 5 6 6 2 2 10" xfId="20162"/>
    <cellStyle name="Normal 5 6 6 2 2 10 2" xfId="50369"/>
    <cellStyle name="Normal 5 6 6 2 2 11" xfId="29966"/>
    <cellStyle name="Normal 5 6 6 2 2 11 2" xfId="60173"/>
    <cellStyle name="Normal 5 6 6 2 2 12" xfId="31089"/>
    <cellStyle name="Normal 5 6 6 2 2 2" xfId="2000"/>
    <cellStyle name="Normal 5 6 6 2 2 2 2" xfId="11645"/>
    <cellStyle name="Normal 5 6 6 2 2 2 2 2" xfId="41852"/>
    <cellStyle name="Normal 5 6 6 2 2 2 3" xfId="21285"/>
    <cellStyle name="Normal 5 6 6 2 2 2 3 2" xfId="51492"/>
    <cellStyle name="Normal 5 6 6 2 2 2 4" xfId="32212"/>
    <cellStyle name="Normal 5 6 6 2 2 3" xfId="3126"/>
    <cellStyle name="Normal 5 6 6 2 2 3 2" xfId="12768"/>
    <cellStyle name="Normal 5 6 6 2 2 3 2 2" xfId="42975"/>
    <cellStyle name="Normal 5 6 6 2 2 3 3" xfId="22408"/>
    <cellStyle name="Normal 5 6 6 2 2 3 3 2" xfId="52615"/>
    <cellStyle name="Normal 5 6 6 2 2 3 4" xfId="33335"/>
    <cellStyle name="Normal 5 6 6 2 2 4" xfId="4249"/>
    <cellStyle name="Normal 5 6 6 2 2 4 2" xfId="13891"/>
    <cellStyle name="Normal 5 6 6 2 2 4 2 2" xfId="44098"/>
    <cellStyle name="Normal 5 6 6 2 2 4 3" xfId="23531"/>
    <cellStyle name="Normal 5 6 6 2 2 4 3 2" xfId="53738"/>
    <cellStyle name="Normal 5 6 6 2 2 4 4" xfId="34458"/>
    <cellStyle name="Normal 5 6 6 2 2 5" xfId="5538"/>
    <cellStyle name="Normal 5 6 6 2 2 5 2" xfId="15178"/>
    <cellStyle name="Normal 5 6 6 2 2 5 2 2" xfId="45385"/>
    <cellStyle name="Normal 5 6 6 2 2 5 3" xfId="24818"/>
    <cellStyle name="Normal 5 6 6 2 2 5 3 2" xfId="55025"/>
    <cellStyle name="Normal 5 6 6 2 2 5 4" xfId="35745"/>
    <cellStyle name="Normal 5 6 6 2 2 6" xfId="6825"/>
    <cellStyle name="Normal 5 6 6 2 2 6 2" xfId="16465"/>
    <cellStyle name="Normal 5 6 6 2 2 6 2 2" xfId="46672"/>
    <cellStyle name="Normal 5 6 6 2 2 6 3" xfId="26105"/>
    <cellStyle name="Normal 5 6 6 2 2 6 3 2" xfId="56312"/>
    <cellStyle name="Normal 5 6 6 2 2 6 4" xfId="37032"/>
    <cellStyle name="Normal 5 6 6 2 2 7" xfId="8112"/>
    <cellStyle name="Normal 5 6 6 2 2 7 2" xfId="17752"/>
    <cellStyle name="Normal 5 6 6 2 2 7 2 2" xfId="47959"/>
    <cellStyle name="Normal 5 6 6 2 2 7 3" xfId="27392"/>
    <cellStyle name="Normal 5 6 6 2 2 7 3 2" xfId="57599"/>
    <cellStyle name="Normal 5 6 6 2 2 7 4" xfId="38319"/>
    <cellStyle name="Normal 5 6 6 2 2 8" xfId="9399"/>
    <cellStyle name="Normal 5 6 6 2 2 8 2" xfId="19039"/>
    <cellStyle name="Normal 5 6 6 2 2 8 2 2" xfId="49246"/>
    <cellStyle name="Normal 5 6 6 2 2 8 3" xfId="28679"/>
    <cellStyle name="Normal 5 6 6 2 2 8 3 2" xfId="58886"/>
    <cellStyle name="Normal 5 6 6 2 2 8 4" xfId="39606"/>
    <cellStyle name="Normal 5 6 6 2 2 9" xfId="10522"/>
    <cellStyle name="Normal 5 6 6 2 2 9 2" xfId="40729"/>
    <cellStyle name="Normal 5 6 6 2 3" xfId="1529"/>
    <cellStyle name="Normal 5 6 6 2 3 2" xfId="11176"/>
    <cellStyle name="Normal 5 6 6 2 3 2 2" xfId="41383"/>
    <cellStyle name="Normal 5 6 6 2 3 3" xfId="20816"/>
    <cellStyle name="Normal 5 6 6 2 3 3 2" xfId="51023"/>
    <cellStyle name="Normal 5 6 6 2 3 4" xfId="31743"/>
    <cellStyle name="Normal 5 6 6 2 4" xfId="2657"/>
    <cellStyle name="Normal 5 6 6 2 4 2" xfId="12299"/>
    <cellStyle name="Normal 5 6 6 2 4 2 2" xfId="42506"/>
    <cellStyle name="Normal 5 6 6 2 4 3" xfId="21939"/>
    <cellStyle name="Normal 5 6 6 2 4 3 2" xfId="52146"/>
    <cellStyle name="Normal 5 6 6 2 4 4" xfId="32866"/>
    <cellStyle name="Normal 5 6 6 2 5" xfId="3780"/>
    <cellStyle name="Normal 5 6 6 2 5 2" xfId="13422"/>
    <cellStyle name="Normal 5 6 6 2 5 2 2" xfId="43629"/>
    <cellStyle name="Normal 5 6 6 2 5 3" xfId="23062"/>
    <cellStyle name="Normal 5 6 6 2 5 3 2" xfId="53269"/>
    <cellStyle name="Normal 5 6 6 2 5 4" xfId="33989"/>
    <cellStyle name="Normal 5 6 6 2 6" xfId="5069"/>
    <cellStyle name="Normal 5 6 6 2 6 2" xfId="14709"/>
    <cellStyle name="Normal 5 6 6 2 6 2 2" xfId="44916"/>
    <cellStyle name="Normal 5 6 6 2 6 3" xfId="24349"/>
    <cellStyle name="Normal 5 6 6 2 6 3 2" xfId="54556"/>
    <cellStyle name="Normal 5 6 6 2 6 4" xfId="35276"/>
    <cellStyle name="Normal 5 6 6 2 7" xfId="6356"/>
    <cellStyle name="Normal 5 6 6 2 7 2" xfId="15996"/>
    <cellStyle name="Normal 5 6 6 2 7 2 2" xfId="46203"/>
    <cellStyle name="Normal 5 6 6 2 7 3" xfId="25636"/>
    <cellStyle name="Normal 5 6 6 2 7 3 2" xfId="55843"/>
    <cellStyle name="Normal 5 6 6 2 7 4" xfId="36563"/>
    <cellStyle name="Normal 5 6 6 2 8" xfId="7643"/>
    <cellStyle name="Normal 5 6 6 2 8 2" xfId="17283"/>
    <cellStyle name="Normal 5 6 6 2 8 2 2" xfId="47490"/>
    <cellStyle name="Normal 5 6 6 2 8 3" xfId="26923"/>
    <cellStyle name="Normal 5 6 6 2 8 3 2" xfId="57130"/>
    <cellStyle name="Normal 5 6 6 2 8 4" xfId="37850"/>
    <cellStyle name="Normal 5 6 6 2 9" xfId="8930"/>
    <cellStyle name="Normal 5 6 6 2 9 2" xfId="18570"/>
    <cellStyle name="Normal 5 6 6 2 9 2 2" xfId="48777"/>
    <cellStyle name="Normal 5 6 6 2 9 3" xfId="28210"/>
    <cellStyle name="Normal 5 6 6 2 9 3 2" xfId="58417"/>
    <cellStyle name="Normal 5 6 6 2 9 4" xfId="39137"/>
    <cellStyle name="Normal 5 6 6 3" xfId="707"/>
    <cellStyle name="Normal 5 6 6 3 10" xfId="19998"/>
    <cellStyle name="Normal 5 6 6 3 10 2" xfId="50205"/>
    <cellStyle name="Normal 5 6 6 3 11" xfId="29802"/>
    <cellStyle name="Normal 5 6 6 3 11 2" xfId="60009"/>
    <cellStyle name="Normal 5 6 6 3 12" xfId="30925"/>
    <cellStyle name="Normal 5 6 6 3 2" xfId="1836"/>
    <cellStyle name="Normal 5 6 6 3 2 2" xfId="11481"/>
    <cellStyle name="Normal 5 6 6 3 2 2 2" xfId="41688"/>
    <cellStyle name="Normal 5 6 6 3 2 3" xfId="21121"/>
    <cellStyle name="Normal 5 6 6 3 2 3 2" xfId="51328"/>
    <cellStyle name="Normal 5 6 6 3 2 4" xfId="32048"/>
    <cellStyle name="Normal 5 6 6 3 3" xfId="2962"/>
    <cellStyle name="Normal 5 6 6 3 3 2" xfId="12604"/>
    <cellStyle name="Normal 5 6 6 3 3 2 2" xfId="42811"/>
    <cellStyle name="Normal 5 6 6 3 3 3" xfId="22244"/>
    <cellStyle name="Normal 5 6 6 3 3 3 2" xfId="52451"/>
    <cellStyle name="Normal 5 6 6 3 3 4" xfId="33171"/>
    <cellStyle name="Normal 5 6 6 3 4" xfId="4085"/>
    <cellStyle name="Normal 5 6 6 3 4 2" xfId="13727"/>
    <cellStyle name="Normal 5 6 6 3 4 2 2" xfId="43934"/>
    <cellStyle name="Normal 5 6 6 3 4 3" xfId="23367"/>
    <cellStyle name="Normal 5 6 6 3 4 3 2" xfId="53574"/>
    <cellStyle name="Normal 5 6 6 3 4 4" xfId="34294"/>
    <cellStyle name="Normal 5 6 6 3 5" xfId="5374"/>
    <cellStyle name="Normal 5 6 6 3 5 2" xfId="15014"/>
    <cellStyle name="Normal 5 6 6 3 5 2 2" xfId="45221"/>
    <cellStyle name="Normal 5 6 6 3 5 3" xfId="24654"/>
    <cellStyle name="Normal 5 6 6 3 5 3 2" xfId="54861"/>
    <cellStyle name="Normal 5 6 6 3 5 4" xfId="35581"/>
    <cellStyle name="Normal 5 6 6 3 6" xfId="6661"/>
    <cellStyle name="Normal 5 6 6 3 6 2" xfId="16301"/>
    <cellStyle name="Normal 5 6 6 3 6 2 2" xfId="46508"/>
    <cellStyle name="Normal 5 6 6 3 6 3" xfId="25941"/>
    <cellStyle name="Normal 5 6 6 3 6 3 2" xfId="56148"/>
    <cellStyle name="Normal 5 6 6 3 6 4" xfId="36868"/>
    <cellStyle name="Normal 5 6 6 3 7" xfId="7948"/>
    <cellStyle name="Normal 5 6 6 3 7 2" xfId="17588"/>
    <cellStyle name="Normal 5 6 6 3 7 2 2" xfId="47795"/>
    <cellStyle name="Normal 5 6 6 3 7 3" xfId="27228"/>
    <cellStyle name="Normal 5 6 6 3 7 3 2" xfId="57435"/>
    <cellStyle name="Normal 5 6 6 3 7 4" xfId="38155"/>
    <cellStyle name="Normal 5 6 6 3 8" xfId="9235"/>
    <cellStyle name="Normal 5 6 6 3 8 2" xfId="18875"/>
    <cellStyle name="Normal 5 6 6 3 8 2 2" xfId="49082"/>
    <cellStyle name="Normal 5 6 6 3 8 3" xfId="28515"/>
    <cellStyle name="Normal 5 6 6 3 8 3 2" xfId="58722"/>
    <cellStyle name="Normal 5 6 6 3 8 4" xfId="39442"/>
    <cellStyle name="Normal 5 6 6 3 9" xfId="10358"/>
    <cellStyle name="Normal 5 6 6 3 9 2" xfId="40565"/>
    <cellStyle name="Normal 5 6 6 4" xfId="1177"/>
    <cellStyle name="Normal 5 6 6 4 10" xfId="20465"/>
    <cellStyle name="Normal 5 6 6 4 10 2" xfId="50672"/>
    <cellStyle name="Normal 5 6 6 4 11" xfId="30269"/>
    <cellStyle name="Normal 5 6 6 4 11 2" xfId="60476"/>
    <cellStyle name="Normal 5 6 6 4 12" xfId="31392"/>
    <cellStyle name="Normal 5 6 6 4 2" xfId="2305"/>
    <cellStyle name="Normal 5 6 6 4 2 2" xfId="11948"/>
    <cellStyle name="Normal 5 6 6 4 2 2 2" xfId="42155"/>
    <cellStyle name="Normal 5 6 6 4 2 3" xfId="21588"/>
    <cellStyle name="Normal 5 6 6 4 2 3 2" xfId="51795"/>
    <cellStyle name="Normal 5 6 6 4 2 4" xfId="32515"/>
    <cellStyle name="Normal 5 6 6 4 3" xfId="3429"/>
    <cellStyle name="Normal 5 6 6 4 3 2" xfId="13071"/>
    <cellStyle name="Normal 5 6 6 4 3 2 2" xfId="43278"/>
    <cellStyle name="Normal 5 6 6 4 3 3" xfId="22711"/>
    <cellStyle name="Normal 5 6 6 4 3 3 2" xfId="52918"/>
    <cellStyle name="Normal 5 6 6 4 3 4" xfId="33638"/>
    <cellStyle name="Normal 5 6 6 4 4" xfId="4552"/>
    <cellStyle name="Normal 5 6 6 4 4 2" xfId="14194"/>
    <cellStyle name="Normal 5 6 6 4 4 2 2" xfId="44401"/>
    <cellStyle name="Normal 5 6 6 4 4 3" xfId="23834"/>
    <cellStyle name="Normal 5 6 6 4 4 3 2" xfId="54041"/>
    <cellStyle name="Normal 5 6 6 4 4 4" xfId="34761"/>
    <cellStyle name="Normal 5 6 6 4 5" xfId="5841"/>
    <cellStyle name="Normal 5 6 6 4 5 2" xfId="15481"/>
    <cellStyle name="Normal 5 6 6 4 5 2 2" xfId="45688"/>
    <cellStyle name="Normal 5 6 6 4 5 3" xfId="25121"/>
    <cellStyle name="Normal 5 6 6 4 5 3 2" xfId="55328"/>
    <cellStyle name="Normal 5 6 6 4 5 4" xfId="36048"/>
    <cellStyle name="Normal 5 6 6 4 6" xfId="7128"/>
    <cellStyle name="Normal 5 6 6 4 6 2" xfId="16768"/>
    <cellStyle name="Normal 5 6 6 4 6 2 2" xfId="46975"/>
    <cellStyle name="Normal 5 6 6 4 6 3" xfId="26408"/>
    <cellStyle name="Normal 5 6 6 4 6 3 2" xfId="56615"/>
    <cellStyle name="Normal 5 6 6 4 6 4" xfId="37335"/>
    <cellStyle name="Normal 5 6 6 4 7" xfId="8415"/>
    <cellStyle name="Normal 5 6 6 4 7 2" xfId="18055"/>
    <cellStyle name="Normal 5 6 6 4 7 2 2" xfId="48262"/>
    <cellStyle name="Normal 5 6 6 4 7 3" xfId="27695"/>
    <cellStyle name="Normal 5 6 6 4 7 3 2" xfId="57902"/>
    <cellStyle name="Normal 5 6 6 4 7 4" xfId="38622"/>
    <cellStyle name="Normal 5 6 6 4 8" xfId="9702"/>
    <cellStyle name="Normal 5 6 6 4 8 2" xfId="19342"/>
    <cellStyle name="Normal 5 6 6 4 8 2 2" xfId="49549"/>
    <cellStyle name="Normal 5 6 6 4 8 3" xfId="28982"/>
    <cellStyle name="Normal 5 6 6 4 8 3 2" xfId="59189"/>
    <cellStyle name="Normal 5 6 6 4 8 4" xfId="39909"/>
    <cellStyle name="Normal 5 6 6 4 9" xfId="10825"/>
    <cellStyle name="Normal 5 6 6 4 9 2" xfId="41032"/>
    <cellStyle name="Normal 5 6 6 5" xfId="1365"/>
    <cellStyle name="Normal 5 6 6 5 2" xfId="4905"/>
    <cellStyle name="Normal 5 6 6 5 2 2" xfId="14545"/>
    <cellStyle name="Normal 5 6 6 5 2 2 2" xfId="44752"/>
    <cellStyle name="Normal 5 6 6 5 2 3" xfId="24185"/>
    <cellStyle name="Normal 5 6 6 5 2 3 2" xfId="54392"/>
    <cellStyle name="Normal 5 6 6 5 2 4" xfId="35112"/>
    <cellStyle name="Normal 5 6 6 5 3" xfId="6192"/>
    <cellStyle name="Normal 5 6 6 5 3 2" xfId="15832"/>
    <cellStyle name="Normal 5 6 6 5 3 2 2" xfId="46039"/>
    <cellStyle name="Normal 5 6 6 5 3 3" xfId="25472"/>
    <cellStyle name="Normal 5 6 6 5 3 3 2" xfId="55679"/>
    <cellStyle name="Normal 5 6 6 5 3 4" xfId="36399"/>
    <cellStyle name="Normal 5 6 6 5 4" xfId="7479"/>
    <cellStyle name="Normal 5 6 6 5 4 2" xfId="17119"/>
    <cellStyle name="Normal 5 6 6 5 4 2 2" xfId="47326"/>
    <cellStyle name="Normal 5 6 6 5 4 3" xfId="26759"/>
    <cellStyle name="Normal 5 6 6 5 4 3 2" xfId="56966"/>
    <cellStyle name="Normal 5 6 6 5 4 4" xfId="37686"/>
    <cellStyle name="Normal 5 6 6 5 5" xfId="8766"/>
    <cellStyle name="Normal 5 6 6 5 5 2" xfId="18406"/>
    <cellStyle name="Normal 5 6 6 5 5 2 2" xfId="48613"/>
    <cellStyle name="Normal 5 6 6 5 5 3" xfId="28046"/>
    <cellStyle name="Normal 5 6 6 5 5 3 2" xfId="58253"/>
    <cellStyle name="Normal 5 6 6 5 5 4" xfId="38973"/>
    <cellStyle name="Normal 5 6 6 5 6" xfId="11012"/>
    <cellStyle name="Normal 5 6 6 5 6 2" xfId="41219"/>
    <cellStyle name="Normal 5 6 6 5 7" xfId="20652"/>
    <cellStyle name="Normal 5 6 6 5 7 2" xfId="50859"/>
    <cellStyle name="Normal 5 6 6 5 8" xfId="29333"/>
    <cellStyle name="Normal 5 6 6 5 8 2" xfId="59540"/>
    <cellStyle name="Normal 5 6 6 5 9" xfId="31579"/>
    <cellStyle name="Normal 5 6 6 6" xfId="2493"/>
    <cellStyle name="Normal 5 6 6 6 2" xfId="12135"/>
    <cellStyle name="Normal 5 6 6 6 2 2" xfId="42342"/>
    <cellStyle name="Normal 5 6 6 6 3" xfId="21775"/>
    <cellStyle name="Normal 5 6 6 6 3 2" xfId="51982"/>
    <cellStyle name="Normal 5 6 6 6 4" xfId="32702"/>
    <cellStyle name="Normal 5 6 6 7" xfId="3616"/>
    <cellStyle name="Normal 5 6 6 7 2" xfId="13258"/>
    <cellStyle name="Normal 5 6 6 7 2 2" xfId="43465"/>
    <cellStyle name="Normal 5 6 6 7 3" xfId="22898"/>
    <cellStyle name="Normal 5 6 6 7 3 2" xfId="53105"/>
    <cellStyle name="Normal 5 6 6 7 4" xfId="33825"/>
    <cellStyle name="Normal 5 6 6 8" xfId="4739"/>
    <cellStyle name="Normal 5 6 6 8 2" xfId="14381"/>
    <cellStyle name="Normal 5 6 6 8 2 2" xfId="44588"/>
    <cellStyle name="Normal 5 6 6 8 3" xfId="24021"/>
    <cellStyle name="Normal 5 6 6 8 3 2" xfId="54228"/>
    <cellStyle name="Normal 5 6 6 8 4" xfId="34948"/>
    <cellStyle name="Normal 5 6 6 9" xfId="6028"/>
    <cellStyle name="Normal 5 6 6 9 2" xfId="15668"/>
    <cellStyle name="Normal 5 6 6 9 2 2" xfId="45875"/>
    <cellStyle name="Normal 5 6 6 9 3" xfId="25308"/>
    <cellStyle name="Normal 5 6 6 9 3 2" xfId="55515"/>
    <cellStyle name="Normal 5 6 6 9 4" xfId="36235"/>
    <cellStyle name="Normal 5 6 7" xfId="255"/>
    <cellStyle name="Normal 5 6 7 10" xfId="7339"/>
    <cellStyle name="Normal 5 6 7 10 2" xfId="16979"/>
    <cellStyle name="Normal 5 6 7 10 2 2" xfId="47186"/>
    <cellStyle name="Normal 5 6 7 10 3" xfId="26619"/>
    <cellStyle name="Normal 5 6 7 10 3 2" xfId="56826"/>
    <cellStyle name="Normal 5 6 7 10 4" xfId="37546"/>
    <cellStyle name="Normal 5 6 7 11" xfId="8626"/>
    <cellStyle name="Normal 5 6 7 11 2" xfId="18266"/>
    <cellStyle name="Normal 5 6 7 11 2 2" xfId="48473"/>
    <cellStyle name="Normal 5 6 7 11 3" xfId="27906"/>
    <cellStyle name="Normal 5 6 7 11 3 2" xfId="58113"/>
    <cellStyle name="Normal 5 6 7 11 4" xfId="38833"/>
    <cellStyle name="Normal 5 6 7 12" xfId="9913"/>
    <cellStyle name="Normal 5 6 7 12 2" xfId="40120"/>
    <cellStyle name="Normal 5 6 7 13" xfId="19553"/>
    <cellStyle name="Normal 5 6 7 13 2" xfId="49760"/>
    <cellStyle name="Normal 5 6 7 14" xfId="29193"/>
    <cellStyle name="Normal 5 6 7 14 2" xfId="59400"/>
    <cellStyle name="Normal 5 6 7 15" xfId="30480"/>
    <cellStyle name="Normal 5 6 7 2" xfId="419"/>
    <cellStyle name="Normal 5 6 7 2 10" xfId="10077"/>
    <cellStyle name="Normal 5 6 7 2 10 2" xfId="40284"/>
    <cellStyle name="Normal 5 6 7 2 11" xfId="19717"/>
    <cellStyle name="Normal 5 6 7 2 11 2" xfId="49924"/>
    <cellStyle name="Normal 5 6 7 2 12" xfId="29521"/>
    <cellStyle name="Normal 5 6 7 2 12 2" xfId="59728"/>
    <cellStyle name="Normal 5 6 7 2 13" xfId="30644"/>
    <cellStyle name="Normal 5 6 7 2 2" xfId="895"/>
    <cellStyle name="Normal 5 6 7 2 2 10" xfId="20186"/>
    <cellStyle name="Normal 5 6 7 2 2 10 2" xfId="50393"/>
    <cellStyle name="Normal 5 6 7 2 2 11" xfId="29990"/>
    <cellStyle name="Normal 5 6 7 2 2 11 2" xfId="60197"/>
    <cellStyle name="Normal 5 6 7 2 2 12" xfId="31113"/>
    <cellStyle name="Normal 5 6 7 2 2 2" xfId="2024"/>
    <cellStyle name="Normal 5 6 7 2 2 2 2" xfId="11669"/>
    <cellStyle name="Normal 5 6 7 2 2 2 2 2" xfId="41876"/>
    <cellStyle name="Normal 5 6 7 2 2 2 3" xfId="21309"/>
    <cellStyle name="Normal 5 6 7 2 2 2 3 2" xfId="51516"/>
    <cellStyle name="Normal 5 6 7 2 2 2 4" xfId="32236"/>
    <cellStyle name="Normal 5 6 7 2 2 3" xfId="3150"/>
    <cellStyle name="Normal 5 6 7 2 2 3 2" xfId="12792"/>
    <cellStyle name="Normal 5 6 7 2 2 3 2 2" xfId="42999"/>
    <cellStyle name="Normal 5 6 7 2 2 3 3" xfId="22432"/>
    <cellStyle name="Normal 5 6 7 2 2 3 3 2" xfId="52639"/>
    <cellStyle name="Normal 5 6 7 2 2 3 4" xfId="33359"/>
    <cellStyle name="Normal 5 6 7 2 2 4" xfId="4273"/>
    <cellStyle name="Normal 5 6 7 2 2 4 2" xfId="13915"/>
    <cellStyle name="Normal 5 6 7 2 2 4 2 2" xfId="44122"/>
    <cellStyle name="Normal 5 6 7 2 2 4 3" xfId="23555"/>
    <cellStyle name="Normal 5 6 7 2 2 4 3 2" xfId="53762"/>
    <cellStyle name="Normal 5 6 7 2 2 4 4" xfId="34482"/>
    <cellStyle name="Normal 5 6 7 2 2 5" xfId="5562"/>
    <cellStyle name="Normal 5 6 7 2 2 5 2" xfId="15202"/>
    <cellStyle name="Normal 5 6 7 2 2 5 2 2" xfId="45409"/>
    <cellStyle name="Normal 5 6 7 2 2 5 3" xfId="24842"/>
    <cellStyle name="Normal 5 6 7 2 2 5 3 2" xfId="55049"/>
    <cellStyle name="Normal 5 6 7 2 2 5 4" xfId="35769"/>
    <cellStyle name="Normal 5 6 7 2 2 6" xfId="6849"/>
    <cellStyle name="Normal 5 6 7 2 2 6 2" xfId="16489"/>
    <cellStyle name="Normal 5 6 7 2 2 6 2 2" xfId="46696"/>
    <cellStyle name="Normal 5 6 7 2 2 6 3" xfId="26129"/>
    <cellStyle name="Normal 5 6 7 2 2 6 3 2" xfId="56336"/>
    <cellStyle name="Normal 5 6 7 2 2 6 4" xfId="37056"/>
    <cellStyle name="Normal 5 6 7 2 2 7" xfId="8136"/>
    <cellStyle name="Normal 5 6 7 2 2 7 2" xfId="17776"/>
    <cellStyle name="Normal 5 6 7 2 2 7 2 2" xfId="47983"/>
    <cellStyle name="Normal 5 6 7 2 2 7 3" xfId="27416"/>
    <cellStyle name="Normal 5 6 7 2 2 7 3 2" xfId="57623"/>
    <cellStyle name="Normal 5 6 7 2 2 7 4" xfId="38343"/>
    <cellStyle name="Normal 5 6 7 2 2 8" xfId="9423"/>
    <cellStyle name="Normal 5 6 7 2 2 8 2" xfId="19063"/>
    <cellStyle name="Normal 5 6 7 2 2 8 2 2" xfId="49270"/>
    <cellStyle name="Normal 5 6 7 2 2 8 3" xfId="28703"/>
    <cellStyle name="Normal 5 6 7 2 2 8 3 2" xfId="58910"/>
    <cellStyle name="Normal 5 6 7 2 2 8 4" xfId="39630"/>
    <cellStyle name="Normal 5 6 7 2 2 9" xfId="10546"/>
    <cellStyle name="Normal 5 6 7 2 2 9 2" xfId="40753"/>
    <cellStyle name="Normal 5 6 7 2 3" xfId="1553"/>
    <cellStyle name="Normal 5 6 7 2 3 2" xfId="11200"/>
    <cellStyle name="Normal 5 6 7 2 3 2 2" xfId="41407"/>
    <cellStyle name="Normal 5 6 7 2 3 3" xfId="20840"/>
    <cellStyle name="Normal 5 6 7 2 3 3 2" xfId="51047"/>
    <cellStyle name="Normal 5 6 7 2 3 4" xfId="31767"/>
    <cellStyle name="Normal 5 6 7 2 4" xfId="2681"/>
    <cellStyle name="Normal 5 6 7 2 4 2" xfId="12323"/>
    <cellStyle name="Normal 5 6 7 2 4 2 2" xfId="42530"/>
    <cellStyle name="Normal 5 6 7 2 4 3" xfId="21963"/>
    <cellStyle name="Normal 5 6 7 2 4 3 2" xfId="52170"/>
    <cellStyle name="Normal 5 6 7 2 4 4" xfId="32890"/>
    <cellStyle name="Normal 5 6 7 2 5" xfId="3804"/>
    <cellStyle name="Normal 5 6 7 2 5 2" xfId="13446"/>
    <cellStyle name="Normal 5 6 7 2 5 2 2" xfId="43653"/>
    <cellStyle name="Normal 5 6 7 2 5 3" xfId="23086"/>
    <cellStyle name="Normal 5 6 7 2 5 3 2" xfId="53293"/>
    <cellStyle name="Normal 5 6 7 2 5 4" xfId="34013"/>
    <cellStyle name="Normal 5 6 7 2 6" xfId="5093"/>
    <cellStyle name="Normal 5 6 7 2 6 2" xfId="14733"/>
    <cellStyle name="Normal 5 6 7 2 6 2 2" xfId="44940"/>
    <cellStyle name="Normal 5 6 7 2 6 3" xfId="24373"/>
    <cellStyle name="Normal 5 6 7 2 6 3 2" xfId="54580"/>
    <cellStyle name="Normal 5 6 7 2 6 4" xfId="35300"/>
    <cellStyle name="Normal 5 6 7 2 7" xfId="6380"/>
    <cellStyle name="Normal 5 6 7 2 7 2" xfId="16020"/>
    <cellStyle name="Normal 5 6 7 2 7 2 2" xfId="46227"/>
    <cellStyle name="Normal 5 6 7 2 7 3" xfId="25660"/>
    <cellStyle name="Normal 5 6 7 2 7 3 2" xfId="55867"/>
    <cellStyle name="Normal 5 6 7 2 7 4" xfId="36587"/>
    <cellStyle name="Normal 5 6 7 2 8" xfId="7667"/>
    <cellStyle name="Normal 5 6 7 2 8 2" xfId="17307"/>
    <cellStyle name="Normal 5 6 7 2 8 2 2" xfId="47514"/>
    <cellStyle name="Normal 5 6 7 2 8 3" xfId="26947"/>
    <cellStyle name="Normal 5 6 7 2 8 3 2" xfId="57154"/>
    <cellStyle name="Normal 5 6 7 2 8 4" xfId="37874"/>
    <cellStyle name="Normal 5 6 7 2 9" xfId="8954"/>
    <cellStyle name="Normal 5 6 7 2 9 2" xfId="18594"/>
    <cellStyle name="Normal 5 6 7 2 9 2 2" xfId="48801"/>
    <cellStyle name="Normal 5 6 7 2 9 3" xfId="28234"/>
    <cellStyle name="Normal 5 6 7 2 9 3 2" xfId="58441"/>
    <cellStyle name="Normal 5 6 7 2 9 4" xfId="39161"/>
    <cellStyle name="Normal 5 6 7 3" xfId="731"/>
    <cellStyle name="Normal 5 6 7 3 10" xfId="20022"/>
    <cellStyle name="Normal 5 6 7 3 10 2" xfId="50229"/>
    <cellStyle name="Normal 5 6 7 3 11" xfId="29826"/>
    <cellStyle name="Normal 5 6 7 3 11 2" xfId="60033"/>
    <cellStyle name="Normal 5 6 7 3 12" xfId="30949"/>
    <cellStyle name="Normal 5 6 7 3 2" xfId="1860"/>
    <cellStyle name="Normal 5 6 7 3 2 2" xfId="11505"/>
    <cellStyle name="Normal 5 6 7 3 2 2 2" xfId="41712"/>
    <cellStyle name="Normal 5 6 7 3 2 3" xfId="21145"/>
    <cellStyle name="Normal 5 6 7 3 2 3 2" xfId="51352"/>
    <cellStyle name="Normal 5 6 7 3 2 4" xfId="32072"/>
    <cellStyle name="Normal 5 6 7 3 3" xfId="2986"/>
    <cellStyle name="Normal 5 6 7 3 3 2" xfId="12628"/>
    <cellStyle name="Normal 5 6 7 3 3 2 2" xfId="42835"/>
    <cellStyle name="Normal 5 6 7 3 3 3" xfId="22268"/>
    <cellStyle name="Normal 5 6 7 3 3 3 2" xfId="52475"/>
    <cellStyle name="Normal 5 6 7 3 3 4" xfId="33195"/>
    <cellStyle name="Normal 5 6 7 3 4" xfId="4109"/>
    <cellStyle name="Normal 5 6 7 3 4 2" xfId="13751"/>
    <cellStyle name="Normal 5 6 7 3 4 2 2" xfId="43958"/>
    <cellStyle name="Normal 5 6 7 3 4 3" xfId="23391"/>
    <cellStyle name="Normal 5 6 7 3 4 3 2" xfId="53598"/>
    <cellStyle name="Normal 5 6 7 3 4 4" xfId="34318"/>
    <cellStyle name="Normal 5 6 7 3 5" xfId="5398"/>
    <cellStyle name="Normal 5 6 7 3 5 2" xfId="15038"/>
    <cellStyle name="Normal 5 6 7 3 5 2 2" xfId="45245"/>
    <cellStyle name="Normal 5 6 7 3 5 3" xfId="24678"/>
    <cellStyle name="Normal 5 6 7 3 5 3 2" xfId="54885"/>
    <cellStyle name="Normal 5 6 7 3 5 4" xfId="35605"/>
    <cellStyle name="Normal 5 6 7 3 6" xfId="6685"/>
    <cellStyle name="Normal 5 6 7 3 6 2" xfId="16325"/>
    <cellStyle name="Normal 5 6 7 3 6 2 2" xfId="46532"/>
    <cellStyle name="Normal 5 6 7 3 6 3" xfId="25965"/>
    <cellStyle name="Normal 5 6 7 3 6 3 2" xfId="56172"/>
    <cellStyle name="Normal 5 6 7 3 6 4" xfId="36892"/>
    <cellStyle name="Normal 5 6 7 3 7" xfId="7972"/>
    <cellStyle name="Normal 5 6 7 3 7 2" xfId="17612"/>
    <cellStyle name="Normal 5 6 7 3 7 2 2" xfId="47819"/>
    <cellStyle name="Normal 5 6 7 3 7 3" xfId="27252"/>
    <cellStyle name="Normal 5 6 7 3 7 3 2" xfId="57459"/>
    <cellStyle name="Normal 5 6 7 3 7 4" xfId="38179"/>
    <cellStyle name="Normal 5 6 7 3 8" xfId="9259"/>
    <cellStyle name="Normal 5 6 7 3 8 2" xfId="18899"/>
    <cellStyle name="Normal 5 6 7 3 8 2 2" xfId="49106"/>
    <cellStyle name="Normal 5 6 7 3 8 3" xfId="28539"/>
    <cellStyle name="Normal 5 6 7 3 8 3 2" xfId="58746"/>
    <cellStyle name="Normal 5 6 7 3 8 4" xfId="39466"/>
    <cellStyle name="Normal 5 6 7 3 9" xfId="10382"/>
    <cellStyle name="Normal 5 6 7 3 9 2" xfId="40589"/>
    <cellStyle name="Normal 5 6 7 4" xfId="1201"/>
    <cellStyle name="Normal 5 6 7 4 10" xfId="20489"/>
    <cellStyle name="Normal 5 6 7 4 10 2" xfId="50696"/>
    <cellStyle name="Normal 5 6 7 4 11" xfId="30293"/>
    <cellStyle name="Normal 5 6 7 4 11 2" xfId="60500"/>
    <cellStyle name="Normal 5 6 7 4 12" xfId="31416"/>
    <cellStyle name="Normal 5 6 7 4 2" xfId="2329"/>
    <cellStyle name="Normal 5 6 7 4 2 2" xfId="11972"/>
    <cellStyle name="Normal 5 6 7 4 2 2 2" xfId="42179"/>
    <cellStyle name="Normal 5 6 7 4 2 3" xfId="21612"/>
    <cellStyle name="Normal 5 6 7 4 2 3 2" xfId="51819"/>
    <cellStyle name="Normal 5 6 7 4 2 4" xfId="32539"/>
    <cellStyle name="Normal 5 6 7 4 3" xfId="3453"/>
    <cellStyle name="Normal 5 6 7 4 3 2" xfId="13095"/>
    <cellStyle name="Normal 5 6 7 4 3 2 2" xfId="43302"/>
    <cellStyle name="Normal 5 6 7 4 3 3" xfId="22735"/>
    <cellStyle name="Normal 5 6 7 4 3 3 2" xfId="52942"/>
    <cellStyle name="Normal 5 6 7 4 3 4" xfId="33662"/>
    <cellStyle name="Normal 5 6 7 4 4" xfId="4576"/>
    <cellStyle name="Normal 5 6 7 4 4 2" xfId="14218"/>
    <cellStyle name="Normal 5 6 7 4 4 2 2" xfId="44425"/>
    <cellStyle name="Normal 5 6 7 4 4 3" xfId="23858"/>
    <cellStyle name="Normal 5 6 7 4 4 3 2" xfId="54065"/>
    <cellStyle name="Normal 5 6 7 4 4 4" xfId="34785"/>
    <cellStyle name="Normal 5 6 7 4 5" xfId="5865"/>
    <cellStyle name="Normal 5 6 7 4 5 2" xfId="15505"/>
    <cellStyle name="Normal 5 6 7 4 5 2 2" xfId="45712"/>
    <cellStyle name="Normal 5 6 7 4 5 3" xfId="25145"/>
    <cellStyle name="Normal 5 6 7 4 5 3 2" xfId="55352"/>
    <cellStyle name="Normal 5 6 7 4 5 4" xfId="36072"/>
    <cellStyle name="Normal 5 6 7 4 6" xfId="7152"/>
    <cellStyle name="Normal 5 6 7 4 6 2" xfId="16792"/>
    <cellStyle name="Normal 5 6 7 4 6 2 2" xfId="46999"/>
    <cellStyle name="Normal 5 6 7 4 6 3" xfId="26432"/>
    <cellStyle name="Normal 5 6 7 4 6 3 2" xfId="56639"/>
    <cellStyle name="Normal 5 6 7 4 6 4" xfId="37359"/>
    <cellStyle name="Normal 5 6 7 4 7" xfId="8439"/>
    <cellStyle name="Normal 5 6 7 4 7 2" xfId="18079"/>
    <cellStyle name="Normal 5 6 7 4 7 2 2" xfId="48286"/>
    <cellStyle name="Normal 5 6 7 4 7 3" xfId="27719"/>
    <cellStyle name="Normal 5 6 7 4 7 3 2" xfId="57926"/>
    <cellStyle name="Normal 5 6 7 4 7 4" xfId="38646"/>
    <cellStyle name="Normal 5 6 7 4 8" xfId="9726"/>
    <cellStyle name="Normal 5 6 7 4 8 2" xfId="19366"/>
    <cellStyle name="Normal 5 6 7 4 8 2 2" xfId="49573"/>
    <cellStyle name="Normal 5 6 7 4 8 3" xfId="29006"/>
    <cellStyle name="Normal 5 6 7 4 8 3 2" xfId="59213"/>
    <cellStyle name="Normal 5 6 7 4 8 4" xfId="39933"/>
    <cellStyle name="Normal 5 6 7 4 9" xfId="10849"/>
    <cellStyle name="Normal 5 6 7 4 9 2" xfId="41056"/>
    <cellStyle name="Normal 5 6 7 5" xfId="1389"/>
    <cellStyle name="Normal 5 6 7 5 2" xfId="4929"/>
    <cellStyle name="Normal 5 6 7 5 2 2" xfId="14569"/>
    <cellStyle name="Normal 5 6 7 5 2 2 2" xfId="44776"/>
    <cellStyle name="Normal 5 6 7 5 2 3" xfId="24209"/>
    <cellStyle name="Normal 5 6 7 5 2 3 2" xfId="54416"/>
    <cellStyle name="Normal 5 6 7 5 2 4" xfId="35136"/>
    <cellStyle name="Normal 5 6 7 5 3" xfId="6216"/>
    <cellStyle name="Normal 5 6 7 5 3 2" xfId="15856"/>
    <cellStyle name="Normal 5 6 7 5 3 2 2" xfId="46063"/>
    <cellStyle name="Normal 5 6 7 5 3 3" xfId="25496"/>
    <cellStyle name="Normal 5 6 7 5 3 3 2" xfId="55703"/>
    <cellStyle name="Normal 5 6 7 5 3 4" xfId="36423"/>
    <cellStyle name="Normal 5 6 7 5 4" xfId="7503"/>
    <cellStyle name="Normal 5 6 7 5 4 2" xfId="17143"/>
    <cellStyle name="Normal 5 6 7 5 4 2 2" xfId="47350"/>
    <cellStyle name="Normal 5 6 7 5 4 3" xfId="26783"/>
    <cellStyle name="Normal 5 6 7 5 4 3 2" xfId="56990"/>
    <cellStyle name="Normal 5 6 7 5 4 4" xfId="37710"/>
    <cellStyle name="Normal 5 6 7 5 5" xfId="8790"/>
    <cellStyle name="Normal 5 6 7 5 5 2" xfId="18430"/>
    <cellStyle name="Normal 5 6 7 5 5 2 2" xfId="48637"/>
    <cellStyle name="Normal 5 6 7 5 5 3" xfId="28070"/>
    <cellStyle name="Normal 5 6 7 5 5 3 2" xfId="58277"/>
    <cellStyle name="Normal 5 6 7 5 5 4" xfId="38997"/>
    <cellStyle name="Normal 5 6 7 5 6" xfId="11036"/>
    <cellStyle name="Normal 5 6 7 5 6 2" xfId="41243"/>
    <cellStyle name="Normal 5 6 7 5 7" xfId="20676"/>
    <cellStyle name="Normal 5 6 7 5 7 2" xfId="50883"/>
    <cellStyle name="Normal 5 6 7 5 8" xfId="29357"/>
    <cellStyle name="Normal 5 6 7 5 8 2" xfId="59564"/>
    <cellStyle name="Normal 5 6 7 5 9" xfId="31603"/>
    <cellStyle name="Normal 5 6 7 6" xfId="2517"/>
    <cellStyle name="Normal 5 6 7 6 2" xfId="12159"/>
    <cellStyle name="Normal 5 6 7 6 2 2" xfId="42366"/>
    <cellStyle name="Normal 5 6 7 6 3" xfId="21799"/>
    <cellStyle name="Normal 5 6 7 6 3 2" xfId="52006"/>
    <cellStyle name="Normal 5 6 7 6 4" xfId="32726"/>
    <cellStyle name="Normal 5 6 7 7" xfId="3640"/>
    <cellStyle name="Normal 5 6 7 7 2" xfId="13282"/>
    <cellStyle name="Normal 5 6 7 7 2 2" xfId="43489"/>
    <cellStyle name="Normal 5 6 7 7 3" xfId="22922"/>
    <cellStyle name="Normal 5 6 7 7 3 2" xfId="53129"/>
    <cellStyle name="Normal 5 6 7 7 4" xfId="33849"/>
    <cellStyle name="Normal 5 6 7 8" xfId="4763"/>
    <cellStyle name="Normal 5 6 7 8 2" xfId="14405"/>
    <cellStyle name="Normal 5 6 7 8 2 2" xfId="44612"/>
    <cellStyle name="Normal 5 6 7 8 3" xfId="24045"/>
    <cellStyle name="Normal 5 6 7 8 3 2" xfId="54252"/>
    <cellStyle name="Normal 5 6 7 8 4" xfId="34972"/>
    <cellStyle name="Normal 5 6 7 9" xfId="6052"/>
    <cellStyle name="Normal 5 6 7 9 2" xfId="15692"/>
    <cellStyle name="Normal 5 6 7 9 2 2" xfId="45899"/>
    <cellStyle name="Normal 5 6 7 9 3" xfId="25332"/>
    <cellStyle name="Normal 5 6 7 9 3 2" xfId="55539"/>
    <cellStyle name="Normal 5 6 7 9 4" xfId="36259"/>
    <cellStyle name="Normal 5 6 8" xfId="278"/>
    <cellStyle name="Normal 5 6 8 10" xfId="7362"/>
    <cellStyle name="Normal 5 6 8 10 2" xfId="17002"/>
    <cellStyle name="Normal 5 6 8 10 2 2" xfId="47209"/>
    <cellStyle name="Normal 5 6 8 10 3" xfId="26642"/>
    <cellStyle name="Normal 5 6 8 10 3 2" xfId="56849"/>
    <cellStyle name="Normal 5 6 8 10 4" xfId="37569"/>
    <cellStyle name="Normal 5 6 8 11" xfId="8649"/>
    <cellStyle name="Normal 5 6 8 11 2" xfId="18289"/>
    <cellStyle name="Normal 5 6 8 11 2 2" xfId="48496"/>
    <cellStyle name="Normal 5 6 8 11 3" xfId="27929"/>
    <cellStyle name="Normal 5 6 8 11 3 2" xfId="58136"/>
    <cellStyle name="Normal 5 6 8 11 4" xfId="38856"/>
    <cellStyle name="Normal 5 6 8 12" xfId="9936"/>
    <cellStyle name="Normal 5 6 8 12 2" xfId="40143"/>
    <cellStyle name="Normal 5 6 8 13" xfId="19576"/>
    <cellStyle name="Normal 5 6 8 13 2" xfId="49783"/>
    <cellStyle name="Normal 5 6 8 14" xfId="29216"/>
    <cellStyle name="Normal 5 6 8 14 2" xfId="59423"/>
    <cellStyle name="Normal 5 6 8 15" xfId="30503"/>
    <cellStyle name="Normal 5 6 8 2" xfId="442"/>
    <cellStyle name="Normal 5 6 8 2 10" xfId="10100"/>
    <cellStyle name="Normal 5 6 8 2 10 2" xfId="40307"/>
    <cellStyle name="Normal 5 6 8 2 11" xfId="19740"/>
    <cellStyle name="Normal 5 6 8 2 11 2" xfId="49947"/>
    <cellStyle name="Normal 5 6 8 2 12" xfId="29544"/>
    <cellStyle name="Normal 5 6 8 2 12 2" xfId="59751"/>
    <cellStyle name="Normal 5 6 8 2 13" xfId="30667"/>
    <cellStyle name="Normal 5 6 8 2 2" xfId="918"/>
    <cellStyle name="Normal 5 6 8 2 2 10" xfId="20209"/>
    <cellStyle name="Normal 5 6 8 2 2 10 2" xfId="50416"/>
    <cellStyle name="Normal 5 6 8 2 2 11" xfId="30013"/>
    <cellStyle name="Normal 5 6 8 2 2 11 2" xfId="60220"/>
    <cellStyle name="Normal 5 6 8 2 2 12" xfId="31136"/>
    <cellStyle name="Normal 5 6 8 2 2 2" xfId="2047"/>
    <cellStyle name="Normal 5 6 8 2 2 2 2" xfId="11692"/>
    <cellStyle name="Normal 5 6 8 2 2 2 2 2" xfId="41899"/>
    <cellStyle name="Normal 5 6 8 2 2 2 3" xfId="21332"/>
    <cellStyle name="Normal 5 6 8 2 2 2 3 2" xfId="51539"/>
    <cellStyle name="Normal 5 6 8 2 2 2 4" xfId="32259"/>
    <cellStyle name="Normal 5 6 8 2 2 3" xfId="3173"/>
    <cellStyle name="Normal 5 6 8 2 2 3 2" xfId="12815"/>
    <cellStyle name="Normal 5 6 8 2 2 3 2 2" xfId="43022"/>
    <cellStyle name="Normal 5 6 8 2 2 3 3" xfId="22455"/>
    <cellStyle name="Normal 5 6 8 2 2 3 3 2" xfId="52662"/>
    <cellStyle name="Normal 5 6 8 2 2 3 4" xfId="33382"/>
    <cellStyle name="Normal 5 6 8 2 2 4" xfId="4296"/>
    <cellStyle name="Normal 5 6 8 2 2 4 2" xfId="13938"/>
    <cellStyle name="Normal 5 6 8 2 2 4 2 2" xfId="44145"/>
    <cellStyle name="Normal 5 6 8 2 2 4 3" xfId="23578"/>
    <cellStyle name="Normal 5 6 8 2 2 4 3 2" xfId="53785"/>
    <cellStyle name="Normal 5 6 8 2 2 4 4" xfId="34505"/>
    <cellStyle name="Normal 5 6 8 2 2 5" xfId="5585"/>
    <cellStyle name="Normal 5 6 8 2 2 5 2" xfId="15225"/>
    <cellStyle name="Normal 5 6 8 2 2 5 2 2" xfId="45432"/>
    <cellStyle name="Normal 5 6 8 2 2 5 3" xfId="24865"/>
    <cellStyle name="Normal 5 6 8 2 2 5 3 2" xfId="55072"/>
    <cellStyle name="Normal 5 6 8 2 2 5 4" xfId="35792"/>
    <cellStyle name="Normal 5 6 8 2 2 6" xfId="6872"/>
    <cellStyle name="Normal 5 6 8 2 2 6 2" xfId="16512"/>
    <cellStyle name="Normal 5 6 8 2 2 6 2 2" xfId="46719"/>
    <cellStyle name="Normal 5 6 8 2 2 6 3" xfId="26152"/>
    <cellStyle name="Normal 5 6 8 2 2 6 3 2" xfId="56359"/>
    <cellStyle name="Normal 5 6 8 2 2 6 4" xfId="37079"/>
    <cellStyle name="Normal 5 6 8 2 2 7" xfId="8159"/>
    <cellStyle name="Normal 5 6 8 2 2 7 2" xfId="17799"/>
    <cellStyle name="Normal 5 6 8 2 2 7 2 2" xfId="48006"/>
    <cellStyle name="Normal 5 6 8 2 2 7 3" xfId="27439"/>
    <cellStyle name="Normal 5 6 8 2 2 7 3 2" xfId="57646"/>
    <cellStyle name="Normal 5 6 8 2 2 7 4" xfId="38366"/>
    <cellStyle name="Normal 5 6 8 2 2 8" xfId="9446"/>
    <cellStyle name="Normal 5 6 8 2 2 8 2" xfId="19086"/>
    <cellStyle name="Normal 5 6 8 2 2 8 2 2" xfId="49293"/>
    <cellStyle name="Normal 5 6 8 2 2 8 3" xfId="28726"/>
    <cellStyle name="Normal 5 6 8 2 2 8 3 2" xfId="58933"/>
    <cellStyle name="Normal 5 6 8 2 2 8 4" xfId="39653"/>
    <cellStyle name="Normal 5 6 8 2 2 9" xfId="10569"/>
    <cellStyle name="Normal 5 6 8 2 2 9 2" xfId="40776"/>
    <cellStyle name="Normal 5 6 8 2 3" xfId="1576"/>
    <cellStyle name="Normal 5 6 8 2 3 2" xfId="11223"/>
    <cellStyle name="Normal 5 6 8 2 3 2 2" xfId="41430"/>
    <cellStyle name="Normal 5 6 8 2 3 3" xfId="20863"/>
    <cellStyle name="Normal 5 6 8 2 3 3 2" xfId="51070"/>
    <cellStyle name="Normal 5 6 8 2 3 4" xfId="31790"/>
    <cellStyle name="Normal 5 6 8 2 4" xfId="2704"/>
    <cellStyle name="Normal 5 6 8 2 4 2" xfId="12346"/>
    <cellStyle name="Normal 5 6 8 2 4 2 2" xfId="42553"/>
    <cellStyle name="Normal 5 6 8 2 4 3" xfId="21986"/>
    <cellStyle name="Normal 5 6 8 2 4 3 2" xfId="52193"/>
    <cellStyle name="Normal 5 6 8 2 4 4" xfId="32913"/>
    <cellStyle name="Normal 5 6 8 2 5" xfId="3827"/>
    <cellStyle name="Normal 5 6 8 2 5 2" xfId="13469"/>
    <cellStyle name="Normal 5 6 8 2 5 2 2" xfId="43676"/>
    <cellStyle name="Normal 5 6 8 2 5 3" xfId="23109"/>
    <cellStyle name="Normal 5 6 8 2 5 3 2" xfId="53316"/>
    <cellStyle name="Normal 5 6 8 2 5 4" xfId="34036"/>
    <cellStyle name="Normal 5 6 8 2 6" xfId="5116"/>
    <cellStyle name="Normal 5 6 8 2 6 2" xfId="14756"/>
    <cellStyle name="Normal 5 6 8 2 6 2 2" xfId="44963"/>
    <cellStyle name="Normal 5 6 8 2 6 3" xfId="24396"/>
    <cellStyle name="Normal 5 6 8 2 6 3 2" xfId="54603"/>
    <cellStyle name="Normal 5 6 8 2 6 4" xfId="35323"/>
    <cellStyle name="Normal 5 6 8 2 7" xfId="6403"/>
    <cellStyle name="Normal 5 6 8 2 7 2" xfId="16043"/>
    <cellStyle name="Normal 5 6 8 2 7 2 2" xfId="46250"/>
    <cellStyle name="Normal 5 6 8 2 7 3" xfId="25683"/>
    <cellStyle name="Normal 5 6 8 2 7 3 2" xfId="55890"/>
    <cellStyle name="Normal 5 6 8 2 7 4" xfId="36610"/>
    <cellStyle name="Normal 5 6 8 2 8" xfId="7690"/>
    <cellStyle name="Normal 5 6 8 2 8 2" xfId="17330"/>
    <cellStyle name="Normal 5 6 8 2 8 2 2" xfId="47537"/>
    <cellStyle name="Normal 5 6 8 2 8 3" xfId="26970"/>
    <cellStyle name="Normal 5 6 8 2 8 3 2" xfId="57177"/>
    <cellStyle name="Normal 5 6 8 2 8 4" xfId="37897"/>
    <cellStyle name="Normal 5 6 8 2 9" xfId="8977"/>
    <cellStyle name="Normal 5 6 8 2 9 2" xfId="18617"/>
    <cellStyle name="Normal 5 6 8 2 9 2 2" xfId="48824"/>
    <cellStyle name="Normal 5 6 8 2 9 3" xfId="28257"/>
    <cellStyle name="Normal 5 6 8 2 9 3 2" xfId="58464"/>
    <cellStyle name="Normal 5 6 8 2 9 4" xfId="39184"/>
    <cellStyle name="Normal 5 6 8 3" xfId="754"/>
    <cellStyle name="Normal 5 6 8 3 10" xfId="20045"/>
    <cellStyle name="Normal 5 6 8 3 10 2" xfId="50252"/>
    <cellStyle name="Normal 5 6 8 3 11" xfId="29849"/>
    <cellStyle name="Normal 5 6 8 3 11 2" xfId="60056"/>
    <cellStyle name="Normal 5 6 8 3 12" xfId="30972"/>
    <cellStyle name="Normal 5 6 8 3 2" xfId="1883"/>
    <cellStyle name="Normal 5 6 8 3 2 2" xfId="11528"/>
    <cellStyle name="Normal 5 6 8 3 2 2 2" xfId="41735"/>
    <cellStyle name="Normal 5 6 8 3 2 3" xfId="21168"/>
    <cellStyle name="Normal 5 6 8 3 2 3 2" xfId="51375"/>
    <cellStyle name="Normal 5 6 8 3 2 4" xfId="32095"/>
    <cellStyle name="Normal 5 6 8 3 3" xfId="3009"/>
    <cellStyle name="Normal 5 6 8 3 3 2" xfId="12651"/>
    <cellStyle name="Normal 5 6 8 3 3 2 2" xfId="42858"/>
    <cellStyle name="Normal 5 6 8 3 3 3" xfId="22291"/>
    <cellStyle name="Normal 5 6 8 3 3 3 2" xfId="52498"/>
    <cellStyle name="Normal 5 6 8 3 3 4" xfId="33218"/>
    <cellStyle name="Normal 5 6 8 3 4" xfId="4132"/>
    <cellStyle name="Normal 5 6 8 3 4 2" xfId="13774"/>
    <cellStyle name="Normal 5 6 8 3 4 2 2" xfId="43981"/>
    <cellStyle name="Normal 5 6 8 3 4 3" xfId="23414"/>
    <cellStyle name="Normal 5 6 8 3 4 3 2" xfId="53621"/>
    <cellStyle name="Normal 5 6 8 3 4 4" xfId="34341"/>
    <cellStyle name="Normal 5 6 8 3 5" xfId="5421"/>
    <cellStyle name="Normal 5 6 8 3 5 2" xfId="15061"/>
    <cellStyle name="Normal 5 6 8 3 5 2 2" xfId="45268"/>
    <cellStyle name="Normal 5 6 8 3 5 3" xfId="24701"/>
    <cellStyle name="Normal 5 6 8 3 5 3 2" xfId="54908"/>
    <cellStyle name="Normal 5 6 8 3 5 4" xfId="35628"/>
    <cellStyle name="Normal 5 6 8 3 6" xfId="6708"/>
    <cellStyle name="Normal 5 6 8 3 6 2" xfId="16348"/>
    <cellStyle name="Normal 5 6 8 3 6 2 2" xfId="46555"/>
    <cellStyle name="Normal 5 6 8 3 6 3" xfId="25988"/>
    <cellStyle name="Normal 5 6 8 3 6 3 2" xfId="56195"/>
    <cellStyle name="Normal 5 6 8 3 6 4" xfId="36915"/>
    <cellStyle name="Normal 5 6 8 3 7" xfId="7995"/>
    <cellStyle name="Normal 5 6 8 3 7 2" xfId="17635"/>
    <cellStyle name="Normal 5 6 8 3 7 2 2" xfId="47842"/>
    <cellStyle name="Normal 5 6 8 3 7 3" xfId="27275"/>
    <cellStyle name="Normal 5 6 8 3 7 3 2" xfId="57482"/>
    <cellStyle name="Normal 5 6 8 3 7 4" xfId="38202"/>
    <cellStyle name="Normal 5 6 8 3 8" xfId="9282"/>
    <cellStyle name="Normal 5 6 8 3 8 2" xfId="18922"/>
    <cellStyle name="Normal 5 6 8 3 8 2 2" xfId="49129"/>
    <cellStyle name="Normal 5 6 8 3 8 3" xfId="28562"/>
    <cellStyle name="Normal 5 6 8 3 8 3 2" xfId="58769"/>
    <cellStyle name="Normal 5 6 8 3 8 4" xfId="39489"/>
    <cellStyle name="Normal 5 6 8 3 9" xfId="10405"/>
    <cellStyle name="Normal 5 6 8 3 9 2" xfId="40612"/>
    <cellStyle name="Normal 5 6 8 4" xfId="1224"/>
    <cellStyle name="Normal 5 6 8 4 10" xfId="20512"/>
    <cellStyle name="Normal 5 6 8 4 10 2" xfId="50719"/>
    <cellStyle name="Normal 5 6 8 4 11" xfId="30316"/>
    <cellStyle name="Normal 5 6 8 4 11 2" xfId="60523"/>
    <cellStyle name="Normal 5 6 8 4 12" xfId="31439"/>
    <cellStyle name="Normal 5 6 8 4 2" xfId="2352"/>
    <cellStyle name="Normal 5 6 8 4 2 2" xfId="11995"/>
    <cellStyle name="Normal 5 6 8 4 2 2 2" xfId="42202"/>
    <cellStyle name="Normal 5 6 8 4 2 3" xfId="21635"/>
    <cellStyle name="Normal 5 6 8 4 2 3 2" xfId="51842"/>
    <cellStyle name="Normal 5 6 8 4 2 4" xfId="32562"/>
    <cellStyle name="Normal 5 6 8 4 3" xfId="3476"/>
    <cellStyle name="Normal 5 6 8 4 3 2" xfId="13118"/>
    <cellStyle name="Normal 5 6 8 4 3 2 2" xfId="43325"/>
    <cellStyle name="Normal 5 6 8 4 3 3" xfId="22758"/>
    <cellStyle name="Normal 5 6 8 4 3 3 2" xfId="52965"/>
    <cellStyle name="Normal 5 6 8 4 3 4" xfId="33685"/>
    <cellStyle name="Normal 5 6 8 4 4" xfId="4599"/>
    <cellStyle name="Normal 5 6 8 4 4 2" xfId="14241"/>
    <cellStyle name="Normal 5 6 8 4 4 2 2" xfId="44448"/>
    <cellStyle name="Normal 5 6 8 4 4 3" xfId="23881"/>
    <cellStyle name="Normal 5 6 8 4 4 3 2" xfId="54088"/>
    <cellStyle name="Normal 5 6 8 4 4 4" xfId="34808"/>
    <cellStyle name="Normal 5 6 8 4 5" xfId="5888"/>
    <cellStyle name="Normal 5 6 8 4 5 2" xfId="15528"/>
    <cellStyle name="Normal 5 6 8 4 5 2 2" xfId="45735"/>
    <cellStyle name="Normal 5 6 8 4 5 3" xfId="25168"/>
    <cellStyle name="Normal 5 6 8 4 5 3 2" xfId="55375"/>
    <cellStyle name="Normal 5 6 8 4 5 4" xfId="36095"/>
    <cellStyle name="Normal 5 6 8 4 6" xfId="7175"/>
    <cellStyle name="Normal 5 6 8 4 6 2" xfId="16815"/>
    <cellStyle name="Normal 5 6 8 4 6 2 2" xfId="47022"/>
    <cellStyle name="Normal 5 6 8 4 6 3" xfId="26455"/>
    <cellStyle name="Normal 5 6 8 4 6 3 2" xfId="56662"/>
    <cellStyle name="Normal 5 6 8 4 6 4" xfId="37382"/>
    <cellStyle name="Normal 5 6 8 4 7" xfId="8462"/>
    <cellStyle name="Normal 5 6 8 4 7 2" xfId="18102"/>
    <cellStyle name="Normal 5 6 8 4 7 2 2" xfId="48309"/>
    <cellStyle name="Normal 5 6 8 4 7 3" xfId="27742"/>
    <cellStyle name="Normal 5 6 8 4 7 3 2" xfId="57949"/>
    <cellStyle name="Normal 5 6 8 4 7 4" xfId="38669"/>
    <cellStyle name="Normal 5 6 8 4 8" xfId="9749"/>
    <cellStyle name="Normal 5 6 8 4 8 2" xfId="19389"/>
    <cellStyle name="Normal 5 6 8 4 8 2 2" xfId="49596"/>
    <cellStyle name="Normal 5 6 8 4 8 3" xfId="29029"/>
    <cellStyle name="Normal 5 6 8 4 8 3 2" xfId="59236"/>
    <cellStyle name="Normal 5 6 8 4 8 4" xfId="39956"/>
    <cellStyle name="Normal 5 6 8 4 9" xfId="10872"/>
    <cellStyle name="Normal 5 6 8 4 9 2" xfId="41079"/>
    <cellStyle name="Normal 5 6 8 5" xfId="1412"/>
    <cellStyle name="Normal 5 6 8 5 2" xfId="4952"/>
    <cellStyle name="Normal 5 6 8 5 2 2" xfId="14592"/>
    <cellStyle name="Normal 5 6 8 5 2 2 2" xfId="44799"/>
    <cellStyle name="Normal 5 6 8 5 2 3" xfId="24232"/>
    <cellStyle name="Normal 5 6 8 5 2 3 2" xfId="54439"/>
    <cellStyle name="Normal 5 6 8 5 2 4" xfId="35159"/>
    <cellStyle name="Normal 5 6 8 5 3" xfId="6239"/>
    <cellStyle name="Normal 5 6 8 5 3 2" xfId="15879"/>
    <cellStyle name="Normal 5 6 8 5 3 2 2" xfId="46086"/>
    <cellStyle name="Normal 5 6 8 5 3 3" xfId="25519"/>
    <cellStyle name="Normal 5 6 8 5 3 3 2" xfId="55726"/>
    <cellStyle name="Normal 5 6 8 5 3 4" xfId="36446"/>
    <cellStyle name="Normal 5 6 8 5 4" xfId="7526"/>
    <cellStyle name="Normal 5 6 8 5 4 2" xfId="17166"/>
    <cellStyle name="Normal 5 6 8 5 4 2 2" xfId="47373"/>
    <cellStyle name="Normal 5 6 8 5 4 3" xfId="26806"/>
    <cellStyle name="Normal 5 6 8 5 4 3 2" xfId="57013"/>
    <cellStyle name="Normal 5 6 8 5 4 4" xfId="37733"/>
    <cellStyle name="Normal 5 6 8 5 5" xfId="8813"/>
    <cellStyle name="Normal 5 6 8 5 5 2" xfId="18453"/>
    <cellStyle name="Normal 5 6 8 5 5 2 2" xfId="48660"/>
    <cellStyle name="Normal 5 6 8 5 5 3" xfId="28093"/>
    <cellStyle name="Normal 5 6 8 5 5 3 2" xfId="58300"/>
    <cellStyle name="Normal 5 6 8 5 5 4" xfId="39020"/>
    <cellStyle name="Normal 5 6 8 5 6" xfId="11059"/>
    <cellStyle name="Normal 5 6 8 5 6 2" xfId="41266"/>
    <cellStyle name="Normal 5 6 8 5 7" xfId="20699"/>
    <cellStyle name="Normal 5 6 8 5 7 2" xfId="50906"/>
    <cellStyle name="Normal 5 6 8 5 8" xfId="29380"/>
    <cellStyle name="Normal 5 6 8 5 8 2" xfId="59587"/>
    <cellStyle name="Normal 5 6 8 5 9" xfId="31626"/>
    <cellStyle name="Normal 5 6 8 6" xfId="2540"/>
    <cellStyle name="Normal 5 6 8 6 2" xfId="12182"/>
    <cellStyle name="Normal 5 6 8 6 2 2" xfId="42389"/>
    <cellStyle name="Normal 5 6 8 6 3" xfId="21822"/>
    <cellStyle name="Normal 5 6 8 6 3 2" xfId="52029"/>
    <cellStyle name="Normal 5 6 8 6 4" xfId="32749"/>
    <cellStyle name="Normal 5 6 8 7" xfId="3663"/>
    <cellStyle name="Normal 5 6 8 7 2" xfId="13305"/>
    <cellStyle name="Normal 5 6 8 7 2 2" xfId="43512"/>
    <cellStyle name="Normal 5 6 8 7 3" xfId="22945"/>
    <cellStyle name="Normal 5 6 8 7 3 2" xfId="53152"/>
    <cellStyle name="Normal 5 6 8 7 4" xfId="33872"/>
    <cellStyle name="Normal 5 6 8 8" xfId="4786"/>
    <cellStyle name="Normal 5 6 8 8 2" xfId="14428"/>
    <cellStyle name="Normal 5 6 8 8 2 2" xfId="44635"/>
    <cellStyle name="Normal 5 6 8 8 3" xfId="24068"/>
    <cellStyle name="Normal 5 6 8 8 3 2" xfId="54275"/>
    <cellStyle name="Normal 5 6 8 8 4" xfId="34995"/>
    <cellStyle name="Normal 5 6 8 9" xfId="6075"/>
    <cellStyle name="Normal 5 6 8 9 2" xfId="15715"/>
    <cellStyle name="Normal 5 6 8 9 2 2" xfId="45922"/>
    <cellStyle name="Normal 5 6 8 9 3" xfId="25355"/>
    <cellStyle name="Normal 5 6 8 9 3 2" xfId="55562"/>
    <cellStyle name="Normal 5 6 8 9 4" xfId="36282"/>
    <cellStyle name="Normal 5 6 9" xfId="303"/>
    <cellStyle name="Normal 5 6 9 10" xfId="9961"/>
    <cellStyle name="Normal 5 6 9 10 2" xfId="40168"/>
    <cellStyle name="Normal 5 6 9 11" xfId="19601"/>
    <cellStyle name="Normal 5 6 9 11 2" xfId="49808"/>
    <cellStyle name="Normal 5 6 9 12" xfId="29405"/>
    <cellStyle name="Normal 5 6 9 12 2" xfId="59612"/>
    <cellStyle name="Normal 5 6 9 13" xfId="30528"/>
    <cellStyle name="Normal 5 6 9 2" xfId="779"/>
    <cellStyle name="Normal 5 6 9 2 10" xfId="20070"/>
    <cellStyle name="Normal 5 6 9 2 10 2" xfId="50277"/>
    <cellStyle name="Normal 5 6 9 2 11" xfId="29874"/>
    <cellStyle name="Normal 5 6 9 2 11 2" xfId="60081"/>
    <cellStyle name="Normal 5 6 9 2 12" xfId="30997"/>
    <cellStyle name="Normal 5 6 9 2 2" xfId="1908"/>
    <cellStyle name="Normal 5 6 9 2 2 2" xfId="11553"/>
    <cellStyle name="Normal 5 6 9 2 2 2 2" xfId="41760"/>
    <cellStyle name="Normal 5 6 9 2 2 3" xfId="21193"/>
    <cellStyle name="Normal 5 6 9 2 2 3 2" xfId="51400"/>
    <cellStyle name="Normal 5 6 9 2 2 4" xfId="32120"/>
    <cellStyle name="Normal 5 6 9 2 3" xfId="3034"/>
    <cellStyle name="Normal 5 6 9 2 3 2" xfId="12676"/>
    <cellStyle name="Normal 5 6 9 2 3 2 2" xfId="42883"/>
    <cellStyle name="Normal 5 6 9 2 3 3" xfId="22316"/>
    <cellStyle name="Normal 5 6 9 2 3 3 2" xfId="52523"/>
    <cellStyle name="Normal 5 6 9 2 3 4" xfId="33243"/>
    <cellStyle name="Normal 5 6 9 2 4" xfId="4157"/>
    <cellStyle name="Normal 5 6 9 2 4 2" xfId="13799"/>
    <cellStyle name="Normal 5 6 9 2 4 2 2" xfId="44006"/>
    <cellStyle name="Normal 5 6 9 2 4 3" xfId="23439"/>
    <cellStyle name="Normal 5 6 9 2 4 3 2" xfId="53646"/>
    <cellStyle name="Normal 5 6 9 2 4 4" xfId="34366"/>
    <cellStyle name="Normal 5 6 9 2 5" xfId="5446"/>
    <cellStyle name="Normal 5 6 9 2 5 2" xfId="15086"/>
    <cellStyle name="Normal 5 6 9 2 5 2 2" xfId="45293"/>
    <cellStyle name="Normal 5 6 9 2 5 3" xfId="24726"/>
    <cellStyle name="Normal 5 6 9 2 5 3 2" xfId="54933"/>
    <cellStyle name="Normal 5 6 9 2 5 4" xfId="35653"/>
    <cellStyle name="Normal 5 6 9 2 6" xfId="6733"/>
    <cellStyle name="Normal 5 6 9 2 6 2" xfId="16373"/>
    <cellStyle name="Normal 5 6 9 2 6 2 2" xfId="46580"/>
    <cellStyle name="Normal 5 6 9 2 6 3" xfId="26013"/>
    <cellStyle name="Normal 5 6 9 2 6 3 2" xfId="56220"/>
    <cellStyle name="Normal 5 6 9 2 6 4" xfId="36940"/>
    <cellStyle name="Normal 5 6 9 2 7" xfId="8020"/>
    <cellStyle name="Normal 5 6 9 2 7 2" xfId="17660"/>
    <cellStyle name="Normal 5 6 9 2 7 2 2" xfId="47867"/>
    <cellStyle name="Normal 5 6 9 2 7 3" xfId="27300"/>
    <cellStyle name="Normal 5 6 9 2 7 3 2" xfId="57507"/>
    <cellStyle name="Normal 5 6 9 2 7 4" xfId="38227"/>
    <cellStyle name="Normal 5 6 9 2 8" xfId="9307"/>
    <cellStyle name="Normal 5 6 9 2 8 2" xfId="18947"/>
    <cellStyle name="Normal 5 6 9 2 8 2 2" xfId="49154"/>
    <cellStyle name="Normal 5 6 9 2 8 3" xfId="28587"/>
    <cellStyle name="Normal 5 6 9 2 8 3 2" xfId="58794"/>
    <cellStyle name="Normal 5 6 9 2 8 4" xfId="39514"/>
    <cellStyle name="Normal 5 6 9 2 9" xfId="10430"/>
    <cellStyle name="Normal 5 6 9 2 9 2" xfId="40637"/>
    <cellStyle name="Normal 5 6 9 3" xfId="1437"/>
    <cellStyle name="Normal 5 6 9 3 2" xfId="11084"/>
    <cellStyle name="Normal 5 6 9 3 2 2" xfId="41291"/>
    <cellStyle name="Normal 5 6 9 3 3" xfId="20724"/>
    <cellStyle name="Normal 5 6 9 3 3 2" xfId="50931"/>
    <cellStyle name="Normal 5 6 9 3 4" xfId="31651"/>
    <cellStyle name="Normal 5 6 9 4" xfId="2565"/>
    <cellStyle name="Normal 5 6 9 4 2" xfId="12207"/>
    <cellStyle name="Normal 5 6 9 4 2 2" xfId="42414"/>
    <cellStyle name="Normal 5 6 9 4 3" xfId="21847"/>
    <cellStyle name="Normal 5 6 9 4 3 2" xfId="52054"/>
    <cellStyle name="Normal 5 6 9 4 4" xfId="32774"/>
    <cellStyle name="Normal 5 6 9 5" xfId="3688"/>
    <cellStyle name="Normal 5 6 9 5 2" xfId="13330"/>
    <cellStyle name="Normal 5 6 9 5 2 2" xfId="43537"/>
    <cellStyle name="Normal 5 6 9 5 3" xfId="22970"/>
    <cellStyle name="Normal 5 6 9 5 3 2" xfId="53177"/>
    <cellStyle name="Normal 5 6 9 5 4" xfId="33897"/>
    <cellStyle name="Normal 5 6 9 6" xfId="4977"/>
    <cellStyle name="Normal 5 6 9 6 2" xfId="14617"/>
    <cellStyle name="Normal 5 6 9 6 2 2" xfId="44824"/>
    <cellStyle name="Normal 5 6 9 6 3" xfId="24257"/>
    <cellStyle name="Normal 5 6 9 6 3 2" xfId="54464"/>
    <cellStyle name="Normal 5 6 9 6 4" xfId="35184"/>
    <cellStyle name="Normal 5 6 9 7" xfId="6264"/>
    <cellStyle name="Normal 5 6 9 7 2" xfId="15904"/>
    <cellStyle name="Normal 5 6 9 7 2 2" xfId="46111"/>
    <cellStyle name="Normal 5 6 9 7 3" xfId="25544"/>
    <cellStyle name="Normal 5 6 9 7 3 2" xfId="55751"/>
    <cellStyle name="Normal 5 6 9 7 4" xfId="36471"/>
    <cellStyle name="Normal 5 6 9 8" xfId="7551"/>
    <cellStyle name="Normal 5 6 9 8 2" xfId="17191"/>
    <cellStyle name="Normal 5 6 9 8 2 2" xfId="47398"/>
    <cellStyle name="Normal 5 6 9 8 3" xfId="26831"/>
    <cellStyle name="Normal 5 6 9 8 3 2" xfId="57038"/>
    <cellStyle name="Normal 5 6 9 8 4" xfId="37758"/>
    <cellStyle name="Normal 5 6 9 9" xfId="8838"/>
    <cellStyle name="Normal 5 6 9 9 2" xfId="18478"/>
    <cellStyle name="Normal 5 6 9 9 2 2" xfId="48685"/>
    <cellStyle name="Normal 5 6 9 9 3" xfId="28118"/>
    <cellStyle name="Normal 5 6 9 9 3 2" xfId="58325"/>
    <cellStyle name="Normal 5 6 9 9 4" xfId="39045"/>
    <cellStyle name="Normal 5 7" xfId="123"/>
    <cellStyle name="Normal 5 7 10" xfId="467"/>
    <cellStyle name="Normal 5 7 10 10" xfId="10125"/>
    <cellStyle name="Normal 5 7 10 10 2" xfId="40332"/>
    <cellStyle name="Normal 5 7 10 11" xfId="19765"/>
    <cellStyle name="Normal 5 7 10 11 2" xfId="49972"/>
    <cellStyle name="Normal 5 7 10 12" xfId="29569"/>
    <cellStyle name="Normal 5 7 10 12 2" xfId="59776"/>
    <cellStyle name="Normal 5 7 10 13" xfId="30692"/>
    <cellStyle name="Normal 5 7 10 2" xfId="943"/>
    <cellStyle name="Normal 5 7 10 2 10" xfId="20234"/>
    <cellStyle name="Normal 5 7 10 2 10 2" xfId="50441"/>
    <cellStyle name="Normal 5 7 10 2 11" xfId="30038"/>
    <cellStyle name="Normal 5 7 10 2 11 2" xfId="60245"/>
    <cellStyle name="Normal 5 7 10 2 12" xfId="31161"/>
    <cellStyle name="Normal 5 7 10 2 2" xfId="2072"/>
    <cellStyle name="Normal 5 7 10 2 2 2" xfId="11717"/>
    <cellStyle name="Normal 5 7 10 2 2 2 2" xfId="41924"/>
    <cellStyle name="Normal 5 7 10 2 2 3" xfId="21357"/>
    <cellStyle name="Normal 5 7 10 2 2 3 2" xfId="51564"/>
    <cellStyle name="Normal 5 7 10 2 2 4" xfId="32284"/>
    <cellStyle name="Normal 5 7 10 2 3" xfId="3198"/>
    <cellStyle name="Normal 5 7 10 2 3 2" xfId="12840"/>
    <cellStyle name="Normal 5 7 10 2 3 2 2" xfId="43047"/>
    <cellStyle name="Normal 5 7 10 2 3 3" xfId="22480"/>
    <cellStyle name="Normal 5 7 10 2 3 3 2" xfId="52687"/>
    <cellStyle name="Normal 5 7 10 2 3 4" xfId="33407"/>
    <cellStyle name="Normal 5 7 10 2 4" xfId="4321"/>
    <cellStyle name="Normal 5 7 10 2 4 2" xfId="13963"/>
    <cellStyle name="Normal 5 7 10 2 4 2 2" xfId="44170"/>
    <cellStyle name="Normal 5 7 10 2 4 3" xfId="23603"/>
    <cellStyle name="Normal 5 7 10 2 4 3 2" xfId="53810"/>
    <cellStyle name="Normal 5 7 10 2 4 4" xfId="34530"/>
    <cellStyle name="Normal 5 7 10 2 5" xfId="5610"/>
    <cellStyle name="Normal 5 7 10 2 5 2" xfId="15250"/>
    <cellStyle name="Normal 5 7 10 2 5 2 2" xfId="45457"/>
    <cellStyle name="Normal 5 7 10 2 5 3" xfId="24890"/>
    <cellStyle name="Normal 5 7 10 2 5 3 2" xfId="55097"/>
    <cellStyle name="Normal 5 7 10 2 5 4" xfId="35817"/>
    <cellStyle name="Normal 5 7 10 2 6" xfId="6897"/>
    <cellStyle name="Normal 5 7 10 2 6 2" xfId="16537"/>
    <cellStyle name="Normal 5 7 10 2 6 2 2" xfId="46744"/>
    <cellStyle name="Normal 5 7 10 2 6 3" xfId="26177"/>
    <cellStyle name="Normal 5 7 10 2 6 3 2" xfId="56384"/>
    <cellStyle name="Normal 5 7 10 2 6 4" xfId="37104"/>
    <cellStyle name="Normal 5 7 10 2 7" xfId="8184"/>
    <cellStyle name="Normal 5 7 10 2 7 2" xfId="17824"/>
    <cellStyle name="Normal 5 7 10 2 7 2 2" xfId="48031"/>
    <cellStyle name="Normal 5 7 10 2 7 3" xfId="27464"/>
    <cellStyle name="Normal 5 7 10 2 7 3 2" xfId="57671"/>
    <cellStyle name="Normal 5 7 10 2 7 4" xfId="38391"/>
    <cellStyle name="Normal 5 7 10 2 8" xfId="9471"/>
    <cellStyle name="Normal 5 7 10 2 8 2" xfId="19111"/>
    <cellStyle name="Normal 5 7 10 2 8 2 2" xfId="49318"/>
    <cellStyle name="Normal 5 7 10 2 8 3" xfId="28751"/>
    <cellStyle name="Normal 5 7 10 2 8 3 2" xfId="58958"/>
    <cellStyle name="Normal 5 7 10 2 8 4" xfId="39678"/>
    <cellStyle name="Normal 5 7 10 2 9" xfId="10594"/>
    <cellStyle name="Normal 5 7 10 2 9 2" xfId="40801"/>
    <cellStyle name="Normal 5 7 10 3" xfId="1601"/>
    <cellStyle name="Normal 5 7 10 3 2" xfId="11248"/>
    <cellStyle name="Normal 5 7 10 3 2 2" xfId="41455"/>
    <cellStyle name="Normal 5 7 10 3 3" xfId="20888"/>
    <cellStyle name="Normal 5 7 10 3 3 2" xfId="51095"/>
    <cellStyle name="Normal 5 7 10 3 4" xfId="31815"/>
    <cellStyle name="Normal 5 7 10 4" xfId="2729"/>
    <cellStyle name="Normal 5 7 10 4 2" xfId="12371"/>
    <cellStyle name="Normal 5 7 10 4 2 2" xfId="42578"/>
    <cellStyle name="Normal 5 7 10 4 3" xfId="22011"/>
    <cellStyle name="Normal 5 7 10 4 3 2" xfId="52218"/>
    <cellStyle name="Normal 5 7 10 4 4" xfId="32938"/>
    <cellStyle name="Normal 5 7 10 5" xfId="3852"/>
    <cellStyle name="Normal 5 7 10 5 2" xfId="13494"/>
    <cellStyle name="Normal 5 7 10 5 2 2" xfId="43701"/>
    <cellStyle name="Normal 5 7 10 5 3" xfId="23134"/>
    <cellStyle name="Normal 5 7 10 5 3 2" xfId="53341"/>
    <cellStyle name="Normal 5 7 10 5 4" xfId="34061"/>
    <cellStyle name="Normal 5 7 10 6" xfId="5141"/>
    <cellStyle name="Normal 5 7 10 6 2" xfId="14781"/>
    <cellStyle name="Normal 5 7 10 6 2 2" xfId="44988"/>
    <cellStyle name="Normal 5 7 10 6 3" xfId="24421"/>
    <cellStyle name="Normal 5 7 10 6 3 2" xfId="54628"/>
    <cellStyle name="Normal 5 7 10 6 4" xfId="35348"/>
    <cellStyle name="Normal 5 7 10 7" xfId="6428"/>
    <cellStyle name="Normal 5 7 10 7 2" xfId="16068"/>
    <cellStyle name="Normal 5 7 10 7 2 2" xfId="46275"/>
    <cellStyle name="Normal 5 7 10 7 3" xfId="25708"/>
    <cellStyle name="Normal 5 7 10 7 3 2" xfId="55915"/>
    <cellStyle name="Normal 5 7 10 7 4" xfId="36635"/>
    <cellStyle name="Normal 5 7 10 8" xfId="7715"/>
    <cellStyle name="Normal 5 7 10 8 2" xfId="17355"/>
    <cellStyle name="Normal 5 7 10 8 2 2" xfId="47562"/>
    <cellStyle name="Normal 5 7 10 8 3" xfId="26995"/>
    <cellStyle name="Normal 5 7 10 8 3 2" xfId="57202"/>
    <cellStyle name="Normal 5 7 10 8 4" xfId="37922"/>
    <cellStyle name="Normal 5 7 10 9" xfId="9002"/>
    <cellStyle name="Normal 5 7 10 9 2" xfId="18642"/>
    <cellStyle name="Normal 5 7 10 9 2 2" xfId="48849"/>
    <cellStyle name="Normal 5 7 10 9 3" xfId="28282"/>
    <cellStyle name="Normal 5 7 10 9 3 2" xfId="58489"/>
    <cellStyle name="Normal 5 7 10 9 4" xfId="39209"/>
    <cellStyle name="Normal 5 7 11" xfId="490"/>
    <cellStyle name="Normal 5 7 11 10" xfId="10148"/>
    <cellStyle name="Normal 5 7 11 10 2" xfId="40355"/>
    <cellStyle name="Normal 5 7 11 11" xfId="19788"/>
    <cellStyle name="Normal 5 7 11 11 2" xfId="49995"/>
    <cellStyle name="Normal 5 7 11 12" xfId="29592"/>
    <cellStyle name="Normal 5 7 11 12 2" xfId="59799"/>
    <cellStyle name="Normal 5 7 11 13" xfId="30715"/>
    <cellStyle name="Normal 5 7 11 2" xfId="966"/>
    <cellStyle name="Normal 5 7 11 2 10" xfId="20257"/>
    <cellStyle name="Normal 5 7 11 2 10 2" xfId="50464"/>
    <cellStyle name="Normal 5 7 11 2 11" xfId="30061"/>
    <cellStyle name="Normal 5 7 11 2 11 2" xfId="60268"/>
    <cellStyle name="Normal 5 7 11 2 12" xfId="31184"/>
    <cellStyle name="Normal 5 7 11 2 2" xfId="2095"/>
    <cellStyle name="Normal 5 7 11 2 2 2" xfId="11740"/>
    <cellStyle name="Normal 5 7 11 2 2 2 2" xfId="41947"/>
    <cellStyle name="Normal 5 7 11 2 2 3" xfId="21380"/>
    <cellStyle name="Normal 5 7 11 2 2 3 2" xfId="51587"/>
    <cellStyle name="Normal 5 7 11 2 2 4" xfId="32307"/>
    <cellStyle name="Normal 5 7 11 2 3" xfId="3221"/>
    <cellStyle name="Normal 5 7 11 2 3 2" xfId="12863"/>
    <cellStyle name="Normal 5 7 11 2 3 2 2" xfId="43070"/>
    <cellStyle name="Normal 5 7 11 2 3 3" xfId="22503"/>
    <cellStyle name="Normal 5 7 11 2 3 3 2" xfId="52710"/>
    <cellStyle name="Normal 5 7 11 2 3 4" xfId="33430"/>
    <cellStyle name="Normal 5 7 11 2 4" xfId="4344"/>
    <cellStyle name="Normal 5 7 11 2 4 2" xfId="13986"/>
    <cellStyle name="Normal 5 7 11 2 4 2 2" xfId="44193"/>
    <cellStyle name="Normal 5 7 11 2 4 3" xfId="23626"/>
    <cellStyle name="Normal 5 7 11 2 4 3 2" xfId="53833"/>
    <cellStyle name="Normal 5 7 11 2 4 4" xfId="34553"/>
    <cellStyle name="Normal 5 7 11 2 5" xfId="5633"/>
    <cellStyle name="Normal 5 7 11 2 5 2" xfId="15273"/>
    <cellStyle name="Normal 5 7 11 2 5 2 2" xfId="45480"/>
    <cellStyle name="Normal 5 7 11 2 5 3" xfId="24913"/>
    <cellStyle name="Normal 5 7 11 2 5 3 2" xfId="55120"/>
    <cellStyle name="Normal 5 7 11 2 5 4" xfId="35840"/>
    <cellStyle name="Normal 5 7 11 2 6" xfId="6920"/>
    <cellStyle name="Normal 5 7 11 2 6 2" xfId="16560"/>
    <cellStyle name="Normal 5 7 11 2 6 2 2" xfId="46767"/>
    <cellStyle name="Normal 5 7 11 2 6 3" xfId="26200"/>
    <cellStyle name="Normal 5 7 11 2 6 3 2" xfId="56407"/>
    <cellStyle name="Normal 5 7 11 2 6 4" xfId="37127"/>
    <cellStyle name="Normal 5 7 11 2 7" xfId="8207"/>
    <cellStyle name="Normal 5 7 11 2 7 2" xfId="17847"/>
    <cellStyle name="Normal 5 7 11 2 7 2 2" xfId="48054"/>
    <cellStyle name="Normal 5 7 11 2 7 3" xfId="27487"/>
    <cellStyle name="Normal 5 7 11 2 7 3 2" xfId="57694"/>
    <cellStyle name="Normal 5 7 11 2 7 4" xfId="38414"/>
    <cellStyle name="Normal 5 7 11 2 8" xfId="9494"/>
    <cellStyle name="Normal 5 7 11 2 8 2" xfId="19134"/>
    <cellStyle name="Normal 5 7 11 2 8 2 2" xfId="49341"/>
    <cellStyle name="Normal 5 7 11 2 8 3" xfId="28774"/>
    <cellStyle name="Normal 5 7 11 2 8 3 2" xfId="58981"/>
    <cellStyle name="Normal 5 7 11 2 8 4" xfId="39701"/>
    <cellStyle name="Normal 5 7 11 2 9" xfId="10617"/>
    <cellStyle name="Normal 5 7 11 2 9 2" xfId="40824"/>
    <cellStyle name="Normal 5 7 11 3" xfId="1624"/>
    <cellStyle name="Normal 5 7 11 3 2" xfId="11271"/>
    <cellStyle name="Normal 5 7 11 3 2 2" xfId="41478"/>
    <cellStyle name="Normal 5 7 11 3 3" xfId="20911"/>
    <cellStyle name="Normal 5 7 11 3 3 2" xfId="51118"/>
    <cellStyle name="Normal 5 7 11 3 4" xfId="31838"/>
    <cellStyle name="Normal 5 7 11 4" xfId="2752"/>
    <cellStyle name="Normal 5 7 11 4 2" xfId="12394"/>
    <cellStyle name="Normal 5 7 11 4 2 2" xfId="42601"/>
    <cellStyle name="Normal 5 7 11 4 3" xfId="22034"/>
    <cellStyle name="Normal 5 7 11 4 3 2" xfId="52241"/>
    <cellStyle name="Normal 5 7 11 4 4" xfId="32961"/>
    <cellStyle name="Normal 5 7 11 5" xfId="3875"/>
    <cellStyle name="Normal 5 7 11 5 2" xfId="13517"/>
    <cellStyle name="Normal 5 7 11 5 2 2" xfId="43724"/>
    <cellStyle name="Normal 5 7 11 5 3" xfId="23157"/>
    <cellStyle name="Normal 5 7 11 5 3 2" xfId="53364"/>
    <cellStyle name="Normal 5 7 11 5 4" xfId="34084"/>
    <cellStyle name="Normal 5 7 11 6" xfId="5164"/>
    <cellStyle name="Normal 5 7 11 6 2" xfId="14804"/>
    <cellStyle name="Normal 5 7 11 6 2 2" xfId="45011"/>
    <cellStyle name="Normal 5 7 11 6 3" xfId="24444"/>
    <cellStyle name="Normal 5 7 11 6 3 2" xfId="54651"/>
    <cellStyle name="Normal 5 7 11 6 4" xfId="35371"/>
    <cellStyle name="Normal 5 7 11 7" xfId="6451"/>
    <cellStyle name="Normal 5 7 11 7 2" xfId="16091"/>
    <cellStyle name="Normal 5 7 11 7 2 2" xfId="46298"/>
    <cellStyle name="Normal 5 7 11 7 3" xfId="25731"/>
    <cellStyle name="Normal 5 7 11 7 3 2" xfId="55938"/>
    <cellStyle name="Normal 5 7 11 7 4" xfId="36658"/>
    <cellStyle name="Normal 5 7 11 8" xfId="7738"/>
    <cellStyle name="Normal 5 7 11 8 2" xfId="17378"/>
    <cellStyle name="Normal 5 7 11 8 2 2" xfId="47585"/>
    <cellStyle name="Normal 5 7 11 8 3" xfId="27018"/>
    <cellStyle name="Normal 5 7 11 8 3 2" xfId="57225"/>
    <cellStyle name="Normal 5 7 11 8 4" xfId="37945"/>
    <cellStyle name="Normal 5 7 11 9" xfId="9025"/>
    <cellStyle name="Normal 5 7 11 9 2" xfId="18665"/>
    <cellStyle name="Normal 5 7 11 9 2 2" xfId="48872"/>
    <cellStyle name="Normal 5 7 11 9 3" xfId="28305"/>
    <cellStyle name="Normal 5 7 11 9 3 2" xfId="58512"/>
    <cellStyle name="Normal 5 7 11 9 4" xfId="39232"/>
    <cellStyle name="Normal 5 7 12" xfId="513"/>
    <cellStyle name="Normal 5 7 12 10" xfId="10171"/>
    <cellStyle name="Normal 5 7 12 10 2" xfId="40378"/>
    <cellStyle name="Normal 5 7 12 11" xfId="19811"/>
    <cellStyle name="Normal 5 7 12 11 2" xfId="50018"/>
    <cellStyle name="Normal 5 7 12 12" xfId="29615"/>
    <cellStyle name="Normal 5 7 12 12 2" xfId="59822"/>
    <cellStyle name="Normal 5 7 12 13" xfId="30738"/>
    <cellStyle name="Normal 5 7 12 2" xfId="989"/>
    <cellStyle name="Normal 5 7 12 2 10" xfId="20280"/>
    <cellStyle name="Normal 5 7 12 2 10 2" xfId="50487"/>
    <cellStyle name="Normal 5 7 12 2 11" xfId="30084"/>
    <cellStyle name="Normal 5 7 12 2 11 2" xfId="60291"/>
    <cellStyle name="Normal 5 7 12 2 12" xfId="31207"/>
    <cellStyle name="Normal 5 7 12 2 2" xfId="2118"/>
    <cellStyle name="Normal 5 7 12 2 2 2" xfId="11763"/>
    <cellStyle name="Normal 5 7 12 2 2 2 2" xfId="41970"/>
    <cellStyle name="Normal 5 7 12 2 2 3" xfId="21403"/>
    <cellStyle name="Normal 5 7 12 2 2 3 2" xfId="51610"/>
    <cellStyle name="Normal 5 7 12 2 2 4" xfId="32330"/>
    <cellStyle name="Normal 5 7 12 2 3" xfId="3244"/>
    <cellStyle name="Normal 5 7 12 2 3 2" xfId="12886"/>
    <cellStyle name="Normal 5 7 12 2 3 2 2" xfId="43093"/>
    <cellStyle name="Normal 5 7 12 2 3 3" xfId="22526"/>
    <cellStyle name="Normal 5 7 12 2 3 3 2" xfId="52733"/>
    <cellStyle name="Normal 5 7 12 2 3 4" xfId="33453"/>
    <cellStyle name="Normal 5 7 12 2 4" xfId="4367"/>
    <cellStyle name="Normal 5 7 12 2 4 2" xfId="14009"/>
    <cellStyle name="Normal 5 7 12 2 4 2 2" xfId="44216"/>
    <cellStyle name="Normal 5 7 12 2 4 3" xfId="23649"/>
    <cellStyle name="Normal 5 7 12 2 4 3 2" xfId="53856"/>
    <cellStyle name="Normal 5 7 12 2 4 4" xfId="34576"/>
    <cellStyle name="Normal 5 7 12 2 5" xfId="5656"/>
    <cellStyle name="Normal 5 7 12 2 5 2" xfId="15296"/>
    <cellStyle name="Normal 5 7 12 2 5 2 2" xfId="45503"/>
    <cellStyle name="Normal 5 7 12 2 5 3" xfId="24936"/>
    <cellStyle name="Normal 5 7 12 2 5 3 2" xfId="55143"/>
    <cellStyle name="Normal 5 7 12 2 5 4" xfId="35863"/>
    <cellStyle name="Normal 5 7 12 2 6" xfId="6943"/>
    <cellStyle name="Normal 5 7 12 2 6 2" xfId="16583"/>
    <cellStyle name="Normal 5 7 12 2 6 2 2" xfId="46790"/>
    <cellStyle name="Normal 5 7 12 2 6 3" xfId="26223"/>
    <cellStyle name="Normal 5 7 12 2 6 3 2" xfId="56430"/>
    <cellStyle name="Normal 5 7 12 2 6 4" xfId="37150"/>
    <cellStyle name="Normal 5 7 12 2 7" xfId="8230"/>
    <cellStyle name="Normal 5 7 12 2 7 2" xfId="17870"/>
    <cellStyle name="Normal 5 7 12 2 7 2 2" xfId="48077"/>
    <cellStyle name="Normal 5 7 12 2 7 3" xfId="27510"/>
    <cellStyle name="Normal 5 7 12 2 7 3 2" xfId="57717"/>
    <cellStyle name="Normal 5 7 12 2 7 4" xfId="38437"/>
    <cellStyle name="Normal 5 7 12 2 8" xfId="9517"/>
    <cellStyle name="Normal 5 7 12 2 8 2" xfId="19157"/>
    <cellStyle name="Normal 5 7 12 2 8 2 2" xfId="49364"/>
    <cellStyle name="Normal 5 7 12 2 8 3" xfId="28797"/>
    <cellStyle name="Normal 5 7 12 2 8 3 2" xfId="59004"/>
    <cellStyle name="Normal 5 7 12 2 8 4" xfId="39724"/>
    <cellStyle name="Normal 5 7 12 2 9" xfId="10640"/>
    <cellStyle name="Normal 5 7 12 2 9 2" xfId="40847"/>
    <cellStyle name="Normal 5 7 12 3" xfId="1647"/>
    <cellStyle name="Normal 5 7 12 3 2" xfId="11294"/>
    <cellStyle name="Normal 5 7 12 3 2 2" xfId="41501"/>
    <cellStyle name="Normal 5 7 12 3 3" xfId="20934"/>
    <cellStyle name="Normal 5 7 12 3 3 2" xfId="51141"/>
    <cellStyle name="Normal 5 7 12 3 4" xfId="31861"/>
    <cellStyle name="Normal 5 7 12 4" xfId="2775"/>
    <cellStyle name="Normal 5 7 12 4 2" xfId="12417"/>
    <cellStyle name="Normal 5 7 12 4 2 2" xfId="42624"/>
    <cellStyle name="Normal 5 7 12 4 3" xfId="22057"/>
    <cellStyle name="Normal 5 7 12 4 3 2" xfId="52264"/>
    <cellStyle name="Normal 5 7 12 4 4" xfId="32984"/>
    <cellStyle name="Normal 5 7 12 5" xfId="3898"/>
    <cellStyle name="Normal 5 7 12 5 2" xfId="13540"/>
    <cellStyle name="Normal 5 7 12 5 2 2" xfId="43747"/>
    <cellStyle name="Normal 5 7 12 5 3" xfId="23180"/>
    <cellStyle name="Normal 5 7 12 5 3 2" xfId="53387"/>
    <cellStyle name="Normal 5 7 12 5 4" xfId="34107"/>
    <cellStyle name="Normal 5 7 12 6" xfId="5187"/>
    <cellStyle name="Normal 5 7 12 6 2" xfId="14827"/>
    <cellStyle name="Normal 5 7 12 6 2 2" xfId="45034"/>
    <cellStyle name="Normal 5 7 12 6 3" xfId="24467"/>
    <cellStyle name="Normal 5 7 12 6 3 2" xfId="54674"/>
    <cellStyle name="Normal 5 7 12 6 4" xfId="35394"/>
    <cellStyle name="Normal 5 7 12 7" xfId="6474"/>
    <cellStyle name="Normal 5 7 12 7 2" xfId="16114"/>
    <cellStyle name="Normal 5 7 12 7 2 2" xfId="46321"/>
    <cellStyle name="Normal 5 7 12 7 3" xfId="25754"/>
    <cellStyle name="Normal 5 7 12 7 3 2" xfId="55961"/>
    <cellStyle name="Normal 5 7 12 7 4" xfId="36681"/>
    <cellStyle name="Normal 5 7 12 8" xfId="7761"/>
    <cellStyle name="Normal 5 7 12 8 2" xfId="17401"/>
    <cellStyle name="Normal 5 7 12 8 2 2" xfId="47608"/>
    <cellStyle name="Normal 5 7 12 8 3" xfId="27041"/>
    <cellStyle name="Normal 5 7 12 8 3 2" xfId="57248"/>
    <cellStyle name="Normal 5 7 12 8 4" xfId="37968"/>
    <cellStyle name="Normal 5 7 12 9" xfId="9048"/>
    <cellStyle name="Normal 5 7 12 9 2" xfId="18688"/>
    <cellStyle name="Normal 5 7 12 9 2 2" xfId="48895"/>
    <cellStyle name="Normal 5 7 12 9 3" xfId="28328"/>
    <cellStyle name="Normal 5 7 12 9 3 2" xfId="58535"/>
    <cellStyle name="Normal 5 7 12 9 4" xfId="39255"/>
    <cellStyle name="Normal 5 7 13" xfId="536"/>
    <cellStyle name="Normal 5 7 13 10" xfId="10194"/>
    <cellStyle name="Normal 5 7 13 10 2" xfId="40401"/>
    <cellStyle name="Normal 5 7 13 11" xfId="19834"/>
    <cellStyle name="Normal 5 7 13 11 2" xfId="50041"/>
    <cellStyle name="Normal 5 7 13 12" xfId="29638"/>
    <cellStyle name="Normal 5 7 13 12 2" xfId="59845"/>
    <cellStyle name="Normal 5 7 13 13" xfId="30761"/>
    <cellStyle name="Normal 5 7 13 2" xfId="1012"/>
    <cellStyle name="Normal 5 7 13 2 10" xfId="20303"/>
    <cellStyle name="Normal 5 7 13 2 10 2" xfId="50510"/>
    <cellStyle name="Normal 5 7 13 2 11" xfId="30107"/>
    <cellStyle name="Normal 5 7 13 2 11 2" xfId="60314"/>
    <cellStyle name="Normal 5 7 13 2 12" xfId="31230"/>
    <cellStyle name="Normal 5 7 13 2 2" xfId="2141"/>
    <cellStyle name="Normal 5 7 13 2 2 2" xfId="11786"/>
    <cellStyle name="Normal 5 7 13 2 2 2 2" xfId="41993"/>
    <cellStyle name="Normal 5 7 13 2 2 3" xfId="21426"/>
    <cellStyle name="Normal 5 7 13 2 2 3 2" xfId="51633"/>
    <cellStyle name="Normal 5 7 13 2 2 4" xfId="32353"/>
    <cellStyle name="Normal 5 7 13 2 3" xfId="3267"/>
    <cellStyle name="Normal 5 7 13 2 3 2" xfId="12909"/>
    <cellStyle name="Normal 5 7 13 2 3 2 2" xfId="43116"/>
    <cellStyle name="Normal 5 7 13 2 3 3" xfId="22549"/>
    <cellStyle name="Normal 5 7 13 2 3 3 2" xfId="52756"/>
    <cellStyle name="Normal 5 7 13 2 3 4" xfId="33476"/>
    <cellStyle name="Normal 5 7 13 2 4" xfId="4390"/>
    <cellStyle name="Normal 5 7 13 2 4 2" xfId="14032"/>
    <cellStyle name="Normal 5 7 13 2 4 2 2" xfId="44239"/>
    <cellStyle name="Normal 5 7 13 2 4 3" xfId="23672"/>
    <cellStyle name="Normal 5 7 13 2 4 3 2" xfId="53879"/>
    <cellStyle name="Normal 5 7 13 2 4 4" xfId="34599"/>
    <cellStyle name="Normal 5 7 13 2 5" xfId="5679"/>
    <cellStyle name="Normal 5 7 13 2 5 2" xfId="15319"/>
    <cellStyle name="Normal 5 7 13 2 5 2 2" xfId="45526"/>
    <cellStyle name="Normal 5 7 13 2 5 3" xfId="24959"/>
    <cellStyle name="Normal 5 7 13 2 5 3 2" xfId="55166"/>
    <cellStyle name="Normal 5 7 13 2 5 4" xfId="35886"/>
    <cellStyle name="Normal 5 7 13 2 6" xfId="6966"/>
    <cellStyle name="Normal 5 7 13 2 6 2" xfId="16606"/>
    <cellStyle name="Normal 5 7 13 2 6 2 2" xfId="46813"/>
    <cellStyle name="Normal 5 7 13 2 6 3" xfId="26246"/>
    <cellStyle name="Normal 5 7 13 2 6 3 2" xfId="56453"/>
    <cellStyle name="Normal 5 7 13 2 6 4" xfId="37173"/>
    <cellStyle name="Normal 5 7 13 2 7" xfId="8253"/>
    <cellStyle name="Normal 5 7 13 2 7 2" xfId="17893"/>
    <cellStyle name="Normal 5 7 13 2 7 2 2" xfId="48100"/>
    <cellStyle name="Normal 5 7 13 2 7 3" xfId="27533"/>
    <cellStyle name="Normal 5 7 13 2 7 3 2" xfId="57740"/>
    <cellStyle name="Normal 5 7 13 2 7 4" xfId="38460"/>
    <cellStyle name="Normal 5 7 13 2 8" xfId="9540"/>
    <cellStyle name="Normal 5 7 13 2 8 2" xfId="19180"/>
    <cellStyle name="Normal 5 7 13 2 8 2 2" xfId="49387"/>
    <cellStyle name="Normal 5 7 13 2 8 3" xfId="28820"/>
    <cellStyle name="Normal 5 7 13 2 8 3 2" xfId="59027"/>
    <cellStyle name="Normal 5 7 13 2 8 4" xfId="39747"/>
    <cellStyle name="Normal 5 7 13 2 9" xfId="10663"/>
    <cellStyle name="Normal 5 7 13 2 9 2" xfId="40870"/>
    <cellStyle name="Normal 5 7 13 3" xfId="1670"/>
    <cellStyle name="Normal 5 7 13 3 2" xfId="11317"/>
    <cellStyle name="Normal 5 7 13 3 2 2" xfId="41524"/>
    <cellStyle name="Normal 5 7 13 3 3" xfId="20957"/>
    <cellStyle name="Normal 5 7 13 3 3 2" xfId="51164"/>
    <cellStyle name="Normal 5 7 13 3 4" xfId="31884"/>
    <cellStyle name="Normal 5 7 13 4" xfId="2798"/>
    <cellStyle name="Normal 5 7 13 4 2" xfId="12440"/>
    <cellStyle name="Normal 5 7 13 4 2 2" xfId="42647"/>
    <cellStyle name="Normal 5 7 13 4 3" xfId="22080"/>
    <cellStyle name="Normal 5 7 13 4 3 2" xfId="52287"/>
    <cellStyle name="Normal 5 7 13 4 4" xfId="33007"/>
    <cellStyle name="Normal 5 7 13 5" xfId="3921"/>
    <cellStyle name="Normal 5 7 13 5 2" xfId="13563"/>
    <cellStyle name="Normal 5 7 13 5 2 2" xfId="43770"/>
    <cellStyle name="Normal 5 7 13 5 3" xfId="23203"/>
    <cellStyle name="Normal 5 7 13 5 3 2" xfId="53410"/>
    <cellStyle name="Normal 5 7 13 5 4" xfId="34130"/>
    <cellStyle name="Normal 5 7 13 6" xfId="5210"/>
    <cellStyle name="Normal 5 7 13 6 2" xfId="14850"/>
    <cellStyle name="Normal 5 7 13 6 2 2" xfId="45057"/>
    <cellStyle name="Normal 5 7 13 6 3" xfId="24490"/>
    <cellStyle name="Normal 5 7 13 6 3 2" xfId="54697"/>
    <cellStyle name="Normal 5 7 13 6 4" xfId="35417"/>
    <cellStyle name="Normal 5 7 13 7" xfId="6497"/>
    <cellStyle name="Normal 5 7 13 7 2" xfId="16137"/>
    <cellStyle name="Normal 5 7 13 7 2 2" xfId="46344"/>
    <cellStyle name="Normal 5 7 13 7 3" xfId="25777"/>
    <cellStyle name="Normal 5 7 13 7 3 2" xfId="55984"/>
    <cellStyle name="Normal 5 7 13 7 4" xfId="36704"/>
    <cellStyle name="Normal 5 7 13 8" xfId="7784"/>
    <cellStyle name="Normal 5 7 13 8 2" xfId="17424"/>
    <cellStyle name="Normal 5 7 13 8 2 2" xfId="47631"/>
    <cellStyle name="Normal 5 7 13 8 3" xfId="27064"/>
    <cellStyle name="Normal 5 7 13 8 3 2" xfId="57271"/>
    <cellStyle name="Normal 5 7 13 8 4" xfId="37991"/>
    <cellStyle name="Normal 5 7 13 9" xfId="9071"/>
    <cellStyle name="Normal 5 7 13 9 2" xfId="18711"/>
    <cellStyle name="Normal 5 7 13 9 2 2" xfId="48918"/>
    <cellStyle name="Normal 5 7 13 9 3" xfId="28351"/>
    <cellStyle name="Normal 5 7 13 9 3 2" xfId="58558"/>
    <cellStyle name="Normal 5 7 13 9 4" xfId="39278"/>
    <cellStyle name="Normal 5 7 14" xfId="561"/>
    <cellStyle name="Normal 5 7 14 10" xfId="10218"/>
    <cellStyle name="Normal 5 7 14 10 2" xfId="40425"/>
    <cellStyle name="Normal 5 7 14 11" xfId="19858"/>
    <cellStyle name="Normal 5 7 14 11 2" xfId="50065"/>
    <cellStyle name="Normal 5 7 14 12" xfId="29662"/>
    <cellStyle name="Normal 5 7 14 12 2" xfId="59869"/>
    <cellStyle name="Normal 5 7 14 13" xfId="30785"/>
    <cellStyle name="Normal 5 7 14 2" xfId="1037"/>
    <cellStyle name="Normal 5 7 14 2 10" xfId="20327"/>
    <cellStyle name="Normal 5 7 14 2 10 2" xfId="50534"/>
    <cellStyle name="Normal 5 7 14 2 11" xfId="30131"/>
    <cellStyle name="Normal 5 7 14 2 11 2" xfId="60338"/>
    <cellStyle name="Normal 5 7 14 2 12" xfId="31254"/>
    <cellStyle name="Normal 5 7 14 2 2" xfId="2165"/>
    <cellStyle name="Normal 5 7 14 2 2 2" xfId="11810"/>
    <cellStyle name="Normal 5 7 14 2 2 2 2" xfId="42017"/>
    <cellStyle name="Normal 5 7 14 2 2 3" xfId="21450"/>
    <cellStyle name="Normal 5 7 14 2 2 3 2" xfId="51657"/>
    <cellStyle name="Normal 5 7 14 2 2 4" xfId="32377"/>
    <cellStyle name="Normal 5 7 14 2 3" xfId="3291"/>
    <cellStyle name="Normal 5 7 14 2 3 2" xfId="12933"/>
    <cellStyle name="Normal 5 7 14 2 3 2 2" xfId="43140"/>
    <cellStyle name="Normal 5 7 14 2 3 3" xfId="22573"/>
    <cellStyle name="Normal 5 7 14 2 3 3 2" xfId="52780"/>
    <cellStyle name="Normal 5 7 14 2 3 4" xfId="33500"/>
    <cellStyle name="Normal 5 7 14 2 4" xfId="4414"/>
    <cellStyle name="Normal 5 7 14 2 4 2" xfId="14056"/>
    <cellStyle name="Normal 5 7 14 2 4 2 2" xfId="44263"/>
    <cellStyle name="Normal 5 7 14 2 4 3" xfId="23696"/>
    <cellStyle name="Normal 5 7 14 2 4 3 2" xfId="53903"/>
    <cellStyle name="Normal 5 7 14 2 4 4" xfId="34623"/>
    <cellStyle name="Normal 5 7 14 2 5" xfId="5703"/>
    <cellStyle name="Normal 5 7 14 2 5 2" xfId="15343"/>
    <cellStyle name="Normal 5 7 14 2 5 2 2" xfId="45550"/>
    <cellStyle name="Normal 5 7 14 2 5 3" xfId="24983"/>
    <cellStyle name="Normal 5 7 14 2 5 3 2" xfId="55190"/>
    <cellStyle name="Normal 5 7 14 2 5 4" xfId="35910"/>
    <cellStyle name="Normal 5 7 14 2 6" xfId="6990"/>
    <cellStyle name="Normal 5 7 14 2 6 2" xfId="16630"/>
    <cellStyle name="Normal 5 7 14 2 6 2 2" xfId="46837"/>
    <cellStyle name="Normal 5 7 14 2 6 3" xfId="26270"/>
    <cellStyle name="Normal 5 7 14 2 6 3 2" xfId="56477"/>
    <cellStyle name="Normal 5 7 14 2 6 4" xfId="37197"/>
    <cellStyle name="Normal 5 7 14 2 7" xfId="8277"/>
    <cellStyle name="Normal 5 7 14 2 7 2" xfId="17917"/>
    <cellStyle name="Normal 5 7 14 2 7 2 2" xfId="48124"/>
    <cellStyle name="Normal 5 7 14 2 7 3" xfId="27557"/>
    <cellStyle name="Normal 5 7 14 2 7 3 2" xfId="57764"/>
    <cellStyle name="Normal 5 7 14 2 7 4" xfId="38484"/>
    <cellStyle name="Normal 5 7 14 2 8" xfId="9564"/>
    <cellStyle name="Normal 5 7 14 2 8 2" xfId="19204"/>
    <cellStyle name="Normal 5 7 14 2 8 2 2" xfId="49411"/>
    <cellStyle name="Normal 5 7 14 2 8 3" xfId="28844"/>
    <cellStyle name="Normal 5 7 14 2 8 3 2" xfId="59051"/>
    <cellStyle name="Normal 5 7 14 2 8 4" xfId="39771"/>
    <cellStyle name="Normal 5 7 14 2 9" xfId="10687"/>
    <cellStyle name="Normal 5 7 14 2 9 2" xfId="40894"/>
    <cellStyle name="Normal 5 7 14 3" xfId="1694"/>
    <cellStyle name="Normal 5 7 14 3 2" xfId="11341"/>
    <cellStyle name="Normal 5 7 14 3 2 2" xfId="41548"/>
    <cellStyle name="Normal 5 7 14 3 3" xfId="20981"/>
    <cellStyle name="Normal 5 7 14 3 3 2" xfId="51188"/>
    <cellStyle name="Normal 5 7 14 3 4" xfId="31908"/>
    <cellStyle name="Normal 5 7 14 4" xfId="2822"/>
    <cellStyle name="Normal 5 7 14 4 2" xfId="12464"/>
    <cellStyle name="Normal 5 7 14 4 2 2" xfId="42671"/>
    <cellStyle name="Normal 5 7 14 4 3" xfId="22104"/>
    <cellStyle name="Normal 5 7 14 4 3 2" xfId="52311"/>
    <cellStyle name="Normal 5 7 14 4 4" xfId="33031"/>
    <cellStyle name="Normal 5 7 14 5" xfId="3945"/>
    <cellStyle name="Normal 5 7 14 5 2" xfId="13587"/>
    <cellStyle name="Normal 5 7 14 5 2 2" xfId="43794"/>
    <cellStyle name="Normal 5 7 14 5 3" xfId="23227"/>
    <cellStyle name="Normal 5 7 14 5 3 2" xfId="53434"/>
    <cellStyle name="Normal 5 7 14 5 4" xfId="34154"/>
    <cellStyle name="Normal 5 7 14 6" xfId="5234"/>
    <cellStyle name="Normal 5 7 14 6 2" xfId="14874"/>
    <cellStyle name="Normal 5 7 14 6 2 2" xfId="45081"/>
    <cellStyle name="Normal 5 7 14 6 3" xfId="24514"/>
    <cellStyle name="Normal 5 7 14 6 3 2" xfId="54721"/>
    <cellStyle name="Normal 5 7 14 6 4" xfId="35441"/>
    <cellStyle name="Normal 5 7 14 7" xfId="6521"/>
    <cellStyle name="Normal 5 7 14 7 2" xfId="16161"/>
    <cellStyle name="Normal 5 7 14 7 2 2" xfId="46368"/>
    <cellStyle name="Normal 5 7 14 7 3" xfId="25801"/>
    <cellStyle name="Normal 5 7 14 7 3 2" xfId="56008"/>
    <cellStyle name="Normal 5 7 14 7 4" xfId="36728"/>
    <cellStyle name="Normal 5 7 14 8" xfId="7808"/>
    <cellStyle name="Normal 5 7 14 8 2" xfId="17448"/>
    <cellStyle name="Normal 5 7 14 8 2 2" xfId="47655"/>
    <cellStyle name="Normal 5 7 14 8 3" xfId="27088"/>
    <cellStyle name="Normal 5 7 14 8 3 2" xfId="57295"/>
    <cellStyle name="Normal 5 7 14 8 4" xfId="38015"/>
    <cellStyle name="Normal 5 7 14 9" xfId="9095"/>
    <cellStyle name="Normal 5 7 14 9 2" xfId="18735"/>
    <cellStyle name="Normal 5 7 14 9 2 2" xfId="48942"/>
    <cellStyle name="Normal 5 7 14 9 3" xfId="28375"/>
    <cellStyle name="Normal 5 7 14 9 3 2" xfId="58582"/>
    <cellStyle name="Normal 5 7 14 9 4" xfId="39302"/>
    <cellStyle name="Normal 5 7 15" xfId="585"/>
    <cellStyle name="Normal 5 7 15 10" xfId="10241"/>
    <cellStyle name="Normal 5 7 15 10 2" xfId="40448"/>
    <cellStyle name="Normal 5 7 15 11" xfId="19881"/>
    <cellStyle name="Normal 5 7 15 11 2" xfId="50088"/>
    <cellStyle name="Normal 5 7 15 12" xfId="29685"/>
    <cellStyle name="Normal 5 7 15 12 2" xfId="59892"/>
    <cellStyle name="Normal 5 7 15 13" xfId="30808"/>
    <cellStyle name="Normal 5 7 15 2" xfId="1060"/>
    <cellStyle name="Normal 5 7 15 2 10" xfId="20350"/>
    <cellStyle name="Normal 5 7 15 2 10 2" xfId="50557"/>
    <cellStyle name="Normal 5 7 15 2 11" xfId="30154"/>
    <cellStyle name="Normal 5 7 15 2 11 2" xfId="60361"/>
    <cellStyle name="Normal 5 7 15 2 12" xfId="31277"/>
    <cellStyle name="Normal 5 7 15 2 2" xfId="2188"/>
    <cellStyle name="Normal 5 7 15 2 2 2" xfId="11833"/>
    <cellStyle name="Normal 5 7 15 2 2 2 2" xfId="42040"/>
    <cellStyle name="Normal 5 7 15 2 2 3" xfId="21473"/>
    <cellStyle name="Normal 5 7 15 2 2 3 2" xfId="51680"/>
    <cellStyle name="Normal 5 7 15 2 2 4" xfId="32400"/>
    <cellStyle name="Normal 5 7 15 2 3" xfId="3314"/>
    <cellStyle name="Normal 5 7 15 2 3 2" xfId="12956"/>
    <cellStyle name="Normal 5 7 15 2 3 2 2" xfId="43163"/>
    <cellStyle name="Normal 5 7 15 2 3 3" xfId="22596"/>
    <cellStyle name="Normal 5 7 15 2 3 3 2" xfId="52803"/>
    <cellStyle name="Normal 5 7 15 2 3 4" xfId="33523"/>
    <cellStyle name="Normal 5 7 15 2 4" xfId="4437"/>
    <cellStyle name="Normal 5 7 15 2 4 2" xfId="14079"/>
    <cellStyle name="Normal 5 7 15 2 4 2 2" xfId="44286"/>
    <cellStyle name="Normal 5 7 15 2 4 3" xfId="23719"/>
    <cellStyle name="Normal 5 7 15 2 4 3 2" xfId="53926"/>
    <cellStyle name="Normal 5 7 15 2 4 4" xfId="34646"/>
    <cellStyle name="Normal 5 7 15 2 5" xfId="5726"/>
    <cellStyle name="Normal 5 7 15 2 5 2" xfId="15366"/>
    <cellStyle name="Normal 5 7 15 2 5 2 2" xfId="45573"/>
    <cellStyle name="Normal 5 7 15 2 5 3" xfId="25006"/>
    <cellStyle name="Normal 5 7 15 2 5 3 2" xfId="55213"/>
    <cellStyle name="Normal 5 7 15 2 5 4" xfId="35933"/>
    <cellStyle name="Normal 5 7 15 2 6" xfId="7013"/>
    <cellStyle name="Normal 5 7 15 2 6 2" xfId="16653"/>
    <cellStyle name="Normal 5 7 15 2 6 2 2" xfId="46860"/>
    <cellStyle name="Normal 5 7 15 2 6 3" xfId="26293"/>
    <cellStyle name="Normal 5 7 15 2 6 3 2" xfId="56500"/>
    <cellStyle name="Normal 5 7 15 2 6 4" xfId="37220"/>
    <cellStyle name="Normal 5 7 15 2 7" xfId="8300"/>
    <cellStyle name="Normal 5 7 15 2 7 2" xfId="17940"/>
    <cellStyle name="Normal 5 7 15 2 7 2 2" xfId="48147"/>
    <cellStyle name="Normal 5 7 15 2 7 3" xfId="27580"/>
    <cellStyle name="Normal 5 7 15 2 7 3 2" xfId="57787"/>
    <cellStyle name="Normal 5 7 15 2 7 4" xfId="38507"/>
    <cellStyle name="Normal 5 7 15 2 8" xfId="9587"/>
    <cellStyle name="Normal 5 7 15 2 8 2" xfId="19227"/>
    <cellStyle name="Normal 5 7 15 2 8 2 2" xfId="49434"/>
    <cellStyle name="Normal 5 7 15 2 8 3" xfId="28867"/>
    <cellStyle name="Normal 5 7 15 2 8 3 2" xfId="59074"/>
    <cellStyle name="Normal 5 7 15 2 8 4" xfId="39794"/>
    <cellStyle name="Normal 5 7 15 2 9" xfId="10710"/>
    <cellStyle name="Normal 5 7 15 2 9 2" xfId="40917"/>
    <cellStyle name="Normal 5 7 15 3" xfId="1718"/>
    <cellStyle name="Normal 5 7 15 3 2" xfId="11364"/>
    <cellStyle name="Normal 5 7 15 3 2 2" xfId="41571"/>
    <cellStyle name="Normal 5 7 15 3 3" xfId="21004"/>
    <cellStyle name="Normal 5 7 15 3 3 2" xfId="51211"/>
    <cellStyle name="Normal 5 7 15 3 4" xfId="31931"/>
    <cellStyle name="Normal 5 7 15 4" xfId="2845"/>
    <cellStyle name="Normal 5 7 15 4 2" xfId="12487"/>
    <cellStyle name="Normal 5 7 15 4 2 2" xfId="42694"/>
    <cellStyle name="Normal 5 7 15 4 3" xfId="22127"/>
    <cellStyle name="Normal 5 7 15 4 3 2" xfId="52334"/>
    <cellStyle name="Normal 5 7 15 4 4" xfId="33054"/>
    <cellStyle name="Normal 5 7 15 5" xfId="3968"/>
    <cellStyle name="Normal 5 7 15 5 2" xfId="13610"/>
    <cellStyle name="Normal 5 7 15 5 2 2" xfId="43817"/>
    <cellStyle name="Normal 5 7 15 5 3" xfId="23250"/>
    <cellStyle name="Normal 5 7 15 5 3 2" xfId="53457"/>
    <cellStyle name="Normal 5 7 15 5 4" xfId="34177"/>
    <cellStyle name="Normal 5 7 15 6" xfId="5257"/>
    <cellStyle name="Normal 5 7 15 6 2" xfId="14897"/>
    <cellStyle name="Normal 5 7 15 6 2 2" xfId="45104"/>
    <cellStyle name="Normal 5 7 15 6 3" xfId="24537"/>
    <cellStyle name="Normal 5 7 15 6 3 2" xfId="54744"/>
    <cellStyle name="Normal 5 7 15 6 4" xfId="35464"/>
    <cellStyle name="Normal 5 7 15 7" xfId="6544"/>
    <cellStyle name="Normal 5 7 15 7 2" xfId="16184"/>
    <cellStyle name="Normal 5 7 15 7 2 2" xfId="46391"/>
    <cellStyle name="Normal 5 7 15 7 3" xfId="25824"/>
    <cellStyle name="Normal 5 7 15 7 3 2" xfId="56031"/>
    <cellStyle name="Normal 5 7 15 7 4" xfId="36751"/>
    <cellStyle name="Normal 5 7 15 8" xfId="7831"/>
    <cellStyle name="Normal 5 7 15 8 2" xfId="17471"/>
    <cellStyle name="Normal 5 7 15 8 2 2" xfId="47678"/>
    <cellStyle name="Normal 5 7 15 8 3" xfId="27111"/>
    <cellStyle name="Normal 5 7 15 8 3 2" xfId="57318"/>
    <cellStyle name="Normal 5 7 15 8 4" xfId="38038"/>
    <cellStyle name="Normal 5 7 15 9" xfId="9118"/>
    <cellStyle name="Normal 5 7 15 9 2" xfId="18758"/>
    <cellStyle name="Normal 5 7 15 9 2 2" xfId="48965"/>
    <cellStyle name="Normal 5 7 15 9 3" xfId="28398"/>
    <cellStyle name="Normal 5 7 15 9 3 2" xfId="58605"/>
    <cellStyle name="Normal 5 7 15 9 4" xfId="39325"/>
    <cellStyle name="Normal 5 7 16" xfId="615"/>
    <cellStyle name="Normal 5 7 16 10" xfId="19908"/>
    <cellStyle name="Normal 5 7 16 10 2" xfId="50115"/>
    <cellStyle name="Normal 5 7 16 11" xfId="29712"/>
    <cellStyle name="Normal 5 7 16 11 2" xfId="59919"/>
    <cellStyle name="Normal 5 7 16 12" xfId="30835"/>
    <cellStyle name="Normal 5 7 16 2" xfId="1746"/>
    <cellStyle name="Normal 5 7 16 2 2" xfId="11391"/>
    <cellStyle name="Normal 5 7 16 2 2 2" xfId="41598"/>
    <cellStyle name="Normal 5 7 16 2 3" xfId="21031"/>
    <cellStyle name="Normal 5 7 16 2 3 2" xfId="51238"/>
    <cellStyle name="Normal 5 7 16 2 4" xfId="31958"/>
    <cellStyle name="Normal 5 7 16 3" xfId="2872"/>
    <cellStyle name="Normal 5 7 16 3 2" xfId="12514"/>
    <cellStyle name="Normal 5 7 16 3 2 2" xfId="42721"/>
    <cellStyle name="Normal 5 7 16 3 3" xfId="22154"/>
    <cellStyle name="Normal 5 7 16 3 3 2" xfId="52361"/>
    <cellStyle name="Normal 5 7 16 3 4" xfId="33081"/>
    <cellStyle name="Normal 5 7 16 4" xfId="3995"/>
    <cellStyle name="Normal 5 7 16 4 2" xfId="13637"/>
    <cellStyle name="Normal 5 7 16 4 2 2" xfId="43844"/>
    <cellStyle name="Normal 5 7 16 4 3" xfId="23277"/>
    <cellStyle name="Normal 5 7 16 4 3 2" xfId="53484"/>
    <cellStyle name="Normal 5 7 16 4 4" xfId="34204"/>
    <cellStyle name="Normal 5 7 16 5" xfId="5284"/>
    <cellStyle name="Normal 5 7 16 5 2" xfId="14924"/>
    <cellStyle name="Normal 5 7 16 5 2 2" xfId="45131"/>
    <cellStyle name="Normal 5 7 16 5 3" xfId="24564"/>
    <cellStyle name="Normal 5 7 16 5 3 2" xfId="54771"/>
    <cellStyle name="Normal 5 7 16 5 4" xfId="35491"/>
    <cellStyle name="Normal 5 7 16 6" xfId="6571"/>
    <cellStyle name="Normal 5 7 16 6 2" xfId="16211"/>
    <cellStyle name="Normal 5 7 16 6 2 2" xfId="46418"/>
    <cellStyle name="Normal 5 7 16 6 3" xfId="25851"/>
    <cellStyle name="Normal 5 7 16 6 3 2" xfId="56058"/>
    <cellStyle name="Normal 5 7 16 6 4" xfId="36778"/>
    <cellStyle name="Normal 5 7 16 7" xfId="7858"/>
    <cellStyle name="Normal 5 7 16 7 2" xfId="17498"/>
    <cellStyle name="Normal 5 7 16 7 2 2" xfId="47705"/>
    <cellStyle name="Normal 5 7 16 7 3" xfId="27138"/>
    <cellStyle name="Normal 5 7 16 7 3 2" xfId="57345"/>
    <cellStyle name="Normal 5 7 16 7 4" xfId="38065"/>
    <cellStyle name="Normal 5 7 16 8" xfId="9145"/>
    <cellStyle name="Normal 5 7 16 8 2" xfId="18785"/>
    <cellStyle name="Normal 5 7 16 8 2 2" xfId="48992"/>
    <cellStyle name="Normal 5 7 16 8 3" xfId="28425"/>
    <cellStyle name="Normal 5 7 16 8 3 2" xfId="58632"/>
    <cellStyle name="Normal 5 7 16 8 4" xfId="39352"/>
    <cellStyle name="Normal 5 7 16 9" xfId="10268"/>
    <cellStyle name="Normal 5 7 16 9 2" xfId="40475"/>
    <cellStyle name="Normal 5 7 17" xfId="1085"/>
    <cellStyle name="Normal 5 7 17 10" xfId="20375"/>
    <cellStyle name="Normal 5 7 17 10 2" xfId="50582"/>
    <cellStyle name="Normal 5 7 17 11" xfId="30179"/>
    <cellStyle name="Normal 5 7 17 11 2" xfId="60386"/>
    <cellStyle name="Normal 5 7 17 12" xfId="31302"/>
    <cellStyle name="Normal 5 7 17 2" xfId="2213"/>
    <cellStyle name="Normal 5 7 17 2 2" xfId="11858"/>
    <cellStyle name="Normal 5 7 17 2 2 2" xfId="42065"/>
    <cellStyle name="Normal 5 7 17 2 3" xfId="21498"/>
    <cellStyle name="Normal 5 7 17 2 3 2" xfId="51705"/>
    <cellStyle name="Normal 5 7 17 2 4" xfId="32425"/>
    <cellStyle name="Normal 5 7 17 3" xfId="3339"/>
    <cellStyle name="Normal 5 7 17 3 2" xfId="12981"/>
    <cellStyle name="Normal 5 7 17 3 2 2" xfId="43188"/>
    <cellStyle name="Normal 5 7 17 3 3" xfId="22621"/>
    <cellStyle name="Normal 5 7 17 3 3 2" xfId="52828"/>
    <cellStyle name="Normal 5 7 17 3 4" xfId="33548"/>
    <cellStyle name="Normal 5 7 17 4" xfId="4462"/>
    <cellStyle name="Normal 5 7 17 4 2" xfId="14104"/>
    <cellStyle name="Normal 5 7 17 4 2 2" xfId="44311"/>
    <cellStyle name="Normal 5 7 17 4 3" xfId="23744"/>
    <cellStyle name="Normal 5 7 17 4 3 2" xfId="53951"/>
    <cellStyle name="Normal 5 7 17 4 4" xfId="34671"/>
    <cellStyle name="Normal 5 7 17 5" xfId="5751"/>
    <cellStyle name="Normal 5 7 17 5 2" xfId="15391"/>
    <cellStyle name="Normal 5 7 17 5 2 2" xfId="45598"/>
    <cellStyle name="Normal 5 7 17 5 3" xfId="25031"/>
    <cellStyle name="Normal 5 7 17 5 3 2" xfId="55238"/>
    <cellStyle name="Normal 5 7 17 5 4" xfId="35958"/>
    <cellStyle name="Normal 5 7 17 6" xfId="7038"/>
    <cellStyle name="Normal 5 7 17 6 2" xfId="16678"/>
    <cellStyle name="Normal 5 7 17 6 2 2" xfId="46885"/>
    <cellStyle name="Normal 5 7 17 6 3" xfId="26318"/>
    <cellStyle name="Normal 5 7 17 6 3 2" xfId="56525"/>
    <cellStyle name="Normal 5 7 17 6 4" xfId="37245"/>
    <cellStyle name="Normal 5 7 17 7" xfId="8325"/>
    <cellStyle name="Normal 5 7 17 7 2" xfId="17965"/>
    <cellStyle name="Normal 5 7 17 7 2 2" xfId="48172"/>
    <cellStyle name="Normal 5 7 17 7 3" xfId="27605"/>
    <cellStyle name="Normal 5 7 17 7 3 2" xfId="57812"/>
    <cellStyle name="Normal 5 7 17 7 4" xfId="38532"/>
    <cellStyle name="Normal 5 7 17 8" xfId="9612"/>
    <cellStyle name="Normal 5 7 17 8 2" xfId="19252"/>
    <cellStyle name="Normal 5 7 17 8 2 2" xfId="49459"/>
    <cellStyle name="Normal 5 7 17 8 3" xfId="28892"/>
    <cellStyle name="Normal 5 7 17 8 3 2" xfId="59099"/>
    <cellStyle name="Normal 5 7 17 8 4" xfId="39819"/>
    <cellStyle name="Normal 5 7 17 9" xfId="10735"/>
    <cellStyle name="Normal 5 7 17 9 2" xfId="40942"/>
    <cellStyle name="Normal 5 7 18" xfId="1249"/>
    <cellStyle name="Normal 5 7 18 10" xfId="20537"/>
    <cellStyle name="Normal 5 7 18 10 2" xfId="50744"/>
    <cellStyle name="Normal 5 7 18 11" xfId="30341"/>
    <cellStyle name="Normal 5 7 18 11 2" xfId="60548"/>
    <cellStyle name="Normal 5 7 18 12" xfId="31464"/>
    <cellStyle name="Normal 5 7 18 2" xfId="2377"/>
    <cellStyle name="Normal 5 7 18 2 2" xfId="12020"/>
    <cellStyle name="Normal 5 7 18 2 2 2" xfId="42227"/>
    <cellStyle name="Normal 5 7 18 2 3" xfId="21660"/>
    <cellStyle name="Normal 5 7 18 2 3 2" xfId="51867"/>
    <cellStyle name="Normal 5 7 18 2 4" xfId="32587"/>
    <cellStyle name="Normal 5 7 18 3" xfId="3501"/>
    <cellStyle name="Normal 5 7 18 3 2" xfId="13143"/>
    <cellStyle name="Normal 5 7 18 3 2 2" xfId="43350"/>
    <cellStyle name="Normal 5 7 18 3 3" xfId="22783"/>
    <cellStyle name="Normal 5 7 18 3 3 2" xfId="52990"/>
    <cellStyle name="Normal 5 7 18 3 4" xfId="33710"/>
    <cellStyle name="Normal 5 7 18 4" xfId="4624"/>
    <cellStyle name="Normal 5 7 18 4 2" xfId="14266"/>
    <cellStyle name="Normal 5 7 18 4 2 2" xfId="44473"/>
    <cellStyle name="Normal 5 7 18 4 3" xfId="23906"/>
    <cellStyle name="Normal 5 7 18 4 3 2" xfId="54113"/>
    <cellStyle name="Normal 5 7 18 4 4" xfId="34833"/>
    <cellStyle name="Normal 5 7 18 5" xfId="5913"/>
    <cellStyle name="Normal 5 7 18 5 2" xfId="15553"/>
    <cellStyle name="Normal 5 7 18 5 2 2" xfId="45760"/>
    <cellStyle name="Normal 5 7 18 5 3" xfId="25193"/>
    <cellStyle name="Normal 5 7 18 5 3 2" xfId="55400"/>
    <cellStyle name="Normal 5 7 18 5 4" xfId="36120"/>
    <cellStyle name="Normal 5 7 18 6" xfId="7200"/>
    <cellStyle name="Normal 5 7 18 6 2" xfId="16840"/>
    <cellStyle name="Normal 5 7 18 6 2 2" xfId="47047"/>
    <cellStyle name="Normal 5 7 18 6 3" xfId="26480"/>
    <cellStyle name="Normal 5 7 18 6 3 2" xfId="56687"/>
    <cellStyle name="Normal 5 7 18 6 4" xfId="37407"/>
    <cellStyle name="Normal 5 7 18 7" xfId="8487"/>
    <cellStyle name="Normal 5 7 18 7 2" xfId="18127"/>
    <cellStyle name="Normal 5 7 18 7 2 2" xfId="48334"/>
    <cellStyle name="Normal 5 7 18 7 3" xfId="27767"/>
    <cellStyle name="Normal 5 7 18 7 3 2" xfId="57974"/>
    <cellStyle name="Normal 5 7 18 7 4" xfId="38694"/>
    <cellStyle name="Normal 5 7 18 8" xfId="9774"/>
    <cellStyle name="Normal 5 7 18 8 2" xfId="19414"/>
    <cellStyle name="Normal 5 7 18 8 2 2" xfId="49621"/>
    <cellStyle name="Normal 5 7 18 8 3" xfId="29054"/>
    <cellStyle name="Normal 5 7 18 8 3 2" xfId="59261"/>
    <cellStyle name="Normal 5 7 18 8 4" xfId="39981"/>
    <cellStyle name="Normal 5 7 18 9" xfId="10897"/>
    <cellStyle name="Normal 5 7 18 9 2" xfId="41104"/>
    <cellStyle name="Normal 5 7 19" xfId="1275"/>
    <cellStyle name="Normal 5 7 19 2" xfId="4813"/>
    <cellStyle name="Normal 5 7 19 2 2" xfId="14455"/>
    <cellStyle name="Normal 5 7 19 2 2 2" xfId="44662"/>
    <cellStyle name="Normal 5 7 19 2 3" xfId="24095"/>
    <cellStyle name="Normal 5 7 19 2 3 2" xfId="54302"/>
    <cellStyle name="Normal 5 7 19 2 4" xfId="35022"/>
    <cellStyle name="Normal 5 7 19 3" xfId="6102"/>
    <cellStyle name="Normal 5 7 19 3 2" xfId="15742"/>
    <cellStyle name="Normal 5 7 19 3 2 2" xfId="45949"/>
    <cellStyle name="Normal 5 7 19 3 3" xfId="25382"/>
    <cellStyle name="Normal 5 7 19 3 3 2" xfId="55589"/>
    <cellStyle name="Normal 5 7 19 3 4" xfId="36309"/>
    <cellStyle name="Normal 5 7 19 4" xfId="7389"/>
    <cellStyle name="Normal 5 7 19 4 2" xfId="17029"/>
    <cellStyle name="Normal 5 7 19 4 2 2" xfId="47236"/>
    <cellStyle name="Normal 5 7 19 4 3" xfId="26669"/>
    <cellStyle name="Normal 5 7 19 4 3 2" xfId="56876"/>
    <cellStyle name="Normal 5 7 19 4 4" xfId="37596"/>
    <cellStyle name="Normal 5 7 19 5" xfId="8676"/>
    <cellStyle name="Normal 5 7 19 5 2" xfId="18316"/>
    <cellStyle name="Normal 5 7 19 5 2 2" xfId="48523"/>
    <cellStyle name="Normal 5 7 19 5 3" xfId="27956"/>
    <cellStyle name="Normal 5 7 19 5 3 2" xfId="58163"/>
    <cellStyle name="Normal 5 7 19 5 4" xfId="38883"/>
    <cellStyle name="Normal 5 7 19 6" xfId="10922"/>
    <cellStyle name="Normal 5 7 19 6 2" xfId="41129"/>
    <cellStyle name="Normal 5 7 19 7" xfId="20562"/>
    <cellStyle name="Normal 5 7 19 7 2" xfId="50769"/>
    <cellStyle name="Normal 5 7 19 8" xfId="29243"/>
    <cellStyle name="Normal 5 7 19 8 2" xfId="59450"/>
    <cellStyle name="Normal 5 7 19 9" xfId="31489"/>
    <cellStyle name="Normal 5 7 2" xfId="124"/>
    <cellStyle name="Normal 5 7 2 10" xfId="491"/>
    <cellStyle name="Normal 5 7 2 10 10" xfId="10149"/>
    <cellStyle name="Normal 5 7 2 10 10 2" xfId="40356"/>
    <cellStyle name="Normal 5 7 2 10 11" xfId="19789"/>
    <cellStyle name="Normal 5 7 2 10 11 2" xfId="49996"/>
    <cellStyle name="Normal 5 7 2 10 12" xfId="29593"/>
    <cellStyle name="Normal 5 7 2 10 12 2" xfId="59800"/>
    <cellStyle name="Normal 5 7 2 10 13" xfId="30716"/>
    <cellStyle name="Normal 5 7 2 10 2" xfId="967"/>
    <cellStyle name="Normal 5 7 2 10 2 10" xfId="20258"/>
    <cellStyle name="Normal 5 7 2 10 2 10 2" xfId="50465"/>
    <cellStyle name="Normal 5 7 2 10 2 11" xfId="30062"/>
    <cellStyle name="Normal 5 7 2 10 2 11 2" xfId="60269"/>
    <cellStyle name="Normal 5 7 2 10 2 12" xfId="31185"/>
    <cellStyle name="Normal 5 7 2 10 2 2" xfId="2096"/>
    <cellStyle name="Normal 5 7 2 10 2 2 2" xfId="11741"/>
    <cellStyle name="Normal 5 7 2 10 2 2 2 2" xfId="41948"/>
    <cellStyle name="Normal 5 7 2 10 2 2 3" xfId="21381"/>
    <cellStyle name="Normal 5 7 2 10 2 2 3 2" xfId="51588"/>
    <cellStyle name="Normal 5 7 2 10 2 2 4" xfId="32308"/>
    <cellStyle name="Normal 5 7 2 10 2 3" xfId="3222"/>
    <cellStyle name="Normal 5 7 2 10 2 3 2" xfId="12864"/>
    <cellStyle name="Normal 5 7 2 10 2 3 2 2" xfId="43071"/>
    <cellStyle name="Normal 5 7 2 10 2 3 3" xfId="22504"/>
    <cellStyle name="Normal 5 7 2 10 2 3 3 2" xfId="52711"/>
    <cellStyle name="Normal 5 7 2 10 2 3 4" xfId="33431"/>
    <cellStyle name="Normal 5 7 2 10 2 4" xfId="4345"/>
    <cellStyle name="Normal 5 7 2 10 2 4 2" xfId="13987"/>
    <cellStyle name="Normal 5 7 2 10 2 4 2 2" xfId="44194"/>
    <cellStyle name="Normal 5 7 2 10 2 4 3" xfId="23627"/>
    <cellStyle name="Normal 5 7 2 10 2 4 3 2" xfId="53834"/>
    <cellStyle name="Normal 5 7 2 10 2 4 4" xfId="34554"/>
    <cellStyle name="Normal 5 7 2 10 2 5" xfId="5634"/>
    <cellStyle name="Normal 5 7 2 10 2 5 2" xfId="15274"/>
    <cellStyle name="Normal 5 7 2 10 2 5 2 2" xfId="45481"/>
    <cellStyle name="Normal 5 7 2 10 2 5 3" xfId="24914"/>
    <cellStyle name="Normal 5 7 2 10 2 5 3 2" xfId="55121"/>
    <cellStyle name="Normal 5 7 2 10 2 5 4" xfId="35841"/>
    <cellStyle name="Normal 5 7 2 10 2 6" xfId="6921"/>
    <cellStyle name="Normal 5 7 2 10 2 6 2" xfId="16561"/>
    <cellStyle name="Normal 5 7 2 10 2 6 2 2" xfId="46768"/>
    <cellStyle name="Normal 5 7 2 10 2 6 3" xfId="26201"/>
    <cellStyle name="Normal 5 7 2 10 2 6 3 2" xfId="56408"/>
    <cellStyle name="Normal 5 7 2 10 2 6 4" xfId="37128"/>
    <cellStyle name="Normal 5 7 2 10 2 7" xfId="8208"/>
    <cellStyle name="Normal 5 7 2 10 2 7 2" xfId="17848"/>
    <cellStyle name="Normal 5 7 2 10 2 7 2 2" xfId="48055"/>
    <cellStyle name="Normal 5 7 2 10 2 7 3" xfId="27488"/>
    <cellStyle name="Normal 5 7 2 10 2 7 3 2" xfId="57695"/>
    <cellStyle name="Normal 5 7 2 10 2 7 4" xfId="38415"/>
    <cellStyle name="Normal 5 7 2 10 2 8" xfId="9495"/>
    <cellStyle name="Normal 5 7 2 10 2 8 2" xfId="19135"/>
    <cellStyle name="Normal 5 7 2 10 2 8 2 2" xfId="49342"/>
    <cellStyle name="Normal 5 7 2 10 2 8 3" xfId="28775"/>
    <cellStyle name="Normal 5 7 2 10 2 8 3 2" xfId="58982"/>
    <cellStyle name="Normal 5 7 2 10 2 8 4" xfId="39702"/>
    <cellStyle name="Normal 5 7 2 10 2 9" xfId="10618"/>
    <cellStyle name="Normal 5 7 2 10 2 9 2" xfId="40825"/>
    <cellStyle name="Normal 5 7 2 10 3" xfId="1625"/>
    <cellStyle name="Normal 5 7 2 10 3 2" xfId="11272"/>
    <cellStyle name="Normal 5 7 2 10 3 2 2" xfId="41479"/>
    <cellStyle name="Normal 5 7 2 10 3 3" xfId="20912"/>
    <cellStyle name="Normal 5 7 2 10 3 3 2" xfId="51119"/>
    <cellStyle name="Normal 5 7 2 10 3 4" xfId="31839"/>
    <cellStyle name="Normal 5 7 2 10 4" xfId="2753"/>
    <cellStyle name="Normal 5 7 2 10 4 2" xfId="12395"/>
    <cellStyle name="Normal 5 7 2 10 4 2 2" xfId="42602"/>
    <cellStyle name="Normal 5 7 2 10 4 3" xfId="22035"/>
    <cellStyle name="Normal 5 7 2 10 4 3 2" xfId="52242"/>
    <cellStyle name="Normal 5 7 2 10 4 4" xfId="32962"/>
    <cellStyle name="Normal 5 7 2 10 5" xfId="3876"/>
    <cellStyle name="Normal 5 7 2 10 5 2" xfId="13518"/>
    <cellStyle name="Normal 5 7 2 10 5 2 2" xfId="43725"/>
    <cellStyle name="Normal 5 7 2 10 5 3" xfId="23158"/>
    <cellStyle name="Normal 5 7 2 10 5 3 2" xfId="53365"/>
    <cellStyle name="Normal 5 7 2 10 5 4" xfId="34085"/>
    <cellStyle name="Normal 5 7 2 10 6" xfId="5165"/>
    <cellStyle name="Normal 5 7 2 10 6 2" xfId="14805"/>
    <cellStyle name="Normal 5 7 2 10 6 2 2" xfId="45012"/>
    <cellStyle name="Normal 5 7 2 10 6 3" xfId="24445"/>
    <cellStyle name="Normal 5 7 2 10 6 3 2" xfId="54652"/>
    <cellStyle name="Normal 5 7 2 10 6 4" xfId="35372"/>
    <cellStyle name="Normal 5 7 2 10 7" xfId="6452"/>
    <cellStyle name="Normal 5 7 2 10 7 2" xfId="16092"/>
    <cellStyle name="Normal 5 7 2 10 7 2 2" xfId="46299"/>
    <cellStyle name="Normal 5 7 2 10 7 3" xfId="25732"/>
    <cellStyle name="Normal 5 7 2 10 7 3 2" xfId="55939"/>
    <cellStyle name="Normal 5 7 2 10 7 4" xfId="36659"/>
    <cellStyle name="Normal 5 7 2 10 8" xfId="7739"/>
    <cellStyle name="Normal 5 7 2 10 8 2" xfId="17379"/>
    <cellStyle name="Normal 5 7 2 10 8 2 2" xfId="47586"/>
    <cellStyle name="Normal 5 7 2 10 8 3" xfId="27019"/>
    <cellStyle name="Normal 5 7 2 10 8 3 2" xfId="57226"/>
    <cellStyle name="Normal 5 7 2 10 8 4" xfId="37946"/>
    <cellStyle name="Normal 5 7 2 10 9" xfId="9026"/>
    <cellStyle name="Normal 5 7 2 10 9 2" xfId="18666"/>
    <cellStyle name="Normal 5 7 2 10 9 2 2" xfId="48873"/>
    <cellStyle name="Normal 5 7 2 10 9 3" xfId="28306"/>
    <cellStyle name="Normal 5 7 2 10 9 3 2" xfId="58513"/>
    <cellStyle name="Normal 5 7 2 10 9 4" xfId="39233"/>
    <cellStyle name="Normal 5 7 2 11" xfId="514"/>
    <cellStyle name="Normal 5 7 2 11 10" xfId="10172"/>
    <cellStyle name="Normal 5 7 2 11 10 2" xfId="40379"/>
    <cellStyle name="Normal 5 7 2 11 11" xfId="19812"/>
    <cellStyle name="Normal 5 7 2 11 11 2" xfId="50019"/>
    <cellStyle name="Normal 5 7 2 11 12" xfId="29616"/>
    <cellStyle name="Normal 5 7 2 11 12 2" xfId="59823"/>
    <cellStyle name="Normal 5 7 2 11 13" xfId="30739"/>
    <cellStyle name="Normal 5 7 2 11 2" xfId="990"/>
    <cellStyle name="Normal 5 7 2 11 2 10" xfId="20281"/>
    <cellStyle name="Normal 5 7 2 11 2 10 2" xfId="50488"/>
    <cellStyle name="Normal 5 7 2 11 2 11" xfId="30085"/>
    <cellStyle name="Normal 5 7 2 11 2 11 2" xfId="60292"/>
    <cellStyle name="Normal 5 7 2 11 2 12" xfId="31208"/>
    <cellStyle name="Normal 5 7 2 11 2 2" xfId="2119"/>
    <cellStyle name="Normal 5 7 2 11 2 2 2" xfId="11764"/>
    <cellStyle name="Normal 5 7 2 11 2 2 2 2" xfId="41971"/>
    <cellStyle name="Normal 5 7 2 11 2 2 3" xfId="21404"/>
    <cellStyle name="Normal 5 7 2 11 2 2 3 2" xfId="51611"/>
    <cellStyle name="Normal 5 7 2 11 2 2 4" xfId="32331"/>
    <cellStyle name="Normal 5 7 2 11 2 3" xfId="3245"/>
    <cellStyle name="Normal 5 7 2 11 2 3 2" xfId="12887"/>
    <cellStyle name="Normal 5 7 2 11 2 3 2 2" xfId="43094"/>
    <cellStyle name="Normal 5 7 2 11 2 3 3" xfId="22527"/>
    <cellStyle name="Normal 5 7 2 11 2 3 3 2" xfId="52734"/>
    <cellStyle name="Normal 5 7 2 11 2 3 4" xfId="33454"/>
    <cellStyle name="Normal 5 7 2 11 2 4" xfId="4368"/>
    <cellStyle name="Normal 5 7 2 11 2 4 2" xfId="14010"/>
    <cellStyle name="Normal 5 7 2 11 2 4 2 2" xfId="44217"/>
    <cellStyle name="Normal 5 7 2 11 2 4 3" xfId="23650"/>
    <cellStyle name="Normal 5 7 2 11 2 4 3 2" xfId="53857"/>
    <cellStyle name="Normal 5 7 2 11 2 4 4" xfId="34577"/>
    <cellStyle name="Normal 5 7 2 11 2 5" xfId="5657"/>
    <cellStyle name="Normal 5 7 2 11 2 5 2" xfId="15297"/>
    <cellStyle name="Normal 5 7 2 11 2 5 2 2" xfId="45504"/>
    <cellStyle name="Normal 5 7 2 11 2 5 3" xfId="24937"/>
    <cellStyle name="Normal 5 7 2 11 2 5 3 2" xfId="55144"/>
    <cellStyle name="Normal 5 7 2 11 2 5 4" xfId="35864"/>
    <cellStyle name="Normal 5 7 2 11 2 6" xfId="6944"/>
    <cellStyle name="Normal 5 7 2 11 2 6 2" xfId="16584"/>
    <cellStyle name="Normal 5 7 2 11 2 6 2 2" xfId="46791"/>
    <cellStyle name="Normal 5 7 2 11 2 6 3" xfId="26224"/>
    <cellStyle name="Normal 5 7 2 11 2 6 3 2" xfId="56431"/>
    <cellStyle name="Normal 5 7 2 11 2 6 4" xfId="37151"/>
    <cellStyle name="Normal 5 7 2 11 2 7" xfId="8231"/>
    <cellStyle name="Normal 5 7 2 11 2 7 2" xfId="17871"/>
    <cellStyle name="Normal 5 7 2 11 2 7 2 2" xfId="48078"/>
    <cellStyle name="Normal 5 7 2 11 2 7 3" xfId="27511"/>
    <cellStyle name="Normal 5 7 2 11 2 7 3 2" xfId="57718"/>
    <cellStyle name="Normal 5 7 2 11 2 7 4" xfId="38438"/>
    <cellStyle name="Normal 5 7 2 11 2 8" xfId="9518"/>
    <cellStyle name="Normal 5 7 2 11 2 8 2" xfId="19158"/>
    <cellStyle name="Normal 5 7 2 11 2 8 2 2" xfId="49365"/>
    <cellStyle name="Normal 5 7 2 11 2 8 3" xfId="28798"/>
    <cellStyle name="Normal 5 7 2 11 2 8 3 2" xfId="59005"/>
    <cellStyle name="Normal 5 7 2 11 2 8 4" xfId="39725"/>
    <cellStyle name="Normal 5 7 2 11 2 9" xfId="10641"/>
    <cellStyle name="Normal 5 7 2 11 2 9 2" xfId="40848"/>
    <cellStyle name="Normal 5 7 2 11 3" xfId="1648"/>
    <cellStyle name="Normal 5 7 2 11 3 2" xfId="11295"/>
    <cellStyle name="Normal 5 7 2 11 3 2 2" xfId="41502"/>
    <cellStyle name="Normal 5 7 2 11 3 3" xfId="20935"/>
    <cellStyle name="Normal 5 7 2 11 3 3 2" xfId="51142"/>
    <cellStyle name="Normal 5 7 2 11 3 4" xfId="31862"/>
    <cellStyle name="Normal 5 7 2 11 4" xfId="2776"/>
    <cellStyle name="Normal 5 7 2 11 4 2" xfId="12418"/>
    <cellStyle name="Normal 5 7 2 11 4 2 2" xfId="42625"/>
    <cellStyle name="Normal 5 7 2 11 4 3" xfId="22058"/>
    <cellStyle name="Normal 5 7 2 11 4 3 2" xfId="52265"/>
    <cellStyle name="Normal 5 7 2 11 4 4" xfId="32985"/>
    <cellStyle name="Normal 5 7 2 11 5" xfId="3899"/>
    <cellStyle name="Normal 5 7 2 11 5 2" xfId="13541"/>
    <cellStyle name="Normal 5 7 2 11 5 2 2" xfId="43748"/>
    <cellStyle name="Normal 5 7 2 11 5 3" xfId="23181"/>
    <cellStyle name="Normal 5 7 2 11 5 3 2" xfId="53388"/>
    <cellStyle name="Normal 5 7 2 11 5 4" xfId="34108"/>
    <cellStyle name="Normal 5 7 2 11 6" xfId="5188"/>
    <cellStyle name="Normal 5 7 2 11 6 2" xfId="14828"/>
    <cellStyle name="Normal 5 7 2 11 6 2 2" xfId="45035"/>
    <cellStyle name="Normal 5 7 2 11 6 3" xfId="24468"/>
    <cellStyle name="Normal 5 7 2 11 6 3 2" xfId="54675"/>
    <cellStyle name="Normal 5 7 2 11 6 4" xfId="35395"/>
    <cellStyle name="Normal 5 7 2 11 7" xfId="6475"/>
    <cellStyle name="Normal 5 7 2 11 7 2" xfId="16115"/>
    <cellStyle name="Normal 5 7 2 11 7 2 2" xfId="46322"/>
    <cellStyle name="Normal 5 7 2 11 7 3" xfId="25755"/>
    <cellStyle name="Normal 5 7 2 11 7 3 2" xfId="55962"/>
    <cellStyle name="Normal 5 7 2 11 7 4" xfId="36682"/>
    <cellStyle name="Normal 5 7 2 11 8" xfId="7762"/>
    <cellStyle name="Normal 5 7 2 11 8 2" xfId="17402"/>
    <cellStyle name="Normal 5 7 2 11 8 2 2" xfId="47609"/>
    <cellStyle name="Normal 5 7 2 11 8 3" xfId="27042"/>
    <cellStyle name="Normal 5 7 2 11 8 3 2" xfId="57249"/>
    <cellStyle name="Normal 5 7 2 11 8 4" xfId="37969"/>
    <cellStyle name="Normal 5 7 2 11 9" xfId="9049"/>
    <cellStyle name="Normal 5 7 2 11 9 2" xfId="18689"/>
    <cellStyle name="Normal 5 7 2 11 9 2 2" xfId="48896"/>
    <cellStyle name="Normal 5 7 2 11 9 3" xfId="28329"/>
    <cellStyle name="Normal 5 7 2 11 9 3 2" xfId="58536"/>
    <cellStyle name="Normal 5 7 2 11 9 4" xfId="39256"/>
    <cellStyle name="Normal 5 7 2 12" xfId="537"/>
    <cellStyle name="Normal 5 7 2 12 10" xfId="10195"/>
    <cellStyle name="Normal 5 7 2 12 10 2" xfId="40402"/>
    <cellStyle name="Normal 5 7 2 12 11" xfId="19835"/>
    <cellStyle name="Normal 5 7 2 12 11 2" xfId="50042"/>
    <cellStyle name="Normal 5 7 2 12 12" xfId="29639"/>
    <cellStyle name="Normal 5 7 2 12 12 2" xfId="59846"/>
    <cellStyle name="Normal 5 7 2 12 13" xfId="30762"/>
    <cellStyle name="Normal 5 7 2 12 2" xfId="1013"/>
    <cellStyle name="Normal 5 7 2 12 2 10" xfId="20304"/>
    <cellStyle name="Normal 5 7 2 12 2 10 2" xfId="50511"/>
    <cellStyle name="Normal 5 7 2 12 2 11" xfId="30108"/>
    <cellStyle name="Normal 5 7 2 12 2 11 2" xfId="60315"/>
    <cellStyle name="Normal 5 7 2 12 2 12" xfId="31231"/>
    <cellStyle name="Normal 5 7 2 12 2 2" xfId="2142"/>
    <cellStyle name="Normal 5 7 2 12 2 2 2" xfId="11787"/>
    <cellStyle name="Normal 5 7 2 12 2 2 2 2" xfId="41994"/>
    <cellStyle name="Normal 5 7 2 12 2 2 3" xfId="21427"/>
    <cellStyle name="Normal 5 7 2 12 2 2 3 2" xfId="51634"/>
    <cellStyle name="Normal 5 7 2 12 2 2 4" xfId="32354"/>
    <cellStyle name="Normal 5 7 2 12 2 3" xfId="3268"/>
    <cellStyle name="Normal 5 7 2 12 2 3 2" xfId="12910"/>
    <cellStyle name="Normal 5 7 2 12 2 3 2 2" xfId="43117"/>
    <cellStyle name="Normal 5 7 2 12 2 3 3" xfId="22550"/>
    <cellStyle name="Normal 5 7 2 12 2 3 3 2" xfId="52757"/>
    <cellStyle name="Normal 5 7 2 12 2 3 4" xfId="33477"/>
    <cellStyle name="Normal 5 7 2 12 2 4" xfId="4391"/>
    <cellStyle name="Normal 5 7 2 12 2 4 2" xfId="14033"/>
    <cellStyle name="Normal 5 7 2 12 2 4 2 2" xfId="44240"/>
    <cellStyle name="Normal 5 7 2 12 2 4 3" xfId="23673"/>
    <cellStyle name="Normal 5 7 2 12 2 4 3 2" xfId="53880"/>
    <cellStyle name="Normal 5 7 2 12 2 4 4" xfId="34600"/>
    <cellStyle name="Normal 5 7 2 12 2 5" xfId="5680"/>
    <cellStyle name="Normal 5 7 2 12 2 5 2" xfId="15320"/>
    <cellStyle name="Normal 5 7 2 12 2 5 2 2" xfId="45527"/>
    <cellStyle name="Normal 5 7 2 12 2 5 3" xfId="24960"/>
    <cellStyle name="Normal 5 7 2 12 2 5 3 2" xfId="55167"/>
    <cellStyle name="Normal 5 7 2 12 2 5 4" xfId="35887"/>
    <cellStyle name="Normal 5 7 2 12 2 6" xfId="6967"/>
    <cellStyle name="Normal 5 7 2 12 2 6 2" xfId="16607"/>
    <cellStyle name="Normal 5 7 2 12 2 6 2 2" xfId="46814"/>
    <cellStyle name="Normal 5 7 2 12 2 6 3" xfId="26247"/>
    <cellStyle name="Normal 5 7 2 12 2 6 3 2" xfId="56454"/>
    <cellStyle name="Normal 5 7 2 12 2 6 4" xfId="37174"/>
    <cellStyle name="Normal 5 7 2 12 2 7" xfId="8254"/>
    <cellStyle name="Normal 5 7 2 12 2 7 2" xfId="17894"/>
    <cellStyle name="Normal 5 7 2 12 2 7 2 2" xfId="48101"/>
    <cellStyle name="Normal 5 7 2 12 2 7 3" xfId="27534"/>
    <cellStyle name="Normal 5 7 2 12 2 7 3 2" xfId="57741"/>
    <cellStyle name="Normal 5 7 2 12 2 7 4" xfId="38461"/>
    <cellStyle name="Normal 5 7 2 12 2 8" xfId="9541"/>
    <cellStyle name="Normal 5 7 2 12 2 8 2" xfId="19181"/>
    <cellStyle name="Normal 5 7 2 12 2 8 2 2" xfId="49388"/>
    <cellStyle name="Normal 5 7 2 12 2 8 3" xfId="28821"/>
    <cellStyle name="Normal 5 7 2 12 2 8 3 2" xfId="59028"/>
    <cellStyle name="Normal 5 7 2 12 2 8 4" xfId="39748"/>
    <cellStyle name="Normal 5 7 2 12 2 9" xfId="10664"/>
    <cellStyle name="Normal 5 7 2 12 2 9 2" xfId="40871"/>
    <cellStyle name="Normal 5 7 2 12 3" xfId="1671"/>
    <cellStyle name="Normal 5 7 2 12 3 2" xfId="11318"/>
    <cellStyle name="Normal 5 7 2 12 3 2 2" xfId="41525"/>
    <cellStyle name="Normal 5 7 2 12 3 3" xfId="20958"/>
    <cellStyle name="Normal 5 7 2 12 3 3 2" xfId="51165"/>
    <cellStyle name="Normal 5 7 2 12 3 4" xfId="31885"/>
    <cellStyle name="Normal 5 7 2 12 4" xfId="2799"/>
    <cellStyle name="Normal 5 7 2 12 4 2" xfId="12441"/>
    <cellStyle name="Normal 5 7 2 12 4 2 2" xfId="42648"/>
    <cellStyle name="Normal 5 7 2 12 4 3" xfId="22081"/>
    <cellStyle name="Normal 5 7 2 12 4 3 2" xfId="52288"/>
    <cellStyle name="Normal 5 7 2 12 4 4" xfId="33008"/>
    <cellStyle name="Normal 5 7 2 12 5" xfId="3922"/>
    <cellStyle name="Normal 5 7 2 12 5 2" xfId="13564"/>
    <cellStyle name="Normal 5 7 2 12 5 2 2" xfId="43771"/>
    <cellStyle name="Normal 5 7 2 12 5 3" xfId="23204"/>
    <cellStyle name="Normal 5 7 2 12 5 3 2" xfId="53411"/>
    <cellStyle name="Normal 5 7 2 12 5 4" xfId="34131"/>
    <cellStyle name="Normal 5 7 2 12 6" xfId="5211"/>
    <cellStyle name="Normal 5 7 2 12 6 2" xfId="14851"/>
    <cellStyle name="Normal 5 7 2 12 6 2 2" xfId="45058"/>
    <cellStyle name="Normal 5 7 2 12 6 3" xfId="24491"/>
    <cellStyle name="Normal 5 7 2 12 6 3 2" xfId="54698"/>
    <cellStyle name="Normal 5 7 2 12 6 4" xfId="35418"/>
    <cellStyle name="Normal 5 7 2 12 7" xfId="6498"/>
    <cellStyle name="Normal 5 7 2 12 7 2" xfId="16138"/>
    <cellStyle name="Normal 5 7 2 12 7 2 2" xfId="46345"/>
    <cellStyle name="Normal 5 7 2 12 7 3" xfId="25778"/>
    <cellStyle name="Normal 5 7 2 12 7 3 2" xfId="55985"/>
    <cellStyle name="Normal 5 7 2 12 7 4" xfId="36705"/>
    <cellStyle name="Normal 5 7 2 12 8" xfId="7785"/>
    <cellStyle name="Normal 5 7 2 12 8 2" xfId="17425"/>
    <cellStyle name="Normal 5 7 2 12 8 2 2" xfId="47632"/>
    <cellStyle name="Normal 5 7 2 12 8 3" xfId="27065"/>
    <cellStyle name="Normal 5 7 2 12 8 3 2" xfId="57272"/>
    <cellStyle name="Normal 5 7 2 12 8 4" xfId="37992"/>
    <cellStyle name="Normal 5 7 2 12 9" xfId="9072"/>
    <cellStyle name="Normal 5 7 2 12 9 2" xfId="18712"/>
    <cellStyle name="Normal 5 7 2 12 9 2 2" xfId="48919"/>
    <cellStyle name="Normal 5 7 2 12 9 3" xfId="28352"/>
    <cellStyle name="Normal 5 7 2 12 9 3 2" xfId="58559"/>
    <cellStyle name="Normal 5 7 2 12 9 4" xfId="39279"/>
    <cellStyle name="Normal 5 7 2 13" xfId="562"/>
    <cellStyle name="Normal 5 7 2 13 10" xfId="10219"/>
    <cellStyle name="Normal 5 7 2 13 10 2" xfId="40426"/>
    <cellStyle name="Normal 5 7 2 13 11" xfId="19859"/>
    <cellStyle name="Normal 5 7 2 13 11 2" xfId="50066"/>
    <cellStyle name="Normal 5 7 2 13 12" xfId="29663"/>
    <cellStyle name="Normal 5 7 2 13 12 2" xfId="59870"/>
    <cellStyle name="Normal 5 7 2 13 13" xfId="30786"/>
    <cellStyle name="Normal 5 7 2 13 2" xfId="1038"/>
    <cellStyle name="Normal 5 7 2 13 2 10" xfId="20328"/>
    <cellStyle name="Normal 5 7 2 13 2 10 2" xfId="50535"/>
    <cellStyle name="Normal 5 7 2 13 2 11" xfId="30132"/>
    <cellStyle name="Normal 5 7 2 13 2 11 2" xfId="60339"/>
    <cellStyle name="Normal 5 7 2 13 2 12" xfId="31255"/>
    <cellStyle name="Normal 5 7 2 13 2 2" xfId="2166"/>
    <cellStyle name="Normal 5 7 2 13 2 2 2" xfId="11811"/>
    <cellStyle name="Normal 5 7 2 13 2 2 2 2" xfId="42018"/>
    <cellStyle name="Normal 5 7 2 13 2 2 3" xfId="21451"/>
    <cellStyle name="Normal 5 7 2 13 2 2 3 2" xfId="51658"/>
    <cellStyle name="Normal 5 7 2 13 2 2 4" xfId="32378"/>
    <cellStyle name="Normal 5 7 2 13 2 3" xfId="3292"/>
    <cellStyle name="Normal 5 7 2 13 2 3 2" xfId="12934"/>
    <cellStyle name="Normal 5 7 2 13 2 3 2 2" xfId="43141"/>
    <cellStyle name="Normal 5 7 2 13 2 3 3" xfId="22574"/>
    <cellStyle name="Normal 5 7 2 13 2 3 3 2" xfId="52781"/>
    <cellStyle name="Normal 5 7 2 13 2 3 4" xfId="33501"/>
    <cellStyle name="Normal 5 7 2 13 2 4" xfId="4415"/>
    <cellStyle name="Normal 5 7 2 13 2 4 2" xfId="14057"/>
    <cellStyle name="Normal 5 7 2 13 2 4 2 2" xfId="44264"/>
    <cellStyle name="Normal 5 7 2 13 2 4 3" xfId="23697"/>
    <cellStyle name="Normal 5 7 2 13 2 4 3 2" xfId="53904"/>
    <cellStyle name="Normal 5 7 2 13 2 4 4" xfId="34624"/>
    <cellStyle name="Normal 5 7 2 13 2 5" xfId="5704"/>
    <cellStyle name="Normal 5 7 2 13 2 5 2" xfId="15344"/>
    <cellStyle name="Normal 5 7 2 13 2 5 2 2" xfId="45551"/>
    <cellStyle name="Normal 5 7 2 13 2 5 3" xfId="24984"/>
    <cellStyle name="Normal 5 7 2 13 2 5 3 2" xfId="55191"/>
    <cellStyle name="Normal 5 7 2 13 2 5 4" xfId="35911"/>
    <cellStyle name="Normal 5 7 2 13 2 6" xfId="6991"/>
    <cellStyle name="Normal 5 7 2 13 2 6 2" xfId="16631"/>
    <cellStyle name="Normal 5 7 2 13 2 6 2 2" xfId="46838"/>
    <cellStyle name="Normal 5 7 2 13 2 6 3" xfId="26271"/>
    <cellStyle name="Normal 5 7 2 13 2 6 3 2" xfId="56478"/>
    <cellStyle name="Normal 5 7 2 13 2 6 4" xfId="37198"/>
    <cellStyle name="Normal 5 7 2 13 2 7" xfId="8278"/>
    <cellStyle name="Normal 5 7 2 13 2 7 2" xfId="17918"/>
    <cellStyle name="Normal 5 7 2 13 2 7 2 2" xfId="48125"/>
    <cellStyle name="Normal 5 7 2 13 2 7 3" xfId="27558"/>
    <cellStyle name="Normal 5 7 2 13 2 7 3 2" xfId="57765"/>
    <cellStyle name="Normal 5 7 2 13 2 7 4" xfId="38485"/>
    <cellStyle name="Normal 5 7 2 13 2 8" xfId="9565"/>
    <cellStyle name="Normal 5 7 2 13 2 8 2" xfId="19205"/>
    <cellStyle name="Normal 5 7 2 13 2 8 2 2" xfId="49412"/>
    <cellStyle name="Normal 5 7 2 13 2 8 3" xfId="28845"/>
    <cellStyle name="Normal 5 7 2 13 2 8 3 2" xfId="59052"/>
    <cellStyle name="Normal 5 7 2 13 2 8 4" xfId="39772"/>
    <cellStyle name="Normal 5 7 2 13 2 9" xfId="10688"/>
    <cellStyle name="Normal 5 7 2 13 2 9 2" xfId="40895"/>
    <cellStyle name="Normal 5 7 2 13 3" xfId="1695"/>
    <cellStyle name="Normal 5 7 2 13 3 2" xfId="11342"/>
    <cellStyle name="Normal 5 7 2 13 3 2 2" xfId="41549"/>
    <cellStyle name="Normal 5 7 2 13 3 3" xfId="20982"/>
    <cellStyle name="Normal 5 7 2 13 3 3 2" xfId="51189"/>
    <cellStyle name="Normal 5 7 2 13 3 4" xfId="31909"/>
    <cellStyle name="Normal 5 7 2 13 4" xfId="2823"/>
    <cellStyle name="Normal 5 7 2 13 4 2" xfId="12465"/>
    <cellStyle name="Normal 5 7 2 13 4 2 2" xfId="42672"/>
    <cellStyle name="Normal 5 7 2 13 4 3" xfId="22105"/>
    <cellStyle name="Normal 5 7 2 13 4 3 2" xfId="52312"/>
    <cellStyle name="Normal 5 7 2 13 4 4" xfId="33032"/>
    <cellStyle name="Normal 5 7 2 13 5" xfId="3946"/>
    <cellStyle name="Normal 5 7 2 13 5 2" xfId="13588"/>
    <cellStyle name="Normal 5 7 2 13 5 2 2" xfId="43795"/>
    <cellStyle name="Normal 5 7 2 13 5 3" xfId="23228"/>
    <cellStyle name="Normal 5 7 2 13 5 3 2" xfId="53435"/>
    <cellStyle name="Normal 5 7 2 13 5 4" xfId="34155"/>
    <cellStyle name="Normal 5 7 2 13 6" xfId="5235"/>
    <cellStyle name="Normal 5 7 2 13 6 2" xfId="14875"/>
    <cellStyle name="Normal 5 7 2 13 6 2 2" xfId="45082"/>
    <cellStyle name="Normal 5 7 2 13 6 3" xfId="24515"/>
    <cellStyle name="Normal 5 7 2 13 6 3 2" xfId="54722"/>
    <cellStyle name="Normal 5 7 2 13 6 4" xfId="35442"/>
    <cellStyle name="Normal 5 7 2 13 7" xfId="6522"/>
    <cellStyle name="Normal 5 7 2 13 7 2" xfId="16162"/>
    <cellStyle name="Normal 5 7 2 13 7 2 2" xfId="46369"/>
    <cellStyle name="Normal 5 7 2 13 7 3" xfId="25802"/>
    <cellStyle name="Normal 5 7 2 13 7 3 2" xfId="56009"/>
    <cellStyle name="Normal 5 7 2 13 7 4" xfId="36729"/>
    <cellStyle name="Normal 5 7 2 13 8" xfId="7809"/>
    <cellStyle name="Normal 5 7 2 13 8 2" xfId="17449"/>
    <cellStyle name="Normal 5 7 2 13 8 2 2" xfId="47656"/>
    <cellStyle name="Normal 5 7 2 13 8 3" xfId="27089"/>
    <cellStyle name="Normal 5 7 2 13 8 3 2" xfId="57296"/>
    <cellStyle name="Normal 5 7 2 13 8 4" xfId="38016"/>
    <cellStyle name="Normal 5 7 2 13 9" xfId="9096"/>
    <cellStyle name="Normal 5 7 2 13 9 2" xfId="18736"/>
    <cellStyle name="Normal 5 7 2 13 9 2 2" xfId="48943"/>
    <cellStyle name="Normal 5 7 2 13 9 3" xfId="28376"/>
    <cellStyle name="Normal 5 7 2 13 9 3 2" xfId="58583"/>
    <cellStyle name="Normal 5 7 2 13 9 4" xfId="39303"/>
    <cellStyle name="Normal 5 7 2 14" xfId="586"/>
    <cellStyle name="Normal 5 7 2 14 10" xfId="10242"/>
    <cellStyle name="Normal 5 7 2 14 10 2" xfId="40449"/>
    <cellStyle name="Normal 5 7 2 14 11" xfId="19882"/>
    <cellStyle name="Normal 5 7 2 14 11 2" xfId="50089"/>
    <cellStyle name="Normal 5 7 2 14 12" xfId="29686"/>
    <cellStyle name="Normal 5 7 2 14 12 2" xfId="59893"/>
    <cellStyle name="Normal 5 7 2 14 13" xfId="30809"/>
    <cellStyle name="Normal 5 7 2 14 2" xfId="1061"/>
    <cellStyle name="Normal 5 7 2 14 2 10" xfId="20351"/>
    <cellStyle name="Normal 5 7 2 14 2 10 2" xfId="50558"/>
    <cellStyle name="Normal 5 7 2 14 2 11" xfId="30155"/>
    <cellStyle name="Normal 5 7 2 14 2 11 2" xfId="60362"/>
    <cellStyle name="Normal 5 7 2 14 2 12" xfId="31278"/>
    <cellStyle name="Normal 5 7 2 14 2 2" xfId="2189"/>
    <cellStyle name="Normal 5 7 2 14 2 2 2" xfId="11834"/>
    <cellStyle name="Normal 5 7 2 14 2 2 2 2" xfId="42041"/>
    <cellStyle name="Normal 5 7 2 14 2 2 3" xfId="21474"/>
    <cellStyle name="Normal 5 7 2 14 2 2 3 2" xfId="51681"/>
    <cellStyle name="Normal 5 7 2 14 2 2 4" xfId="32401"/>
    <cellStyle name="Normal 5 7 2 14 2 3" xfId="3315"/>
    <cellStyle name="Normal 5 7 2 14 2 3 2" xfId="12957"/>
    <cellStyle name="Normal 5 7 2 14 2 3 2 2" xfId="43164"/>
    <cellStyle name="Normal 5 7 2 14 2 3 3" xfId="22597"/>
    <cellStyle name="Normal 5 7 2 14 2 3 3 2" xfId="52804"/>
    <cellStyle name="Normal 5 7 2 14 2 3 4" xfId="33524"/>
    <cellStyle name="Normal 5 7 2 14 2 4" xfId="4438"/>
    <cellStyle name="Normal 5 7 2 14 2 4 2" xfId="14080"/>
    <cellStyle name="Normal 5 7 2 14 2 4 2 2" xfId="44287"/>
    <cellStyle name="Normal 5 7 2 14 2 4 3" xfId="23720"/>
    <cellStyle name="Normal 5 7 2 14 2 4 3 2" xfId="53927"/>
    <cellStyle name="Normal 5 7 2 14 2 4 4" xfId="34647"/>
    <cellStyle name="Normal 5 7 2 14 2 5" xfId="5727"/>
    <cellStyle name="Normal 5 7 2 14 2 5 2" xfId="15367"/>
    <cellStyle name="Normal 5 7 2 14 2 5 2 2" xfId="45574"/>
    <cellStyle name="Normal 5 7 2 14 2 5 3" xfId="25007"/>
    <cellStyle name="Normal 5 7 2 14 2 5 3 2" xfId="55214"/>
    <cellStyle name="Normal 5 7 2 14 2 5 4" xfId="35934"/>
    <cellStyle name="Normal 5 7 2 14 2 6" xfId="7014"/>
    <cellStyle name="Normal 5 7 2 14 2 6 2" xfId="16654"/>
    <cellStyle name="Normal 5 7 2 14 2 6 2 2" xfId="46861"/>
    <cellStyle name="Normal 5 7 2 14 2 6 3" xfId="26294"/>
    <cellStyle name="Normal 5 7 2 14 2 6 3 2" xfId="56501"/>
    <cellStyle name="Normal 5 7 2 14 2 6 4" xfId="37221"/>
    <cellStyle name="Normal 5 7 2 14 2 7" xfId="8301"/>
    <cellStyle name="Normal 5 7 2 14 2 7 2" xfId="17941"/>
    <cellStyle name="Normal 5 7 2 14 2 7 2 2" xfId="48148"/>
    <cellStyle name="Normal 5 7 2 14 2 7 3" xfId="27581"/>
    <cellStyle name="Normal 5 7 2 14 2 7 3 2" xfId="57788"/>
    <cellStyle name="Normal 5 7 2 14 2 7 4" xfId="38508"/>
    <cellStyle name="Normal 5 7 2 14 2 8" xfId="9588"/>
    <cellStyle name="Normal 5 7 2 14 2 8 2" xfId="19228"/>
    <cellStyle name="Normal 5 7 2 14 2 8 2 2" xfId="49435"/>
    <cellStyle name="Normal 5 7 2 14 2 8 3" xfId="28868"/>
    <cellStyle name="Normal 5 7 2 14 2 8 3 2" xfId="59075"/>
    <cellStyle name="Normal 5 7 2 14 2 8 4" xfId="39795"/>
    <cellStyle name="Normal 5 7 2 14 2 9" xfId="10711"/>
    <cellStyle name="Normal 5 7 2 14 2 9 2" xfId="40918"/>
    <cellStyle name="Normal 5 7 2 14 3" xfId="1719"/>
    <cellStyle name="Normal 5 7 2 14 3 2" xfId="11365"/>
    <cellStyle name="Normal 5 7 2 14 3 2 2" xfId="41572"/>
    <cellStyle name="Normal 5 7 2 14 3 3" xfId="21005"/>
    <cellStyle name="Normal 5 7 2 14 3 3 2" xfId="51212"/>
    <cellStyle name="Normal 5 7 2 14 3 4" xfId="31932"/>
    <cellStyle name="Normal 5 7 2 14 4" xfId="2846"/>
    <cellStyle name="Normal 5 7 2 14 4 2" xfId="12488"/>
    <cellStyle name="Normal 5 7 2 14 4 2 2" xfId="42695"/>
    <cellStyle name="Normal 5 7 2 14 4 3" xfId="22128"/>
    <cellStyle name="Normal 5 7 2 14 4 3 2" xfId="52335"/>
    <cellStyle name="Normal 5 7 2 14 4 4" xfId="33055"/>
    <cellStyle name="Normal 5 7 2 14 5" xfId="3969"/>
    <cellStyle name="Normal 5 7 2 14 5 2" xfId="13611"/>
    <cellStyle name="Normal 5 7 2 14 5 2 2" xfId="43818"/>
    <cellStyle name="Normal 5 7 2 14 5 3" xfId="23251"/>
    <cellStyle name="Normal 5 7 2 14 5 3 2" xfId="53458"/>
    <cellStyle name="Normal 5 7 2 14 5 4" xfId="34178"/>
    <cellStyle name="Normal 5 7 2 14 6" xfId="5258"/>
    <cellStyle name="Normal 5 7 2 14 6 2" xfId="14898"/>
    <cellStyle name="Normal 5 7 2 14 6 2 2" xfId="45105"/>
    <cellStyle name="Normal 5 7 2 14 6 3" xfId="24538"/>
    <cellStyle name="Normal 5 7 2 14 6 3 2" xfId="54745"/>
    <cellStyle name="Normal 5 7 2 14 6 4" xfId="35465"/>
    <cellStyle name="Normal 5 7 2 14 7" xfId="6545"/>
    <cellStyle name="Normal 5 7 2 14 7 2" xfId="16185"/>
    <cellStyle name="Normal 5 7 2 14 7 2 2" xfId="46392"/>
    <cellStyle name="Normal 5 7 2 14 7 3" xfId="25825"/>
    <cellStyle name="Normal 5 7 2 14 7 3 2" xfId="56032"/>
    <cellStyle name="Normal 5 7 2 14 7 4" xfId="36752"/>
    <cellStyle name="Normal 5 7 2 14 8" xfId="7832"/>
    <cellStyle name="Normal 5 7 2 14 8 2" xfId="17472"/>
    <cellStyle name="Normal 5 7 2 14 8 2 2" xfId="47679"/>
    <cellStyle name="Normal 5 7 2 14 8 3" xfId="27112"/>
    <cellStyle name="Normal 5 7 2 14 8 3 2" xfId="57319"/>
    <cellStyle name="Normal 5 7 2 14 8 4" xfId="38039"/>
    <cellStyle name="Normal 5 7 2 14 9" xfId="9119"/>
    <cellStyle name="Normal 5 7 2 14 9 2" xfId="18759"/>
    <cellStyle name="Normal 5 7 2 14 9 2 2" xfId="48966"/>
    <cellStyle name="Normal 5 7 2 14 9 3" xfId="28399"/>
    <cellStyle name="Normal 5 7 2 14 9 3 2" xfId="58606"/>
    <cellStyle name="Normal 5 7 2 14 9 4" xfId="39326"/>
    <cellStyle name="Normal 5 7 2 15" xfId="616"/>
    <cellStyle name="Normal 5 7 2 15 10" xfId="19909"/>
    <cellStyle name="Normal 5 7 2 15 10 2" xfId="50116"/>
    <cellStyle name="Normal 5 7 2 15 11" xfId="29713"/>
    <cellStyle name="Normal 5 7 2 15 11 2" xfId="59920"/>
    <cellStyle name="Normal 5 7 2 15 12" xfId="30836"/>
    <cellStyle name="Normal 5 7 2 15 2" xfId="1747"/>
    <cellStyle name="Normal 5 7 2 15 2 2" xfId="11392"/>
    <cellStyle name="Normal 5 7 2 15 2 2 2" xfId="41599"/>
    <cellStyle name="Normal 5 7 2 15 2 3" xfId="21032"/>
    <cellStyle name="Normal 5 7 2 15 2 3 2" xfId="51239"/>
    <cellStyle name="Normal 5 7 2 15 2 4" xfId="31959"/>
    <cellStyle name="Normal 5 7 2 15 3" xfId="2873"/>
    <cellStyle name="Normal 5 7 2 15 3 2" xfId="12515"/>
    <cellStyle name="Normal 5 7 2 15 3 2 2" xfId="42722"/>
    <cellStyle name="Normal 5 7 2 15 3 3" xfId="22155"/>
    <cellStyle name="Normal 5 7 2 15 3 3 2" xfId="52362"/>
    <cellStyle name="Normal 5 7 2 15 3 4" xfId="33082"/>
    <cellStyle name="Normal 5 7 2 15 4" xfId="3996"/>
    <cellStyle name="Normal 5 7 2 15 4 2" xfId="13638"/>
    <cellStyle name="Normal 5 7 2 15 4 2 2" xfId="43845"/>
    <cellStyle name="Normal 5 7 2 15 4 3" xfId="23278"/>
    <cellStyle name="Normal 5 7 2 15 4 3 2" xfId="53485"/>
    <cellStyle name="Normal 5 7 2 15 4 4" xfId="34205"/>
    <cellStyle name="Normal 5 7 2 15 5" xfId="5285"/>
    <cellStyle name="Normal 5 7 2 15 5 2" xfId="14925"/>
    <cellStyle name="Normal 5 7 2 15 5 2 2" xfId="45132"/>
    <cellStyle name="Normal 5 7 2 15 5 3" xfId="24565"/>
    <cellStyle name="Normal 5 7 2 15 5 3 2" xfId="54772"/>
    <cellStyle name="Normal 5 7 2 15 5 4" xfId="35492"/>
    <cellStyle name="Normal 5 7 2 15 6" xfId="6572"/>
    <cellStyle name="Normal 5 7 2 15 6 2" xfId="16212"/>
    <cellStyle name="Normal 5 7 2 15 6 2 2" xfId="46419"/>
    <cellStyle name="Normal 5 7 2 15 6 3" xfId="25852"/>
    <cellStyle name="Normal 5 7 2 15 6 3 2" xfId="56059"/>
    <cellStyle name="Normal 5 7 2 15 6 4" xfId="36779"/>
    <cellStyle name="Normal 5 7 2 15 7" xfId="7859"/>
    <cellStyle name="Normal 5 7 2 15 7 2" xfId="17499"/>
    <cellStyle name="Normal 5 7 2 15 7 2 2" xfId="47706"/>
    <cellStyle name="Normal 5 7 2 15 7 3" xfId="27139"/>
    <cellStyle name="Normal 5 7 2 15 7 3 2" xfId="57346"/>
    <cellStyle name="Normal 5 7 2 15 7 4" xfId="38066"/>
    <cellStyle name="Normal 5 7 2 15 8" xfId="9146"/>
    <cellStyle name="Normal 5 7 2 15 8 2" xfId="18786"/>
    <cellStyle name="Normal 5 7 2 15 8 2 2" xfId="48993"/>
    <cellStyle name="Normal 5 7 2 15 8 3" xfId="28426"/>
    <cellStyle name="Normal 5 7 2 15 8 3 2" xfId="58633"/>
    <cellStyle name="Normal 5 7 2 15 8 4" xfId="39353"/>
    <cellStyle name="Normal 5 7 2 15 9" xfId="10269"/>
    <cellStyle name="Normal 5 7 2 15 9 2" xfId="40476"/>
    <cellStyle name="Normal 5 7 2 16" xfId="1086"/>
    <cellStyle name="Normal 5 7 2 16 10" xfId="20376"/>
    <cellStyle name="Normal 5 7 2 16 10 2" xfId="50583"/>
    <cellStyle name="Normal 5 7 2 16 11" xfId="30180"/>
    <cellStyle name="Normal 5 7 2 16 11 2" xfId="60387"/>
    <cellStyle name="Normal 5 7 2 16 12" xfId="31303"/>
    <cellStyle name="Normal 5 7 2 16 2" xfId="2214"/>
    <cellStyle name="Normal 5 7 2 16 2 2" xfId="11859"/>
    <cellStyle name="Normal 5 7 2 16 2 2 2" xfId="42066"/>
    <cellStyle name="Normal 5 7 2 16 2 3" xfId="21499"/>
    <cellStyle name="Normal 5 7 2 16 2 3 2" xfId="51706"/>
    <cellStyle name="Normal 5 7 2 16 2 4" xfId="32426"/>
    <cellStyle name="Normal 5 7 2 16 3" xfId="3340"/>
    <cellStyle name="Normal 5 7 2 16 3 2" xfId="12982"/>
    <cellStyle name="Normal 5 7 2 16 3 2 2" xfId="43189"/>
    <cellStyle name="Normal 5 7 2 16 3 3" xfId="22622"/>
    <cellStyle name="Normal 5 7 2 16 3 3 2" xfId="52829"/>
    <cellStyle name="Normal 5 7 2 16 3 4" xfId="33549"/>
    <cellStyle name="Normal 5 7 2 16 4" xfId="4463"/>
    <cellStyle name="Normal 5 7 2 16 4 2" xfId="14105"/>
    <cellStyle name="Normal 5 7 2 16 4 2 2" xfId="44312"/>
    <cellStyle name="Normal 5 7 2 16 4 3" xfId="23745"/>
    <cellStyle name="Normal 5 7 2 16 4 3 2" xfId="53952"/>
    <cellStyle name="Normal 5 7 2 16 4 4" xfId="34672"/>
    <cellStyle name="Normal 5 7 2 16 5" xfId="5752"/>
    <cellStyle name="Normal 5 7 2 16 5 2" xfId="15392"/>
    <cellStyle name="Normal 5 7 2 16 5 2 2" xfId="45599"/>
    <cellStyle name="Normal 5 7 2 16 5 3" xfId="25032"/>
    <cellStyle name="Normal 5 7 2 16 5 3 2" xfId="55239"/>
    <cellStyle name="Normal 5 7 2 16 5 4" xfId="35959"/>
    <cellStyle name="Normal 5 7 2 16 6" xfId="7039"/>
    <cellStyle name="Normal 5 7 2 16 6 2" xfId="16679"/>
    <cellStyle name="Normal 5 7 2 16 6 2 2" xfId="46886"/>
    <cellStyle name="Normal 5 7 2 16 6 3" xfId="26319"/>
    <cellStyle name="Normal 5 7 2 16 6 3 2" xfId="56526"/>
    <cellStyle name="Normal 5 7 2 16 6 4" xfId="37246"/>
    <cellStyle name="Normal 5 7 2 16 7" xfId="8326"/>
    <cellStyle name="Normal 5 7 2 16 7 2" xfId="17966"/>
    <cellStyle name="Normal 5 7 2 16 7 2 2" xfId="48173"/>
    <cellStyle name="Normal 5 7 2 16 7 3" xfId="27606"/>
    <cellStyle name="Normal 5 7 2 16 7 3 2" xfId="57813"/>
    <cellStyle name="Normal 5 7 2 16 7 4" xfId="38533"/>
    <cellStyle name="Normal 5 7 2 16 8" xfId="9613"/>
    <cellStyle name="Normal 5 7 2 16 8 2" xfId="19253"/>
    <cellStyle name="Normal 5 7 2 16 8 2 2" xfId="49460"/>
    <cellStyle name="Normal 5 7 2 16 8 3" xfId="28893"/>
    <cellStyle name="Normal 5 7 2 16 8 3 2" xfId="59100"/>
    <cellStyle name="Normal 5 7 2 16 8 4" xfId="39820"/>
    <cellStyle name="Normal 5 7 2 16 9" xfId="10736"/>
    <cellStyle name="Normal 5 7 2 16 9 2" xfId="40943"/>
    <cellStyle name="Normal 5 7 2 17" xfId="1250"/>
    <cellStyle name="Normal 5 7 2 17 10" xfId="20538"/>
    <cellStyle name="Normal 5 7 2 17 10 2" xfId="50745"/>
    <cellStyle name="Normal 5 7 2 17 11" xfId="30342"/>
    <cellStyle name="Normal 5 7 2 17 11 2" xfId="60549"/>
    <cellStyle name="Normal 5 7 2 17 12" xfId="31465"/>
    <cellStyle name="Normal 5 7 2 17 2" xfId="2378"/>
    <cellStyle name="Normal 5 7 2 17 2 2" xfId="12021"/>
    <cellStyle name="Normal 5 7 2 17 2 2 2" xfId="42228"/>
    <cellStyle name="Normal 5 7 2 17 2 3" xfId="21661"/>
    <cellStyle name="Normal 5 7 2 17 2 3 2" xfId="51868"/>
    <cellStyle name="Normal 5 7 2 17 2 4" xfId="32588"/>
    <cellStyle name="Normal 5 7 2 17 3" xfId="3502"/>
    <cellStyle name="Normal 5 7 2 17 3 2" xfId="13144"/>
    <cellStyle name="Normal 5 7 2 17 3 2 2" xfId="43351"/>
    <cellStyle name="Normal 5 7 2 17 3 3" xfId="22784"/>
    <cellStyle name="Normal 5 7 2 17 3 3 2" xfId="52991"/>
    <cellStyle name="Normal 5 7 2 17 3 4" xfId="33711"/>
    <cellStyle name="Normal 5 7 2 17 4" xfId="4625"/>
    <cellStyle name="Normal 5 7 2 17 4 2" xfId="14267"/>
    <cellStyle name="Normal 5 7 2 17 4 2 2" xfId="44474"/>
    <cellStyle name="Normal 5 7 2 17 4 3" xfId="23907"/>
    <cellStyle name="Normal 5 7 2 17 4 3 2" xfId="54114"/>
    <cellStyle name="Normal 5 7 2 17 4 4" xfId="34834"/>
    <cellStyle name="Normal 5 7 2 17 5" xfId="5914"/>
    <cellStyle name="Normal 5 7 2 17 5 2" xfId="15554"/>
    <cellStyle name="Normal 5 7 2 17 5 2 2" xfId="45761"/>
    <cellStyle name="Normal 5 7 2 17 5 3" xfId="25194"/>
    <cellStyle name="Normal 5 7 2 17 5 3 2" xfId="55401"/>
    <cellStyle name="Normal 5 7 2 17 5 4" xfId="36121"/>
    <cellStyle name="Normal 5 7 2 17 6" xfId="7201"/>
    <cellStyle name="Normal 5 7 2 17 6 2" xfId="16841"/>
    <cellStyle name="Normal 5 7 2 17 6 2 2" xfId="47048"/>
    <cellStyle name="Normal 5 7 2 17 6 3" xfId="26481"/>
    <cellStyle name="Normal 5 7 2 17 6 3 2" xfId="56688"/>
    <cellStyle name="Normal 5 7 2 17 6 4" xfId="37408"/>
    <cellStyle name="Normal 5 7 2 17 7" xfId="8488"/>
    <cellStyle name="Normal 5 7 2 17 7 2" xfId="18128"/>
    <cellStyle name="Normal 5 7 2 17 7 2 2" xfId="48335"/>
    <cellStyle name="Normal 5 7 2 17 7 3" xfId="27768"/>
    <cellStyle name="Normal 5 7 2 17 7 3 2" xfId="57975"/>
    <cellStyle name="Normal 5 7 2 17 7 4" xfId="38695"/>
    <cellStyle name="Normal 5 7 2 17 8" xfId="9775"/>
    <cellStyle name="Normal 5 7 2 17 8 2" xfId="19415"/>
    <cellStyle name="Normal 5 7 2 17 8 2 2" xfId="49622"/>
    <cellStyle name="Normal 5 7 2 17 8 3" xfId="29055"/>
    <cellStyle name="Normal 5 7 2 17 8 3 2" xfId="59262"/>
    <cellStyle name="Normal 5 7 2 17 8 4" xfId="39982"/>
    <cellStyle name="Normal 5 7 2 17 9" xfId="10898"/>
    <cellStyle name="Normal 5 7 2 17 9 2" xfId="41105"/>
    <cellStyle name="Normal 5 7 2 18" xfId="1276"/>
    <cellStyle name="Normal 5 7 2 18 2" xfId="4814"/>
    <cellStyle name="Normal 5 7 2 18 2 2" xfId="14456"/>
    <cellStyle name="Normal 5 7 2 18 2 2 2" xfId="44663"/>
    <cellStyle name="Normal 5 7 2 18 2 3" xfId="24096"/>
    <cellStyle name="Normal 5 7 2 18 2 3 2" xfId="54303"/>
    <cellStyle name="Normal 5 7 2 18 2 4" xfId="35023"/>
    <cellStyle name="Normal 5 7 2 18 3" xfId="6103"/>
    <cellStyle name="Normal 5 7 2 18 3 2" xfId="15743"/>
    <cellStyle name="Normal 5 7 2 18 3 2 2" xfId="45950"/>
    <cellStyle name="Normal 5 7 2 18 3 3" xfId="25383"/>
    <cellStyle name="Normal 5 7 2 18 3 3 2" xfId="55590"/>
    <cellStyle name="Normal 5 7 2 18 3 4" xfId="36310"/>
    <cellStyle name="Normal 5 7 2 18 4" xfId="7390"/>
    <cellStyle name="Normal 5 7 2 18 4 2" xfId="17030"/>
    <cellStyle name="Normal 5 7 2 18 4 2 2" xfId="47237"/>
    <cellStyle name="Normal 5 7 2 18 4 3" xfId="26670"/>
    <cellStyle name="Normal 5 7 2 18 4 3 2" xfId="56877"/>
    <cellStyle name="Normal 5 7 2 18 4 4" xfId="37597"/>
    <cellStyle name="Normal 5 7 2 18 5" xfId="8677"/>
    <cellStyle name="Normal 5 7 2 18 5 2" xfId="18317"/>
    <cellStyle name="Normal 5 7 2 18 5 2 2" xfId="48524"/>
    <cellStyle name="Normal 5 7 2 18 5 3" xfId="27957"/>
    <cellStyle name="Normal 5 7 2 18 5 3 2" xfId="58164"/>
    <cellStyle name="Normal 5 7 2 18 5 4" xfId="38884"/>
    <cellStyle name="Normal 5 7 2 18 6" xfId="10923"/>
    <cellStyle name="Normal 5 7 2 18 6 2" xfId="41130"/>
    <cellStyle name="Normal 5 7 2 18 7" xfId="20563"/>
    <cellStyle name="Normal 5 7 2 18 7 2" xfId="50770"/>
    <cellStyle name="Normal 5 7 2 18 8" xfId="29244"/>
    <cellStyle name="Normal 5 7 2 18 8 2" xfId="59451"/>
    <cellStyle name="Normal 5 7 2 18 9" xfId="31490"/>
    <cellStyle name="Normal 5 7 2 19" xfId="2404"/>
    <cellStyle name="Normal 5 7 2 19 2" xfId="12046"/>
    <cellStyle name="Normal 5 7 2 19 2 2" xfId="42253"/>
    <cellStyle name="Normal 5 7 2 19 3" xfId="21686"/>
    <cellStyle name="Normal 5 7 2 19 3 2" xfId="51893"/>
    <cellStyle name="Normal 5 7 2 19 4" xfId="32613"/>
    <cellStyle name="Normal 5 7 2 2" xfId="164"/>
    <cellStyle name="Normal 5 7 2 2 10" xfId="7249"/>
    <cellStyle name="Normal 5 7 2 2 10 2" xfId="16889"/>
    <cellStyle name="Normal 5 7 2 2 10 2 2" xfId="47096"/>
    <cellStyle name="Normal 5 7 2 2 10 3" xfId="26529"/>
    <cellStyle name="Normal 5 7 2 2 10 3 2" xfId="56736"/>
    <cellStyle name="Normal 5 7 2 2 10 4" xfId="37456"/>
    <cellStyle name="Normal 5 7 2 2 11" xfId="8536"/>
    <cellStyle name="Normal 5 7 2 2 11 2" xfId="18176"/>
    <cellStyle name="Normal 5 7 2 2 11 2 2" xfId="48383"/>
    <cellStyle name="Normal 5 7 2 2 11 3" xfId="27816"/>
    <cellStyle name="Normal 5 7 2 2 11 3 2" xfId="58023"/>
    <cellStyle name="Normal 5 7 2 2 11 4" xfId="38743"/>
    <cellStyle name="Normal 5 7 2 2 12" xfId="9823"/>
    <cellStyle name="Normal 5 7 2 2 12 2" xfId="40030"/>
    <cellStyle name="Normal 5 7 2 2 13" xfId="19463"/>
    <cellStyle name="Normal 5 7 2 2 13 2" xfId="49670"/>
    <cellStyle name="Normal 5 7 2 2 14" xfId="29103"/>
    <cellStyle name="Normal 5 7 2 2 14 2" xfId="59310"/>
    <cellStyle name="Normal 5 7 2 2 15" xfId="30390"/>
    <cellStyle name="Normal 5 7 2 2 2" xfId="329"/>
    <cellStyle name="Normal 5 7 2 2 2 10" xfId="9987"/>
    <cellStyle name="Normal 5 7 2 2 2 10 2" xfId="40194"/>
    <cellStyle name="Normal 5 7 2 2 2 11" xfId="19627"/>
    <cellStyle name="Normal 5 7 2 2 2 11 2" xfId="49834"/>
    <cellStyle name="Normal 5 7 2 2 2 12" xfId="29431"/>
    <cellStyle name="Normal 5 7 2 2 2 12 2" xfId="59638"/>
    <cellStyle name="Normal 5 7 2 2 2 13" xfId="30554"/>
    <cellStyle name="Normal 5 7 2 2 2 2" xfId="805"/>
    <cellStyle name="Normal 5 7 2 2 2 2 10" xfId="20096"/>
    <cellStyle name="Normal 5 7 2 2 2 2 10 2" xfId="50303"/>
    <cellStyle name="Normal 5 7 2 2 2 2 11" xfId="29900"/>
    <cellStyle name="Normal 5 7 2 2 2 2 11 2" xfId="60107"/>
    <cellStyle name="Normal 5 7 2 2 2 2 12" xfId="31023"/>
    <cellStyle name="Normal 5 7 2 2 2 2 2" xfId="1934"/>
    <cellStyle name="Normal 5 7 2 2 2 2 2 2" xfId="11579"/>
    <cellStyle name="Normal 5 7 2 2 2 2 2 2 2" xfId="41786"/>
    <cellStyle name="Normal 5 7 2 2 2 2 2 3" xfId="21219"/>
    <cellStyle name="Normal 5 7 2 2 2 2 2 3 2" xfId="51426"/>
    <cellStyle name="Normal 5 7 2 2 2 2 2 4" xfId="32146"/>
    <cellStyle name="Normal 5 7 2 2 2 2 3" xfId="3060"/>
    <cellStyle name="Normal 5 7 2 2 2 2 3 2" xfId="12702"/>
    <cellStyle name="Normal 5 7 2 2 2 2 3 2 2" xfId="42909"/>
    <cellStyle name="Normal 5 7 2 2 2 2 3 3" xfId="22342"/>
    <cellStyle name="Normal 5 7 2 2 2 2 3 3 2" xfId="52549"/>
    <cellStyle name="Normal 5 7 2 2 2 2 3 4" xfId="33269"/>
    <cellStyle name="Normal 5 7 2 2 2 2 4" xfId="4183"/>
    <cellStyle name="Normal 5 7 2 2 2 2 4 2" xfId="13825"/>
    <cellStyle name="Normal 5 7 2 2 2 2 4 2 2" xfId="44032"/>
    <cellStyle name="Normal 5 7 2 2 2 2 4 3" xfId="23465"/>
    <cellStyle name="Normal 5 7 2 2 2 2 4 3 2" xfId="53672"/>
    <cellStyle name="Normal 5 7 2 2 2 2 4 4" xfId="34392"/>
    <cellStyle name="Normal 5 7 2 2 2 2 5" xfId="5472"/>
    <cellStyle name="Normal 5 7 2 2 2 2 5 2" xfId="15112"/>
    <cellStyle name="Normal 5 7 2 2 2 2 5 2 2" xfId="45319"/>
    <cellStyle name="Normal 5 7 2 2 2 2 5 3" xfId="24752"/>
    <cellStyle name="Normal 5 7 2 2 2 2 5 3 2" xfId="54959"/>
    <cellStyle name="Normal 5 7 2 2 2 2 5 4" xfId="35679"/>
    <cellStyle name="Normal 5 7 2 2 2 2 6" xfId="6759"/>
    <cellStyle name="Normal 5 7 2 2 2 2 6 2" xfId="16399"/>
    <cellStyle name="Normal 5 7 2 2 2 2 6 2 2" xfId="46606"/>
    <cellStyle name="Normal 5 7 2 2 2 2 6 3" xfId="26039"/>
    <cellStyle name="Normal 5 7 2 2 2 2 6 3 2" xfId="56246"/>
    <cellStyle name="Normal 5 7 2 2 2 2 6 4" xfId="36966"/>
    <cellStyle name="Normal 5 7 2 2 2 2 7" xfId="8046"/>
    <cellStyle name="Normal 5 7 2 2 2 2 7 2" xfId="17686"/>
    <cellStyle name="Normal 5 7 2 2 2 2 7 2 2" xfId="47893"/>
    <cellStyle name="Normal 5 7 2 2 2 2 7 3" xfId="27326"/>
    <cellStyle name="Normal 5 7 2 2 2 2 7 3 2" xfId="57533"/>
    <cellStyle name="Normal 5 7 2 2 2 2 7 4" xfId="38253"/>
    <cellStyle name="Normal 5 7 2 2 2 2 8" xfId="9333"/>
    <cellStyle name="Normal 5 7 2 2 2 2 8 2" xfId="18973"/>
    <cellStyle name="Normal 5 7 2 2 2 2 8 2 2" xfId="49180"/>
    <cellStyle name="Normal 5 7 2 2 2 2 8 3" xfId="28613"/>
    <cellStyle name="Normal 5 7 2 2 2 2 8 3 2" xfId="58820"/>
    <cellStyle name="Normal 5 7 2 2 2 2 8 4" xfId="39540"/>
    <cellStyle name="Normal 5 7 2 2 2 2 9" xfId="10456"/>
    <cellStyle name="Normal 5 7 2 2 2 2 9 2" xfId="40663"/>
    <cellStyle name="Normal 5 7 2 2 2 3" xfId="1463"/>
    <cellStyle name="Normal 5 7 2 2 2 3 2" xfId="11110"/>
    <cellStyle name="Normal 5 7 2 2 2 3 2 2" xfId="41317"/>
    <cellStyle name="Normal 5 7 2 2 2 3 3" xfId="20750"/>
    <cellStyle name="Normal 5 7 2 2 2 3 3 2" xfId="50957"/>
    <cellStyle name="Normal 5 7 2 2 2 3 4" xfId="31677"/>
    <cellStyle name="Normal 5 7 2 2 2 4" xfId="2591"/>
    <cellStyle name="Normal 5 7 2 2 2 4 2" xfId="12233"/>
    <cellStyle name="Normal 5 7 2 2 2 4 2 2" xfId="42440"/>
    <cellStyle name="Normal 5 7 2 2 2 4 3" xfId="21873"/>
    <cellStyle name="Normal 5 7 2 2 2 4 3 2" xfId="52080"/>
    <cellStyle name="Normal 5 7 2 2 2 4 4" xfId="32800"/>
    <cellStyle name="Normal 5 7 2 2 2 5" xfId="3714"/>
    <cellStyle name="Normal 5 7 2 2 2 5 2" xfId="13356"/>
    <cellStyle name="Normal 5 7 2 2 2 5 2 2" xfId="43563"/>
    <cellStyle name="Normal 5 7 2 2 2 5 3" xfId="22996"/>
    <cellStyle name="Normal 5 7 2 2 2 5 3 2" xfId="53203"/>
    <cellStyle name="Normal 5 7 2 2 2 5 4" xfId="33923"/>
    <cellStyle name="Normal 5 7 2 2 2 6" xfId="5003"/>
    <cellStyle name="Normal 5 7 2 2 2 6 2" xfId="14643"/>
    <cellStyle name="Normal 5 7 2 2 2 6 2 2" xfId="44850"/>
    <cellStyle name="Normal 5 7 2 2 2 6 3" xfId="24283"/>
    <cellStyle name="Normal 5 7 2 2 2 6 3 2" xfId="54490"/>
    <cellStyle name="Normal 5 7 2 2 2 6 4" xfId="35210"/>
    <cellStyle name="Normal 5 7 2 2 2 7" xfId="6290"/>
    <cellStyle name="Normal 5 7 2 2 2 7 2" xfId="15930"/>
    <cellStyle name="Normal 5 7 2 2 2 7 2 2" xfId="46137"/>
    <cellStyle name="Normal 5 7 2 2 2 7 3" xfId="25570"/>
    <cellStyle name="Normal 5 7 2 2 2 7 3 2" xfId="55777"/>
    <cellStyle name="Normal 5 7 2 2 2 7 4" xfId="36497"/>
    <cellStyle name="Normal 5 7 2 2 2 8" xfId="7577"/>
    <cellStyle name="Normal 5 7 2 2 2 8 2" xfId="17217"/>
    <cellStyle name="Normal 5 7 2 2 2 8 2 2" xfId="47424"/>
    <cellStyle name="Normal 5 7 2 2 2 8 3" xfId="26857"/>
    <cellStyle name="Normal 5 7 2 2 2 8 3 2" xfId="57064"/>
    <cellStyle name="Normal 5 7 2 2 2 8 4" xfId="37784"/>
    <cellStyle name="Normal 5 7 2 2 2 9" xfId="8864"/>
    <cellStyle name="Normal 5 7 2 2 2 9 2" xfId="18504"/>
    <cellStyle name="Normal 5 7 2 2 2 9 2 2" xfId="48711"/>
    <cellStyle name="Normal 5 7 2 2 2 9 3" xfId="28144"/>
    <cellStyle name="Normal 5 7 2 2 2 9 3 2" xfId="58351"/>
    <cellStyle name="Normal 5 7 2 2 2 9 4" xfId="39071"/>
    <cellStyle name="Normal 5 7 2 2 3" xfId="640"/>
    <cellStyle name="Normal 5 7 2 2 3 10" xfId="19932"/>
    <cellStyle name="Normal 5 7 2 2 3 10 2" xfId="50139"/>
    <cellStyle name="Normal 5 7 2 2 3 11" xfId="29736"/>
    <cellStyle name="Normal 5 7 2 2 3 11 2" xfId="59943"/>
    <cellStyle name="Normal 5 7 2 2 3 12" xfId="30859"/>
    <cellStyle name="Normal 5 7 2 2 3 2" xfId="1770"/>
    <cellStyle name="Normal 5 7 2 2 3 2 2" xfId="11415"/>
    <cellStyle name="Normal 5 7 2 2 3 2 2 2" xfId="41622"/>
    <cellStyle name="Normal 5 7 2 2 3 2 3" xfId="21055"/>
    <cellStyle name="Normal 5 7 2 2 3 2 3 2" xfId="51262"/>
    <cellStyle name="Normal 5 7 2 2 3 2 4" xfId="31982"/>
    <cellStyle name="Normal 5 7 2 2 3 3" xfId="2896"/>
    <cellStyle name="Normal 5 7 2 2 3 3 2" xfId="12538"/>
    <cellStyle name="Normal 5 7 2 2 3 3 2 2" xfId="42745"/>
    <cellStyle name="Normal 5 7 2 2 3 3 3" xfId="22178"/>
    <cellStyle name="Normal 5 7 2 2 3 3 3 2" xfId="52385"/>
    <cellStyle name="Normal 5 7 2 2 3 3 4" xfId="33105"/>
    <cellStyle name="Normal 5 7 2 2 3 4" xfId="4019"/>
    <cellStyle name="Normal 5 7 2 2 3 4 2" xfId="13661"/>
    <cellStyle name="Normal 5 7 2 2 3 4 2 2" xfId="43868"/>
    <cellStyle name="Normal 5 7 2 2 3 4 3" xfId="23301"/>
    <cellStyle name="Normal 5 7 2 2 3 4 3 2" xfId="53508"/>
    <cellStyle name="Normal 5 7 2 2 3 4 4" xfId="34228"/>
    <cellStyle name="Normal 5 7 2 2 3 5" xfId="5308"/>
    <cellStyle name="Normal 5 7 2 2 3 5 2" xfId="14948"/>
    <cellStyle name="Normal 5 7 2 2 3 5 2 2" xfId="45155"/>
    <cellStyle name="Normal 5 7 2 2 3 5 3" xfId="24588"/>
    <cellStyle name="Normal 5 7 2 2 3 5 3 2" xfId="54795"/>
    <cellStyle name="Normal 5 7 2 2 3 5 4" xfId="35515"/>
    <cellStyle name="Normal 5 7 2 2 3 6" xfId="6595"/>
    <cellStyle name="Normal 5 7 2 2 3 6 2" xfId="16235"/>
    <cellStyle name="Normal 5 7 2 2 3 6 2 2" xfId="46442"/>
    <cellStyle name="Normal 5 7 2 2 3 6 3" xfId="25875"/>
    <cellStyle name="Normal 5 7 2 2 3 6 3 2" xfId="56082"/>
    <cellStyle name="Normal 5 7 2 2 3 6 4" xfId="36802"/>
    <cellStyle name="Normal 5 7 2 2 3 7" xfId="7882"/>
    <cellStyle name="Normal 5 7 2 2 3 7 2" xfId="17522"/>
    <cellStyle name="Normal 5 7 2 2 3 7 2 2" xfId="47729"/>
    <cellStyle name="Normal 5 7 2 2 3 7 3" xfId="27162"/>
    <cellStyle name="Normal 5 7 2 2 3 7 3 2" xfId="57369"/>
    <cellStyle name="Normal 5 7 2 2 3 7 4" xfId="38089"/>
    <cellStyle name="Normal 5 7 2 2 3 8" xfId="9169"/>
    <cellStyle name="Normal 5 7 2 2 3 8 2" xfId="18809"/>
    <cellStyle name="Normal 5 7 2 2 3 8 2 2" xfId="49016"/>
    <cellStyle name="Normal 5 7 2 2 3 8 3" xfId="28449"/>
    <cellStyle name="Normal 5 7 2 2 3 8 3 2" xfId="58656"/>
    <cellStyle name="Normal 5 7 2 2 3 8 4" xfId="39376"/>
    <cellStyle name="Normal 5 7 2 2 3 9" xfId="10292"/>
    <cellStyle name="Normal 5 7 2 2 3 9 2" xfId="40499"/>
    <cellStyle name="Normal 5 7 2 2 4" xfId="1110"/>
    <cellStyle name="Normal 5 7 2 2 4 10" xfId="20399"/>
    <cellStyle name="Normal 5 7 2 2 4 10 2" xfId="50606"/>
    <cellStyle name="Normal 5 7 2 2 4 11" xfId="30203"/>
    <cellStyle name="Normal 5 7 2 2 4 11 2" xfId="60410"/>
    <cellStyle name="Normal 5 7 2 2 4 12" xfId="31326"/>
    <cellStyle name="Normal 5 7 2 2 4 2" xfId="2238"/>
    <cellStyle name="Normal 5 7 2 2 4 2 2" xfId="11882"/>
    <cellStyle name="Normal 5 7 2 2 4 2 2 2" xfId="42089"/>
    <cellStyle name="Normal 5 7 2 2 4 2 3" xfId="21522"/>
    <cellStyle name="Normal 5 7 2 2 4 2 3 2" xfId="51729"/>
    <cellStyle name="Normal 5 7 2 2 4 2 4" xfId="32449"/>
    <cellStyle name="Normal 5 7 2 2 4 3" xfId="3363"/>
    <cellStyle name="Normal 5 7 2 2 4 3 2" xfId="13005"/>
    <cellStyle name="Normal 5 7 2 2 4 3 2 2" xfId="43212"/>
    <cellStyle name="Normal 5 7 2 2 4 3 3" xfId="22645"/>
    <cellStyle name="Normal 5 7 2 2 4 3 3 2" xfId="52852"/>
    <cellStyle name="Normal 5 7 2 2 4 3 4" xfId="33572"/>
    <cellStyle name="Normal 5 7 2 2 4 4" xfId="4486"/>
    <cellStyle name="Normal 5 7 2 2 4 4 2" xfId="14128"/>
    <cellStyle name="Normal 5 7 2 2 4 4 2 2" xfId="44335"/>
    <cellStyle name="Normal 5 7 2 2 4 4 3" xfId="23768"/>
    <cellStyle name="Normal 5 7 2 2 4 4 3 2" xfId="53975"/>
    <cellStyle name="Normal 5 7 2 2 4 4 4" xfId="34695"/>
    <cellStyle name="Normal 5 7 2 2 4 5" xfId="5775"/>
    <cellStyle name="Normal 5 7 2 2 4 5 2" xfId="15415"/>
    <cellStyle name="Normal 5 7 2 2 4 5 2 2" xfId="45622"/>
    <cellStyle name="Normal 5 7 2 2 4 5 3" xfId="25055"/>
    <cellStyle name="Normal 5 7 2 2 4 5 3 2" xfId="55262"/>
    <cellStyle name="Normal 5 7 2 2 4 5 4" xfId="35982"/>
    <cellStyle name="Normal 5 7 2 2 4 6" xfId="7062"/>
    <cellStyle name="Normal 5 7 2 2 4 6 2" xfId="16702"/>
    <cellStyle name="Normal 5 7 2 2 4 6 2 2" xfId="46909"/>
    <cellStyle name="Normal 5 7 2 2 4 6 3" xfId="26342"/>
    <cellStyle name="Normal 5 7 2 2 4 6 3 2" xfId="56549"/>
    <cellStyle name="Normal 5 7 2 2 4 6 4" xfId="37269"/>
    <cellStyle name="Normal 5 7 2 2 4 7" xfId="8349"/>
    <cellStyle name="Normal 5 7 2 2 4 7 2" xfId="17989"/>
    <cellStyle name="Normal 5 7 2 2 4 7 2 2" xfId="48196"/>
    <cellStyle name="Normal 5 7 2 2 4 7 3" xfId="27629"/>
    <cellStyle name="Normal 5 7 2 2 4 7 3 2" xfId="57836"/>
    <cellStyle name="Normal 5 7 2 2 4 7 4" xfId="38556"/>
    <cellStyle name="Normal 5 7 2 2 4 8" xfId="9636"/>
    <cellStyle name="Normal 5 7 2 2 4 8 2" xfId="19276"/>
    <cellStyle name="Normal 5 7 2 2 4 8 2 2" xfId="49483"/>
    <cellStyle name="Normal 5 7 2 2 4 8 3" xfId="28916"/>
    <cellStyle name="Normal 5 7 2 2 4 8 3 2" xfId="59123"/>
    <cellStyle name="Normal 5 7 2 2 4 8 4" xfId="39843"/>
    <cellStyle name="Normal 5 7 2 2 4 9" xfId="10759"/>
    <cellStyle name="Normal 5 7 2 2 4 9 2" xfId="40966"/>
    <cellStyle name="Normal 5 7 2 2 5" xfId="1299"/>
    <cellStyle name="Normal 5 7 2 2 5 2" xfId="4838"/>
    <cellStyle name="Normal 5 7 2 2 5 2 2" xfId="14479"/>
    <cellStyle name="Normal 5 7 2 2 5 2 2 2" xfId="44686"/>
    <cellStyle name="Normal 5 7 2 2 5 2 3" xfId="24119"/>
    <cellStyle name="Normal 5 7 2 2 5 2 3 2" xfId="54326"/>
    <cellStyle name="Normal 5 7 2 2 5 2 4" xfId="35046"/>
    <cellStyle name="Normal 5 7 2 2 5 3" xfId="6126"/>
    <cellStyle name="Normal 5 7 2 2 5 3 2" xfId="15766"/>
    <cellStyle name="Normal 5 7 2 2 5 3 2 2" xfId="45973"/>
    <cellStyle name="Normal 5 7 2 2 5 3 3" xfId="25406"/>
    <cellStyle name="Normal 5 7 2 2 5 3 3 2" xfId="55613"/>
    <cellStyle name="Normal 5 7 2 2 5 3 4" xfId="36333"/>
    <cellStyle name="Normal 5 7 2 2 5 4" xfId="7413"/>
    <cellStyle name="Normal 5 7 2 2 5 4 2" xfId="17053"/>
    <cellStyle name="Normal 5 7 2 2 5 4 2 2" xfId="47260"/>
    <cellStyle name="Normal 5 7 2 2 5 4 3" xfId="26693"/>
    <cellStyle name="Normal 5 7 2 2 5 4 3 2" xfId="56900"/>
    <cellStyle name="Normal 5 7 2 2 5 4 4" xfId="37620"/>
    <cellStyle name="Normal 5 7 2 2 5 5" xfId="8700"/>
    <cellStyle name="Normal 5 7 2 2 5 5 2" xfId="18340"/>
    <cellStyle name="Normal 5 7 2 2 5 5 2 2" xfId="48547"/>
    <cellStyle name="Normal 5 7 2 2 5 5 3" xfId="27980"/>
    <cellStyle name="Normal 5 7 2 2 5 5 3 2" xfId="58187"/>
    <cellStyle name="Normal 5 7 2 2 5 5 4" xfId="38907"/>
    <cellStyle name="Normal 5 7 2 2 5 6" xfId="10946"/>
    <cellStyle name="Normal 5 7 2 2 5 6 2" xfId="41153"/>
    <cellStyle name="Normal 5 7 2 2 5 7" xfId="20586"/>
    <cellStyle name="Normal 5 7 2 2 5 7 2" xfId="50793"/>
    <cellStyle name="Normal 5 7 2 2 5 8" xfId="29267"/>
    <cellStyle name="Normal 5 7 2 2 5 8 2" xfId="59474"/>
    <cellStyle name="Normal 5 7 2 2 5 9" xfId="31513"/>
    <cellStyle name="Normal 5 7 2 2 6" xfId="2427"/>
    <cellStyle name="Normal 5 7 2 2 6 2" xfId="12069"/>
    <cellStyle name="Normal 5 7 2 2 6 2 2" xfId="42276"/>
    <cellStyle name="Normal 5 7 2 2 6 3" xfId="21709"/>
    <cellStyle name="Normal 5 7 2 2 6 3 2" xfId="51916"/>
    <cellStyle name="Normal 5 7 2 2 6 4" xfId="32636"/>
    <cellStyle name="Normal 5 7 2 2 7" xfId="3550"/>
    <cellStyle name="Normal 5 7 2 2 7 2" xfId="13192"/>
    <cellStyle name="Normal 5 7 2 2 7 2 2" xfId="43399"/>
    <cellStyle name="Normal 5 7 2 2 7 3" xfId="22832"/>
    <cellStyle name="Normal 5 7 2 2 7 3 2" xfId="53039"/>
    <cellStyle name="Normal 5 7 2 2 7 4" xfId="33759"/>
    <cellStyle name="Normal 5 7 2 2 8" xfId="4673"/>
    <cellStyle name="Normal 5 7 2 2 8 2" xfId="14315"/>
    <cellStyle name="Normal 5 7 2 2 8 2 2" xfId="44522"/>
    <cellStyle name="Normal 5 7 2 2 8 3" xfId="23955"/>
    <cellStyle name="Normal 5 7 2 2 8 3 2" xfId="54162"/>
    <cellStyle name="Normal 5 7 2 2 8 4" xfId="34882"/>
    <cellStyle name="Normal 5 7 2 2 9" xfId="5962"/>
    <cellStyle name="Normal 5 7 2 2 9 2" xfId="15602"/>
    <cellStyle name="Normal 5 7 2 2 9 2 2" xfId="45809"/>
    <cellStyle name="Normal 5 7 2 2 9 3" xfId="25242"/>
    <cellStyle name="Normal 5 7 2 2 9 3 2" xfId="55449"/>
    <cellStyle name="Normal 5 7 2 2 9 4" xfId="36169"/>
    <cellStyle name="Normal 5 7 2 20" xfId="3527"/>
    <cellStyle name="Normal 5 7 2 20 2" xfId="13169"/>
    <cellStyle name="Normal 5 7 2 20 2 2" xfId="43376"/>
    <cellStyle name="Normal 5 7 2 20 3" xfId="22809"/>
    <cellStyle name="Normal 5 7 2 20 3 2" xfId="53016"/>
    <cellStyle name="Normal 5 7 2 20 4" xfId="33736"/>
    <cellStyle name="Normal 5 7 2 21" xfId="4650"/>
    <cellStyle name="Normal 5 7 2 21 2" xfId="14292"/>
    <cellStyle name="Normal 5 7 2 21 2 2" xfId="44499"/>
    <cellStyle name="Normal 5 7 2 21 3" xfId="23932"/>
    <cellStyle name="Normal 5 7 2 21 3 2" xfId="54139"/>
    <cellStyle name="Normal 5 7 2 21 4" xfId="34859"/>
    <cellStyle name="Normal 5 7 2 22" xfId="5939"/>
    <cellStyle name="Normal 5 7 2 22 2" xfId="15579"/>
    <cellStyle name="Normal 5 7 2 22 2 2" xfId="45786"/>
    <cellStyle name="Normal 5 7 2 22 3" xfId="25219"/>
    <cellStyle name="Normal 5 7 2 22 3 2" xfId="55426"/>
    <cellStyle name="Normal 5 7 2 22 4" xfId="36146"/>
    <cellStyle name="Normal 5 7 2 23" xfId="7226"/>
    <cellStyle name="Normal 5 7 2 23 2" xfId="16866"/>
    <cellStyle name="Normal 5 7 2 23 2 2" xfId="47073"/>
    <cellStyle name="Normal 5 7 2 23 3" xfId="26506"/>
    <cellStyle name="Normal 5 7 2 23 3 2" xfId="56713"/>
    <cellStyle name="Normal 5 7 2 23 4" xfId="37433"/>
    <cellStyle name="Normal 5 7 2 24" xfId="8513"/>
    <cellStyle name="Normal 5 7 2 24 2" xfId="18153"/>
    <cellStyle name="Normal 5 7 2 24 2 2" xfId="48360"/>
    <cellStyle name="Normal 5 7 2 24 3" xfId="27793"/>
    <cellStyle name="Normal 5 7 2 24 3 2" xfId="58000"/>
    <cellStyle name="Normal 5 7 2 24 4" xfId="38720"/>
    <cellStyle name="Normal 5 7 2 25" xfId="9800"/>
    <cellStyle name="Normal 5 7 2 25 2" xfId="40007"/>
    <cellStyle name="Normal 5 7 2 26" xfId="19440"/>
    <cellStyle name="Normal 5 7 2 26 2" xfId="49647"/>
    <cellStyle name="Normal 5 7 2 27" xfId="29080"/>
    <cellStyle name="Normal 5 7 2 27 2" xfId="59287"/>
    <cellStyle name="Normal 5 7 2 28" xfId="30367"/>
    <cellStyle name="Normal 5 7 2 3" xfId="188"/>
    <cellStyle name="Normal 5 7 2 3 10" xfId="7272"/>
    <cellStyle name="Normal 5 7 2 3 10 2" xfId="16912"/>
    <cellStyle name="Normal 5 7 2 3 10 2 2" xfId="47119"/>
    <cellStyle name="Normal 5 7 2 3 10 3" xfId="26552"/>
    <cellStyle name="Normal 5 7 2 3 10 3 2" xfId="56759"/>
    <cellStyle name="Normal 5 7 2 3 10 4" xfId="37479"/>
    <cellStyle name="Normal 5 7 2 3 11" xfId="8559"/>
    <cellStyle name="Normal 5 7 2 3 11 2" xfId="18199"/>
    <cellStyle name="Normal 5 7 2 3 11 2 2" xfId="48406"/>
    <cellStyle name="Normal 5 7 2 3 11 3" xfId="27839"/>
    <cellStyle name="Normal 5 7 2 3 11 3 2" xfId="58046"/>
    <cellStyle name="Normal 5 7 2 3 11 4" xfId="38766"/>
    <cellStyle name="Normal 5 7 2 3 12" xfId="9846"/>
    <cellStyle name="Normal 5 7 2 3 12 2" xfId="40053"/>
    <cellStyle name="Normal 5 7 2 3 13" xfId="19486"/>
    <cellStyle name="Normal 5 7 2 3 13 2" xfId="49693"/>
    <cellStyle name="Normal 5 7 2 3 14" xfId="29126"/>
    <cellStyle name="Normal 5 7 2 3 14 2" xfId="59333"/>
    <cellStyle name="Normal 5 7 2 3 15" xfId="30413"/>
    <cellStyle name="Normal 5 7 2 3 2" xfId="352"/>
    <cellStyle name="Normal 5 7 2 3 2 10" xfId="10010"/>
    <cellStyle name="Normal 5 7 2 3 2 10 2" xfId="40217"/>
    <cellStyle name="Normal 5 7 2 3 2 11" xfId="19650"/>
    <cellStyle name="Normal 5 7 2 3 2 11 2" xfId="49857"/>
    <cellStyle name="Normal 5 7 2 3 2 12" xfId="29454"/>
    <cellStyle name="Normal 5 7 2 3 2 12 2" xfId="59661"/>
    <cellStyle name="Normal 5 7 2 3 2 13" xfId="30577"/>
    <cellStyle name="Normal 5 7 2 3 2 2" xfId="828"/>
    <cellStyle name="Normal 5 7 2 3 2 2 10" xfId="20119"/>
    <cellStyle name="Normal 5 7 2 3 2 2 10 2" xfId="50326"/>
    <cellStyle name="Normal 5 7 2 3 2 2 11" xfId="29923"/>
    <cellStyle name="Normal 5 7 2 3 2 2 11 2" xfId="60130"/>
    <cellStyle name="Normal 5 7 2 3 2 2 12" xfId="31046"/>
    <cellStyle name="Normal 5 7 2 3 2 2 2" xfId="1957"/>
    <cellStyle name="Normal 5 7 2 3 2 2 2 2" xfId="11602"/>
    <cellStyle name="Normal 5 7 2 3 2 2 2 2 2" xfId="41809"/>
    <cellStyle name="Normal 5 7 2 3 2 2 2 3" xfId="21242"/>
    <cellStyle name="Normal 5 7 2 3 2 2 2 3 2" xfId="51449"/>
    <cellStyle name="Normal 5 7 2 3 2 2 2 4" xfId="32169"/>
    <cellStyle name="Normal 5 7 2 3 2 2 3" xfId="3083"/>
    <cellStyle name="Normal 5 7 2 3 2 2 3 2" xfId="12725"/>
    <cellStyle name="Normal 5 7 2 3 2 2 3 2 2" xfId="42932"/>
    <cellStyle name="Normal 5 7 2 3 2 2 3 3" xfId="22365"/>
    <cellStyle name="Normal 5 7 2 3 2 2 3 3 2" xfId="52572"/>
    <cellStyle name="Normal 5 7 2 3 2 2 3 4" xfId="33292"/>
    <cellStyle name="Normal 5 7 2 3 2 2 4" xfId="4206"/>
    <cellStyle name="Normal 5 7 2 3 2 2 4 2" xfId="13848"/>
    <cellStyle name="Normal 5 7 2 3 2 2 4 2 2" xfId="44055"/>
    <cellStyle name="Normal 5 7 2 3 2 2 4 3" xfId="23488"/>
    <cellStyle name="Normal 5 7 2 3 2 2 4 3 2" xfId="53695"/>
    <cellStyle name="Normal 5 7 2 3 2 2 4 4" xfId="34415"/>
    <cellStyle name="Normal 5 7 2 3 2 2 5" xfId="5495"/>
    <cellStyle name="Normal 5 7 2 3 2 2 5 2" xfId="15135"/>
    <cellStyle name="Normal 5 7 2 3 2 2 5 2 2" xfId="45342"/>
    <cellStyle name="Normal 5 7 2 3 2 2 5 3" xfId="24775"/>
    <cellStyle name="Normal 5 7 2 3 2 2 5 3 2" xfId="54982"/>
    <cellStyle name="Normal 5 7 2 3 2 2 5 4" xfId="35702"/>
    <cellStyle name="Normal 5 7 2 3 2 2 6" xfId="6782"/>
    <cellStyle name="Normal 5 7 2 3 2 2 6 2" xfId="16422"/>
    <cellStyle name="Normal 5 7 2 3 2 2 6 2 2" xfId="46629"/>
    <cellStyle name="Normal 5 7 2 3 2 2 6 3" xfId="26062"/>
    <cellStyle name="Normal 5 7 2 3 2 2 6 3 2" xfId="56269"/>
    <cellStyle name="Normal 5 7 2 3 2 2 6 4" xfId="36989"/>
    <cellStyle name="Normal 5 7 2 3 2 2 7" xfId="8069"/>
    <cellStyle name="Normal 5 7 2 3 2 2 7 2" xfId="17709"/>
    <cellStyle name="Normal 5 7 2 3 2 2 7 2 2" xfId="47916"/>
    <cellStyle name="Normal 5 7 2 3 2 2 7 3" xfId="27349"/>
    <cellStyle name="Normal 5 7 2 3 2 2 7 3 2" xfId="57556"/>
    <cellStyle name="Normal 5 7 2 3 2 2 7 4" xfId="38276"/>
    <cellStyle name="Normal 5 7 2 3 2 2 8" xfId="9356"/>
    <cellStyle name="Normal 5 7 2 3 2 2 8 2" xfId="18996"/>
    <cellStyle name="Normal 5 7 2 3 2 2 8 2 2" xfId="49203"/>
    <cellStyle name="Normal 5 7 2 3 2 2 8 3" xfId="28636"/>
    <cellStyle name="Normal 5 7 2 3 2 2 8 3 2" xfId="58843"/>
    <cellStyle name="Normal 5 7 2 3 2 2 8 4" xfId="39563"/>
    <cellStyle name="Normal 5 7 2 3 2 2 9" xfId="10479"/>
    <cellStyle name="Normal 5 7 2 3 2 2 9 2" xfId="40686"/>
    <cellStyle name="Normal 5 7 2 3 2 3" xfId="1486"/>
    <cellStyle name="Normal 5 7 2 3 2 3 2" xfId="11133"/>
    <cellStyle name="Normal 5 7 2 3 2 3 2 2" xfId="41340"/>
    <cellStyle name="Normal 5 7 2 3 2 3 3" xfId="20773"/>
    <cellStyle name="Normal 5 7 2 3 2 3 3 2" xfId="50980"/>
    <cellStyle name="Normal 5 7 2 3 2 3 4" xfId="31700"/>
    <cellStyle name="Normal 5 7 2 3 2 4" xfId="2614"/>
    <cellStyle name="Normal 5 7 2 3 2 4 2" xfId="12256"/>
    <cellStyle name="Normal 5 7 2 3 2 4 2 2" xfId="42463"/>
    <cellStyle name="Normal 5 7 2 3 2 4 3" xfId="21896"/>
    <cellStyle name="Normal 5 7 2 3 2 4 3 2" xfId="52103"/>
    <cellStyle name="Normal 5 7 2 3 2 4 4" xfId="32823"/>
    <cellStyle name="Normal 5 7 2 3 2 5" xfId="3737"/>
    <cellStyle name="Normal 5 7 2 3 2 5 2" xfId="13379"/>
    <cellStyle name="Normal 5 7 2 3 2 5 2 2" xfId="43586"/>
    <cellStyle name="Normal 5 7 2 3 2 5 3" xfId="23019"/>
    <cellStyle name="Normal 5 7 2 3 2 5 3 2" xfId="53226"/>
    <cellStyle name="Normal 5 7 2 3 2 5 4" xfId="33946"/>
    <cellStyle name="Normal 5 7 2 3 2 6" xfId="5026"/>
    <cellStyle name="Normal 5 7 2 3 2 6 2" xfId="14666"/>
    <cellStyle name="Normal 5 7 2 3 2 6 2 2" xfId="44873"/>
    <cellStyle name="Normal 5 7 2 3 2 6 3" xfId="24306"/>
    <cellStyle name="Normal 5 7 2 3 2 6 3 2" xfId="54513"/>
    <cellStyle name="Normal 5 7 2 3 2 6 4" xfId="35233"/>
    <cellStyle name="Normal 5 7 2 3 2 7" xfId="6313"/>
    <cellStyle name="Normal 5 7 2 3 2 7 2" xfId="15953"/>
    <cellStyle name="Normal 5 7 2 3 2 7 2 2" xfId="46160"/>
    <cellStyle name="Normal 5 7 2 3 2 7 3" xfId="25593"/>
    <cellStyle name="Normal 5 7 2 3 2 7 3 2" xfId="55800"/>
    <cellStyle name="Normal 5 7 2 3 2 7 4" xfId="36520"/>
    <cellStyle name="Normal 5 7 2 3 2 8" xfId="7600"/>
    <cellStyle name="Normal 5 7 2 3 2 8 2" xfId="17240"/>
    <cellStyle name="Normal 5 7 2 3 2 8 2 2" xfId="47447"/>
    <cellStyle name="Normal 5 7 2 3 2 8 3" xfId="26880"/>
    <cellStyle name="Normal 5 7 2 3 2 8 3 2" xfId="57087"/>
    <cellStyle name="Normal 5 7 2 3 2 8 4" xfId="37807"/>
    <cellStyle name="Normal 5 7 2 3 2 9" xfId="8887"/>
    <cellStyle name="Normal 5 7 2 3 2 9 2" xfId="18527"/>
    <cellStyle name="Normal 5 7 2 3 2 9 2 2" xfId="48734"/>
    <cellStyle name="Normal 5 7 2 3 2 9 3" xfId="28167"/>
    <cellStyle name="Normal 5 7 2 3 2 9 3 2" xfId="58374"/>
    <cellStyle name="Normal 5 7 2 3 2 9 4" xfId="39094"/>
    <cellStyle name="Normal 5 7 2 3 3" xfId="664"/>
    <cellStyle name="Normal 5 7 2 3 3 10" xfId="19955"/>
    <cellStyle name="Normal 5 7 2 3 3 10 2" xfId="50162"/>
    <cellStyle name="Normal 5 7 2 3 3 11" xfId="29759"/>
    <cellStyle name="Normal 5 7 2 3 3 11 2" xfId="59966"/>
    <cellStyle name="Normal 5 7 2 3 3 12" xfId="30882"/>
    <cellStyle name="Normal 5 7 2 3 3 2" xfId="1793"/>
    <cellStyle name="Normal 5 7 2 3 3 2 2" xfId="11438"/>
    <cellStyle name="Normal 5 7 2 3 3 2 2 2" xfId="41645"/>
    <cellStyle name="Normal 5 7 2 3 3 2 3" xfId="21078"/>
    <cellStyle name="Normal 5 7 2 3 3 2 3 2" xfId="51285"/>
    <cellStyle name="Normal 5 7 2 3 3 2 4" xfId="32005"/>
    <cellStyle name="Normal 5 7 2 3 3 3" xfId="2919"/>
    <cellStyle name="Normal 5 7 2 3 3 3 2" xfId="12561"/>
    <cellStyle name="Normal 5 7 2 3 3 3 2 2" xfId="42768"/>
    <cellStyle name="Normal 5 7 2 3 3 3 3" xfId="22201"/>
    <cellStyle name="Normal 5 7 2 3 3 3 3 2" xfId="52408"/>
    <cellStyle name="Normal 5 7 2 3 3 3 4" xfId="33128"/>
    <cellStyle name="Normal 5 7 2 3 3 4" xfId="4042"/>
    <cellStyle name="Normal 5 7 2 3 3 4 2" xfId="13684"/>
    <cellStyle name="Normal 5 7 2 3 3 4 2 2" xfId="43891"/>
    <cellStyle name="Normal 5 7 2 3 3 4 3" xfId="23324"/>
    <cellStyle name="Normal 5 7 2 3 3 4 3 2" xfId="53531"/>
    <cellStyle name="Normal 5 7 2 3 3 4 4" xfId="34251"/>
    <cellStyle name="Normal 5 7 2 3 3 5" xfId="5331"/>
    <cellStyle name="Normal 5 7 2 3 3 5 2" xfId="14971"/>
    <cellStyle name="Normal 5 7 2 3 3 5 2 2" xfId="45178"/>
    <cellStyle name="Normal 5 7 2 3 3 5 3" xfId="24611"/>
    <cellStyle name="Normal 5 7 2 3 3 5 3 2" xfId="54818"/>
    <cellStyle name="Normal 5 7 2 3 3 5 4" xfId="35538"/>
    <cellStyle name="Normal 5 7 2 3 3 6" xfId="6618"/>
    <cellStyle name="Normal 5 7 2 3 3 6 2" xfId="16258"/>
    <cellStyle name="Normal 5 7 2 3 3 6 2 2" xfId="46465"/>
    <cellStyle name="Normal 5 7 2 3 3 6 3" xfId="25898"/>
    <cellStyle name="Normal 5 7 2 3 3 6 3 2" xfId="56105"/>
    <cellStyle name="Normal 5 7 2 3 3 6 4" xfId="36825"/>
    <cellStyle name="Normal 5 7 2 3 3 7" xfId="7905"/>
    <cellStyle name="Normal 5 7 2 3 3 7 2" xfId="17545"/>
    <cellStyle name="Normal 5 7 2 3 3 7 2 2" xfId="47752"/>
    <cellStyle name="Normal 5 7 2 3 3 7 3" xfId="27185"/>
    <cellStyle name="Normal 5 7 2 3 3 7 3 2" xfId="57392"/>
    <cellStyle name="Normal 5 7 2 3 3 7 4" xfId="38112"/>
    <cellStyle name="Normal 5 7 2 3 3 8" xfId="9192"/>
    <cellStyle name="Normal 5 7 2 3 3 8 2" xfId="18832"/>
    <cellStyle name="Normal 5 7 2 3 3 8 2 2" xfId="49039"/>
    <cellStyle name="Normal 5 7 2 3 3 8 3" xfId="28472"/>
    <cellStyle name="Normal 5 7 2 3 3 8 3 2" xfId="58679"/>
    <cellStyle name="Normal 5 7 2 3 3 8 4" xfId="39399"/>
    <cellStyle name="Normal 5 7 2 3 3 9" xfId="10315"/>
    <cellStyle name="Normal 5 7 2 3 3 9 2" xfId="40522"/>
    <cellStyle name="Normal 5 7 2 3 4" xfId="1134"/>
    <cellStyle name="Normal 5 7 2 3 4 10" xfId="20422"/>
    <cellStyle name="Normal 5 7 2 3 4 10 2" xfId="50629"/>
    <cellStyle name="Normal 5 7 2 3 4 11" xfId="30226"/>
    <cellStyle name="Normal 5 7 2 3 4 11 2" xfId="60433"/>
    <cellStyle name="Normal 5 7 2 3 4 12" xfId="31349"/>
    <cellStyle name="Normal 5 7 2 3 4 2" xfId="2262"/>
    <cellStyle name="Normal 5 7 2 3 4 2 2" xfId="11905"/>
    <cellStyle name="Normal 5 7 2 3 4 2 2 2" xfId="42112"/>
    <cellStyle name="Normal 5 7 2 3 4 2 3" xfId="21545"/>
    <cellStyle name="Normal 5 7 2 3 4 2 3 2" xfId="51752"/>
    <cellStyle name="Normal 5 7 2 3 4 2 4" xfId="32472"/>
    <cellStyle name="Normal 5 7 2 3 4 3" xfId="3386"/>
    <cellStyle name="Normal 5 7 2 3 4 3 2" xfId="13028"/>
    <cellStyle name="Normal 5 7 2 3 4 3 2 2" xfId="43235"/>
    <cellStyle name="Normal 5 7 2 3 4 3 3" xfId="22668"/>
    <cellStyle name="Normal 5 7 2 3 4 3 3 2" xfId="52875"/>
    <cellStyle name="Normal 5 7 2 3 4 3 4" xfId="33595"/>
    <cellStyle name="Normal 5 7 2 3 4 4" xfId="4509"/>
    <cellStyle name="Normal 5 7 2 3 4 4 2" xfId="14151"/>
    <cellStyle name="Normal 5 7 2 3 4 4 2 2" xfId="44358"/>
    <cellStyle name="Normal 5 7 2 3 4 4 3" xfId="23791"/>
    <cellStyle name="Normal 5 7 2 3 4 4 3 2" xfId="53998"/>
    <cellStyle name="Normal 5 7 2 3 4 4 4" xfId="34718"/>
    <cellStyle name="Normal 5 7 2 3 4 5" xfId="5798"/>
    <cellStyle name="Normal 5 7 2 3 4 5 2" xfId="15438"/>
    <cellStyle name="Normal 5 7 2 3 4 5 2 2" xfId="45645"/>
    <cellStyle name="Normal 5 7 2 3 4 5 3" xfId="25078"/>
    <cellStyle name="Normal 5 7 2 3 4 5 3 2" xfId="55285"/>
    <cellStyle name="Normal 5 7 2 3 4 5 4" xfId="36005"/>
    <cellStyle name="Normal 5 7 2 3 4 6" xfId="7085"/>
    <cellStyle name="Normal 5 7 2 3 4 6 2" xfId="16725"/>
    <cellStyle name="Normal 5 7 2 3 4 6 2 2" xfId="46932"/>
    <cellStyle name="Normal 5 7 2 3 4 6 3" xfId="26365"/>
    <cellStyle name="Normal 5 7 2 3 4 6 3 2" xfId="56572"/>
    <cellStyle name="Normal 5 7 2 3 4 6 4" xfId="37292"/>
    <cellStyle name="Normal 5 7 2 3 4 7" xfId="8372"/>
    <cellStyle name="Normal 5 7 2 3 4 7 2" xfId="18012"/>
    <cellStyle name="Normal 5 7 2 3 4 7 2 2" xfId="48219"/>
    <cellStyle name="Normal 5 7 2 3 4 7 3" xfId="27652"/>
    <cellStyle name="Normal 5 7 2 3 4 7 3 2" xfId="57859"/>
    <cellStyle name="Normal 5 7 2 3 4 7 4" xfId="38579"/>
    <cellStyle name="Normal 5 7 2 3 4 8" xfId="9659"/>
    <cellStyle name="Normal 5 7 2 3 4 8 2" xfId="19299"/>
    <cellStyle name="Normal 5 7 2 3 4 8 2 2" xfId="49506"/>
    <cellStyle name="Normal 5 7 2 3 4 8 3" xfId="28939"/>
    <cellStyle name="Normal 5 7 2 3 4 8 3 2" xfId="59146"/>
    <cellStyle name="Normal 5 7 2 3 4 8 4" xfId="39866"/>
    <cellStyle name="Normal 5 7 2 3 4 9" xfId="10782"/>
    <cellStyle name="Normal 5 7 2 3 4 9 2" xfId="40989"/>
    <cellStyle name="Normal 5 7 2 3 5" xfId="1322"/>
    <cellStyle name="Normal 5 7 2 3 5 2" xfId="4862"/>
    <cellStyle name="Normal 5 7 2 3 5 2 2" xfId="14502"/>
    <cellStyle name="Normal 5 7 2 3 5 2 2 2" xfId="44709"/>
    <cellStyle name="Normal 5 7 2 3 5 2 3" xfId="24142"/>
    <cellStyle name="Normal 5 7 2 3 5 2 3 2" xfId="54349"/>
    <cellStyle name="Normal 5 7 2 3 5 2 4" xfId="35069"/>
    <cellStyle name="Normal 5 7 2 3 5 3" xfId="6149"/>
    <cellStyle name="Normal 5 7 2 3 5 3 2" xfId="15789"/>
    <cellStyle name="Normal 5 7 2 3 5 3 2 2" xfId="45996"/>
    <cellStyle name="Normal 5 7 2 3 5 3 3" xfId="25429"/>
    <cellStyle name="Normal 5 7 2 3 5 3 3 2" xfId="55636"/>
    <cellStyle name="Normal 5 7 2 3 5 3 4" xfId="36356"/>
    <cellStyle name="Normal 5 7 2 3 5 4" xfId="7436"/>
    <cellStyle name="Normal 5 7 2 3 5 4 2" xfId="17076"/>
    <cellStyle name="Normal 5 7 2 3 5 4 2 2" xfId="47283"/>
    <cellStyle name="Normal 5 7 2 3 5 4 3" xfId="26716"/>
    <cellStyle name="Normal 5 7 2 3 5 4 3 2" xfId="56923"/>
    <cellStyle name="Normal 5 7 2 3 5 4 4" xfId="37643"/>
    <cellStyle name="Normal 5 7 2 3 5 5" xfId="8723"/>
    <cellStyle name="Normal 5 7 2 3 5 5 2" xfId="18363"/>
    <cellStyle name="Normal 5 7 2 3 5 5 2 2" xfId="48570"/>
    <cellStyle name="Normal 5 7 2 3 5 5 3" xfId="28003"/>
    <cellStyle name="Normal 5 7 2 3 5 5 3 2" xfId="58210"/>
    <cellStyle name="Normal 5 7 2 3 5 5 4" xfId="38930"/>
    <cellStyle name="Normal 5 7 2 3 5 6" xfId="10969"/>
    <cellStyle name="Normal 5 7 2 3 5 6 2" xfId="41176"/>
    <cellStyle name="Normal 5 7 2 3 5 7" xfId="20609"/>
    <cellStyle name="Normal 5 7 2 3 5 7 2" xfId="50816"/>
    <cellStyle name="Normal 5 7 2 3 5 8" xfId="29290"/>
    <cellStyle name="Normal 5 7 2 3 5 8 2" xfId="59497"/>
    <cellStyle name="Normal 5 7 2 3 5 9" xfId="31536"/>
    <cellStyle name="Normal 5 7 2 3 6" xfId="2450"/>
    <cellStyle name="Normal 5 7 2 3 6 2" xfId="12092"/>
    <cellStyle name="Normal 5 7 2 3 6 2 2" xfId="42299"/>
    <cellStyle name="Normal 5 7 2 3 6 3" xfId="21732"/>
    <cellStyle name="Normal 5 7 2 3 6 3 2" xfId="51939"/>
    <cellStyle name="Normal 5 7 2 3 6 4" xfId="32659"/>
    <cellStyle name="Normal 5 7 2 3 7" xfId="3573"/>
    <cellStyle name="Normal 5 7 2 3 7 2" xfId="13215"/>
    <cellStyle name="Normal 5 7 2 3 7 2 2" xfId="43422"/>
    <cellStyle name="Normal 5 7 2 3 7 3" xfId="22855"/>
    <cellStyle name="Normal 5 7 2 3 7 3 2" xfId="53062"/>
    <cellStyle name="Normal 5 7 2 3 7 4" xfId="33782"/>
    <cellStyle name="Normal 5 7 2 3 8" xfId="4696"/>
    <cellStyle name="Normal 5 7 2 3 8 2" xfId="14338"/>
    <cellStyle name="Normal 5 7 2 3 8 2 2" xfId="44545"/>
    <cellStyle name="Normal 5 7 2 3 8 3" xfId="23978"/>
    <cellStyle name="Normal 5 7 2 3 8 3 2" xfId="54185"/>
    <cellStyle name="Normal 5 7 2 3 8 4" xfId="34905"/>
    <cellStyle name="Normal 5 7 2 3 9" xfId="5985"/>
    <cellStyle name="Normal 5 7 2 3 9 2" xfId="15625"/>
    <cellStyle name="Normal 5 7 2 3 9 2 2" xfId="45832"/>
    <cellStyle name="Normal 5 7 2 3 9 3" xfId="25265"/>
    <cellStyle name="Normal 5 7 2 3 9 3 2" xfId="55472"/>
    <cellStyle name="Normal 5 7 2 3 9 4" xfId="36192"/>
    <cellStyle name="Normal 5 7 2 4" xfId="211"/>
    <cellStyle name="Normal 5 7 2 4 10" xfId="7295"/>
    <cellStyle name="Normal 5 7 2 4 10 2" xfId="16935"/>
    <cellStyle name="Normal 5 7 2 4 10 2 2" xfId="47142"/>
    <cellStyle name="Normal 5 7 2 4 10 3" xfId="26575"/>
    <cellStyle name="Normal 5 7 2 4 10 3 2" xfId="56782"/>
    <cellStyle name="Normal 5 7 2 4 10 4" xfId="37502"/>
    <cellStyle name="Normal 5 7 2 4 11" xfId="8582"/>
    <cellStyle name="Normal 5 7 2 4 11 2" xfId="18222"/>
    <cellStyle name="Normal 5 7 2 4 11 2 2" xfId="48429"/>
    <cellStyle name="Normal 5 7 2 4 11 3" xfId="27862"/>
    <cellStyle name="Normal 5 7 2 4 11 3 2" xfId="58069"/>
    <cellStyle name="Normal 5 7 2 4 11 4" xfId="38789"/>
    <cellStyle name="Normal 5 7 2 4 12" xfId="9869"/>
    <cellStyle name="Normal 5 7 2 4 12 2" xfId="40076"/>
    <cellStyle name="Normal 5 7 2 4 13" xfId="19509"/>
    <cellStyle name="Normal 5 7 2 4 13 2" xfId="49716"/>
    <cellStyle name="Normal 5 7 2 4 14" xfId="29149"/>
    <cellStyle name="Normal 5 7 2 4 14 2" xfId="59356"/>
    <cellStyle name="Normal 5 7 2 4 15" xfId="30436"/>
    <cellStyle name="Normal 5 7 2 4 2" xfId="375"/>
    <cellStyle name="Normal 5 7 2 4 2 10" xfId="10033"/>
    <cellStyle name="Normal 5 7 2 4 2 10 2" xfId="40240"/>
    <cellStyle name="Normal 5 7 2 4 2 11" xfId="19673"/>
    <cellStyle name="Normal 5 7 2 4 2 11 2" xfId="49880"/>
    <cellStyle name="Normal 5 7 2 4 2 12" xfId="29477"/>
    <cellStyle name="Normal 5 7 2 4 2 12 2" xfId="59684"/>
    <cellStyle name="Normal 5 7 2 4 2 13" xfId="30600"/>
    <cellStyle name="Normal 5 7 2 4 2 2" xfId="851"/>
    <cellStyle name="Normal 5 7 2 4 2 2 10" xfId="20142"/>
    <cellStyle name="Normal 5 7 2 4 2 2 10 2" xfId="50349"/>
    <cellStyle name="Normal 5 7 2 4 2 2 11" xfId="29946"/>
    <cellStyle name="Normal 5 7 2 4 2 2 11 2" xfId="60153"/>
    <cellStyle name="Normal 5 7 2 4 2 2 12" xfId="31069"/>
    <cellStyle name="Normal 5 7 2 4 2 2 2" xfId="1980"/>
    <cellStyle name="Normal 5 7 2 4 2 2 2 2" xfId="11625"/>
    <cellStyle name="Normal 5 7 2 4 2 2 2 2 2" xfId="41832"/>
    <cellStyle name="Normal 5 7 2 4 2 2 2 3" xfId="21265"/>
    <cellStyle name="Normal 5 7 2 4 2 2 2 3 2" xfId="51472"/>
    <cellStyle name="Normal 5 7 2 4 2 2 2 4" xfId="32192"/>
    <cellStyle name="Normal 5 7 2 4 2 2 3" xfId="3106"/>
    <cellStyle name="Normal 5 7 2 4 2 2 3 2" xfId="12748"/>
    <cellStyle name="Normal 5 7 2 4 2 2 3 2 2" xfId="42955"/>
    <cellStyle name="Normal 5 7 2 4 2 2 3 3" xfId="22388"/>
    <cellStyle name="Normal 5 7 2 4 2 2 3 3 2" xfId="52595"/>
    <cellStyle name="Normal 5 7 2 4 2 2 3 4" xfId="33315"/>
    <cellStyle name="Normal 5 7 2 4 2 2 4" xfId="4229"/>
    <cellStyle name="Normal 5 7 2 4 2 2 4 2" xfId="13871"/>
    <cellStyle name="Normal 5 7 2 4 2 2 4 2 2" xfId="44078"/>
    <cellStyle name="Normal 5 7 2 4 2 2 4 3" xfId="23511"/>
    <cellStyle name="Normal 5 7 2 4 2 2 4 3 2" xfId="53718"/>
    <cellStyle name="Normal 5 7 2 4 2 2 4 4" xfId="34438"/>
    <cellStyle name="Normal 5 7 2 4 2 2 5" xfId="5518"/>
    <cellStyle name="Normal 5 7 2 4 2 2 5 2" xfId="15158"/>
    <cellStyle name="Normal 5 7 2 4 2 2 5 2 2" xfId="45365"/>
    <cellStyle name="Normal 5 7 2 4 2 2 5 3" xfId="24798"/>
    <cellStyle name="Normal 5 7 2 4 2 2 5 3 2" xfId="55005"/>
    <cellStyle name="Normal 5 7 2 4 2 2 5 4" xfId="35725"/>
    <cellStyle name="Normal 5 7 2 4 2 2 6" xfId="6805"/>
    <cellStyle name="Normal 5 7 2 4 2 2 6 2" xfId="16445"/>
    <cellStyle name="Normal 5 7 2 4 2 2 6 2 2" xfId="46652"/>
    <cellStyle name="Normal 5 7 2 4 2 2 6 3" xfId="26085"/>
    <cellStyle name="Normal 5 7 2 4 2 2 6 3 2" xfId="56292"/>
    <cellStyle name="Normal 5 7 2 4 2 2 6 4" xfId="37012"/>
    <cellStyle name="Normal 5 7 2 4 2 2 7" xfId="8092"/>
    <cellStyle name="Normal 5 7 2 4 2 2 7 2" xfId="17732"/>
    <cellStyle name="Normal 5 7 2 4 2 2 7 2 2" xfId="47939"/>
    <cellStyle name="Normal 5 7 2 4 2 2 7 3" xfId="27372"/>
    <cellStyle name="Normal 5 7 2 4 2 2 7 3 2" xfId="57579"/>
    <cellStyle name="Normal 5 7 2 4 2 2 7 4" xfId="38299"/>
    <cellStyle name="Normal 5 7 2 4 2 2 8" xfId="9379"/>
    <cellStyle name="Normal 5 7 2 4 2 2 8 2" xfId="19019"/>
    <cellStyle name="Normal 5 7 2 4 2 2 8 2 2" xfId="49226"/>
    <cellStyle name="Normal 5 7 2 4 2 2 8 3" xfId="28659"/>
    <cellStyle name="Normal 5 7 2 4 2 2 8 3 2" xfId="58866"/>
    <cellStyle name="Normal 5 7 2 4 2 2 8 4" xfId="39586"/>
    <cellStyle name="Normal 5 7 2 4 2 2 9" xfId="10502"/>
    <cellStyle name="Normal 5 7 2 4 2 2 9 2" xfId="40709"/>
    <cellStyle name="Normal 5 7 2 4 2 3" xfId="1509"/>
    <cellStyle name="Normal 5 7 2 4 2 3 2" xfId="11156"/>
    <cellStyle name="Normal 5 7 2 4 2 3 2 2" xfId="41363"/>
    <cellStyle name="Normal 5 7 2 4 2 3 3" xfId="20796"/>
    <cellStyle name="Normal 5 7 2 4 2 3 3 2" xfId="51003"/>
    <cellStyle name="Normal 5 7 2 4 2 3 4" xfId="31723"/>
    <cellStyle name="Normal 5 7 2 4 2 4" xfId="2637"/>
    <cellStyle name="Normal 5 7 2 4 2 4 2" xfId="12279"/>
    <cellStyle name="Normal 5 7 2 4 2 4 2 2" xfId="42486"/>
    <cellStyle name="Normal 5 7 2 4 2 4 3" xfId="21919"/>
    <cellStyle name="Normal 5 7 2 4 2 4 3 2" xfId="52126"/>
    <cellStyle name="Normal 5 7 2 4 2 4 4" xfId="32846"/>
    <cellStyle name="Normal 5 7 2 4 2 5" xfId="3760"/>
    <cellStyle name="Normal 5 7 2 4 2 5 2" xfId="13402"/>
    <cellStyle name="Normal 5 7 2 4 2 5 2 2" xfId="43609"/>
    <cellStyle name="Normal 5 7 2 4 2 5 3" xfId="23042"/>
    <cellStyle name="Normal 5 7 2 4 2 5 3 2" xfId="53249"/>
    <cellStyle name="Normal 5 7 2 4 2 5 4" xfId="33969"/>
    <cellStyle name="Normal 5 7 2 4 2 6" xfId="5049"/>
    <cellStyle name="Normal 5 7 2 4 2 6 2" xfId="14689"/>
    <cellStyle name="Normal 5 7 2 4 2 6 2 2" xfId="44896"/>
    <cellStyle name="Normal 5 7 2 4 2 6 3" xfId="24329"/>
    <cellStyle name="Normal 5 7 2 4 2 6 3 2" xfId="54536"/>
    <cellStyle name="Normal 5 7 2 4 2 6 4" xfId="35256"/>
    <cellStyle name="Normal 5 7 2 4 2 7" xfId="6336"/>
    <cellStyle name="Normal 5 7 2 4 2 7 2" xfId="15976"/>
    <cellStyle name="Normal 5 7 2 4 2 7 2 2" xfId="46183"/>
    <cellStyle name="Normal 5 7 2 4 2 7 3" xfId="25616"/>
    <cellStyle name="Normal 5 7 2 4 2 7 3 2" xfId="55823"/>
    <cellStyle name="Normal 5 7 2 4 2 7 4" xfId="36543"/>
    <cellStyle name="Normal 5 7 2 4 2 8" xfId="7623"/>
    <cellStyle name="Normal 5 7 2 4 2 8 2" xfId="17263"/>
    <cellStyle name="Normal 5 7 2 4 2 8 2 2" xfId="47470"/>
    <cellStyle name="Normal 5 7 2 4 2 8 3" xfId="26903"/>
    <cellStyle name="Normal 5 7 2 4 2 8 3 2" xfId="57110"/>
    <cellStyle name="Normal 5 7 2 4 2 8 4" xfId="37830"/>
    <cellStyle name="Normal 5 7 2 4 2 9" xfId="8910"/>
    <cellStyle name="Normal 5 7 2 4 2 9 2" xfId="18550"/>
    <cellStyle name="Normal 5 7 2 4 2 9 2 2" xfId="48757"/>
    <cellStyle name="Normal 5 7 2 4 2 9 3" xfId="28190"/>
    <cellStyle name="Normal 5 7 2 4 2 9 3 2" xfId="58397"/>
    <cellStyle name="Normal 5 7 2 4 2 9 4" xfId="39117"/>
    <cellStyle name="Normal 5 7 2 4 3" xfId="687"/>
    <cellStyle name="Normal 5 7 2 4 3 10" xfId="19978"/>
    <cellStyle name="Normal 5 7 2 4 3 10 2" xfId="50185"/>
    <cellStyle name="Normal 5 7 2 4 3 11" xfId="29782"/>
    <cellStyle name="Normal 5 7 2 4 3 11 2" xfId="59989"/>
    <cellStyle name="Normal 5 7 2 4 3 12" xfId="30905"/>
    <cellStyle name="Normal 5 7 2 4 3 2" xfId="1816"/>
    <cellStyle name="Normal 5 7 2 4 3 2 2" xfId="11461"/>
    <cellStyle name="Normal 5 7 2 4 3 2 2 2" xfId="41668"/>
    <cellStyle name="Normal 5 7 2 4 3 2 3" xfId="21101"/>
    <cellStyle name="Normal 5 7 2 4 3 2 3 2" xfId="51308"/>
    <cellStyle name="Normal 5 7 2 4 3 2 4" xfId="32028"/>
    <cellStyle name="Normal 5 7 2 4 3 3" xfId="2942"/>
    <cellStyle name="Normal 5 7 2 4 3 3 2" xfId="12584"/>
    <cellStyle name="Normal 5 7 2 4 3 3 2 2" xfId="42791"/>
    <cellStyle name="Normal 5 7 2 4 3 3 3" xfId="22224"/>
    <cellStyle name="Normal 5 7 2 4 3 3 3 2" xfId="52431"/>
    <cellStyle name="Normal 5 7 2 4 3 3 4" xfId="33151"/>
    <cellStyle name="Normal 5 7 2 4 3 4" xfId="4065"/>
    <cellStyle name="Normal 5 7 2 4 3 4 2" xfId="13707"/>
    <cellStyle name="Normal 5 7 2 4 3 4 2 2" xfId="43914"/>
    <cellStyle name="Normal 5 7 2 4 3 4 3" xfId="23347"/>
    <cellStyle name="Normal 5 7 2 4 3 4 3 2" xfId="53554"/>
    <cellStyle name="Normal 5 7 2 4 3 4 4" xfId="34274"/>
    <cellStyle name="Normal 5 7 2 4 3 5" xfId="5354"/>
    <cellStyle name="Normal 5 7 2 4 3 5 2" xfId="14994"/>
    <cellStyle name="Normal 5 7 2 4 3 5 2 2" xfId="45201"/>
    <cellStyle name="Normal 5 7 2 4 3 5 3" xfId="24634"/>
    <cellStyle name="Normal 5 7 2 4 3 5 3 2" xfId="54841"/>
    <cellStyle name="Normal 5 7 2 4 3 5 4" xfId="35561"/>
    <cellStyle name="Normal 5 7 2 4 3 6" xfId="6641"/>
    <cellStyle name="Normal 5 7 2 4 3 6 2" xfId="16281"/>
    <cellStyle name="Normal 5 7 2 4 3 6 2 2" xfId="46488"/>
    <cellStyle name="Normal 5 7 2 4 3 6 3" xfId="25921"/>
    <cellStyle name="Normal 5 7 2 4 3 6 3 2" xfId="56128"/>
    <cellStyle name="Normal 5 7 2 4 3 6 4" xfId="36848"/>
    <cellStyle name="Normal 5 7 2 4 3 7" xfId="7928"/>
    <cellStyle name="Normal 5 7 2 4 3 7 2" xfId="17568"/>
    <cellStyle name="Normal 5 7 2 4 3 7 2 2" xfId="47775"/>
    <cellStyle name="Normal 5 7 2 4 3 7 3" xfId="27208"/>
    <cellStyle name="Normal 5 7 2 4 3 7 3 2" xfId="57415"/>
    <cellStyle name="Normal 5 7 2 4 3 7 4" xfId="38135"/>
    <cellStyle name="Normal 5 7 2 4 3 8" xfId="9215"/>
    <cellStyle name="Normal 5 7 2 4 3 8 2" xfId="18855"/>
    <cellStyle name="Normal 5 7 2 4 3 8 2 2" xfId="49062"/>
    <cellStyle name="Normal 5 7 2 4 3 8 3" xfId="28495"/>
    <cellStyle name="Normal 5 7 2 4 3 8 3 2" xfId="58702"/>
    <cellStyle name="Normal 5 7 2 4 3 8 4" xfId="39422"/>
    <cellStyle name="Normal 5 7 2 4 3 9" xfId="10338"/>
    <cellStyle name="Normal 5 7 2 4 3 9 2" xfId="40545"/>
    <cellStyle name="Normal 5 7 2 4 4" xfId="1157"/>
    <cellStyle name="Normal 5 7 2 4 4 10" xfId="20445"/>
    <cellStyle name="Normal 5 7 2 4 4 10 2" xfId="50652"/>
    <cellStyle name="Normal 5 7 2 4 4 11" xfId="30249"/>
    <cellStyle name="Normal 5 7 2 4 4 11 2" xfId="60456"/>
    <cellStyle name="Normal 5 7 2 4 4 12" xfId="31372"/>
    <cellStyle name="Normal 5 7 2 4 4 2" xfId="2285"/>
    <cellStyle name="Normal 5 7 2 4 4 2 2" xfId="11928"/>
    <cellStyle name="Normal 5 7 2 4 4 2 2 2" xfId="42135"/>
    <cellStyle name="Normal 5 7 2 4 4 2 3" xfId="21568"/>
    <cellStyle name="Normal 5 7 2 4 4 2 3 2" xfId="51775"/>
    <cellStyle name="Normal 5 7 2 4 4 2 4" xfId="32495"/>
    <cellStyle name="Normal 5 7 2 4 4 3" xfId="3409"/>
    <cellStyle name="Normal 5 7 2 4 4 3 2" xfId="13051"/>
    <cellStyle name="Normal 5 7 2 4 4 3 2 2" xfId="43258"/>
    <cellStyle name="Normal 5 7 2 4 4 3 3" xfId="22691"/>
    <cellStyle name="Normal 5 7 2 4 4 3 3 2" xfId="52898"/>
    <cellStyle name="Normal 5 7 2 4 4 3 4" xfId="33618"/>
    <cellStyle name="Normal 5 7 2 4 4 4" xfId="4532"/>
    <cellStyle name="Normal 5 7 2 4 4 4 2" xfId="14174"/>
    <cellStyle name="Normal 5 7 2 4 4 4 2 2" xfId="44381"/>
    <cellStyle name="Normal 5 7 2 4 4 4 3" xfId="23814"/>
    <cellStyle name="Normal 5 7 2 4 4 4 3 2" xfId="54021"/>
    <cellStyle name="Normal 5 7 2 4 4 4 4" xfId="34741"/>
    <cellStyle name="Normal 5 7 2 4 4 5" xfId="5821"/>
    <cellStyle name="Normal 5 7 2 4 4 5 2" xfId="15461"/>
    <cellStyle name="Normal 5 7 2 4 4 5 2 2" xfId="45668"/>
    <cellStyle name="Normal 5 7 2 4 4 5 3" xfId="25101"/>
    <cellStyle name="Normal 5 7 2 4 4 5 3 2" xfId="55308"/>
    <cellStyle name="Normal 5 7 2 4 4 5 4" xfId="36028"/>
    <cellStyle name="Normal 5 7 2 4 4 6" xfId="7108"/>
    <cellStyle name="Normal 5 7 2 4 4 6 2" xfId="16748"/>
    <cellStyle name="Normal 5 7 2 4 4 6 2 2" xfId="46955"/>
    <cellStyle name="Normal 5 7 2 4 4 6 3" xfId="26388"/>
    <cellStyle name="Normal 5 7 2 4 4 6 3 2" xfId="56595"/>
    <cellStyle name="Normal 5 7 2 4 4 6 4" xfId="37315"/>
    <cellStyle name="Normal 5 7 2 4 4 7" xfId="8395"/>
    <cellStyle name="Normal 5 7 2 4 4 7 2" xfId="18035"/>
    <cellStyle name="Normal 5 7 2 4 4 7 2 2" xfId="48242"/>
    <cellStyle name="Normal 5 7 2 4 4 7 3" xfId="27675"/>
    <cellStyle name="Normal 5 7 2 4 4 7 3 2" xfId="57882"/>
    <cellStyle name="Normal 5 7 2 4 4 7 4" xfId="38602"/>
    <cellStyle name="Normal 5 7 2 4 4 8" xfId="9682"/>
    <cellStyle name="Normal 5 7 2 4 4 8 2" xfId="19322"/>
    <cellStyle name="Normal 5 7 2 4 4 8 2 2" xfId="49529"/>
    <cellStyle name="Normal 5 7 2 4 4 8 3" xfId="28962"/>
    <cellStyle name="Normal 5 7 2 4 4 8 3 2" xfId="59169"/>
    <cellStyle name="Normal 5 7 2 4 4 8 4" xfId="39889"/>
    <cellStyle name="Normal 5 7 2 4 4 9" xfId="10805"/>
    <cellStyle name="Normal 5 7 2 4 4 9 2" xfId="41012"/>
    <cellStyle name="Normal 5 7 2 4 5" xfId="1345"/>
    <cellStyle name="Normal 5 7 2 4 5 2" xfId="4885"/>
    <cellStyle name="Normal 5 7 2 4 5 2 2" xfId="14525"/>
    <cellStyle name="Normal 5 7 2 4 5 2 2 2" xfId="44732"/>
    <cellStyle name="Normal 5 7 2 4 5 2 3" xfId="24165"/>
    <cellStyle name="Normal 5 7 2 4 5 2 3 2" xfId="54372"/>
    <cellStyle name="Normal 5 7 2 4 5 2 4" xfId="35092"/>
    <cellStyle name="Normal 5 7 2 4 5 3" xfId="6172"/>
    <cellStyle name="Normal 5 7 2 4 5 3 2" xfId="15812"/>
    <cellStyle name="Normal 5 7 2 4 5 3 2 2" xfId="46019"/>
    <cellStyle name="Normal 5 7 2 4 5 3 3" xfId="25452"/>
    <cellStyle name="Normal 5 7 2 4 5 3 3 2" xfId="55659"/>
    <cellStyle name="Normal 5 7 2 4 5 3 4" xfId="36379"/>
    <cellStyle name="Normal 5 7 2 4 5 4" xfId="7459"/>
    <cellStyle name="Normal 5 7 2 4 5 4 2" xfId="17099"/>
    <cellStyle name="Normal 5 7 2 4 5 4 2 2" xfId="47306"/>
    <cellStyle name="Normal 5 7 2 4 5 4 3" xfId="26739"/>
    <cellStyle name="Normal 5 7 2 4 5 4 3 2" xfId="56946"/>
    <cellStyle name="Normal 5 7 2 4 5 4 4" xfId="37666"/>
    <cellStyle name="Normal 5 7 2 4 5 5" xfId="8746"/>
    <cellStyle name="Normal 5 7 2 4 5 5 2" xfId="18386"/>
    <cellStyle name="Normal 5 7 2 4 5 5 2 2" xfId="48593"/>
    <cellStyle name="Normal 5 7 2 4 5 5 3" xfId="28026"/>
    <cellStyle name="Normal 5 7 2 4 5 5 3 2" xfId="58233"/>
    <cellStyle name="Normal 5 7 2 4 5 5 4" xfId="38953"/>
    <cellStyle name="Normal 5 7 2 4 5 6" xfId="10992"/>
    <cellStyle name="Normal 5 7 2 4 5 6 2" xfId="41199"/>
    <cellStyle name="Normal 5 7 2 4 5 7" xfId="20632"/>
    <cellStyle name="Normal 5 7 2 4 5 7 2" xfId="50839"/>
    <cellStyle name="Normal 5 7 2 4 5 8" xfId="29313"/>
    <cellStyle name="Normal 5 7 2 4 5 8 2" xfId="59520"/>
    <cellStyle name="Normal 5 7 2 4 5 9" xfId="31559"/>
    <cellStyle name="Normal 5 7 2 4 6" xfId="2473"/>
    <cellStyle name="Normal 5 7 2 4 6 2" xfId="12115"/>
    <cellStyle name="Normal 5 7 2 4 6 2 2" xfId="42322"/>
    <cellStyle name="Normal 5 7 2 4 6 3" xfId="21755"/>
    <cellStyle name="Normal 5 7 2 4 6 3 2" xfId="51962"/>
    <cellStyle name="Normal 5 7 2 4 6 4" xfId="32682"/>
    <cellStyle name="Normal 5 7 2 4 7" xfId="3596"/>
    <cellStyle name="Normal 5 7 2 4 7 2" xfId="13238"/>
    <cellStyle name="Normal 5 7 2 4 7 2 2" xfId="43445"/>
    <cellStyle name="Normal 5 7 2 4 7 3" xfId="22878"/>
    <cellStyle name="Normal 5 7 2 4 7 3 2" xfId="53085"/>
    <cellStyle name="Normal 5 7 2 4 7 4" xfId="33805"/>
    <cellStyle name="Normal 5 7 2 4 8" xfId="4719"/>
    <cellStyle name="Normal 5 7 2 4 8 2" xfId="14361"/>
    <cellStyle name="Normal 5 7 2 4 8 2 2" xfId="44568"/>
    <cellStyle name="Normal 5 7 2 4 8 3" xfId="24001"/>
    <cellStyle name="Normal 5 7 2 4 8 3 2" xfId="54208"/>
    <cellStyle name="Normal 5 7 2 4 8 4" xfId="34928"/>
    <cellStyle name="Normal 5 7 2 4 9" xfId="6008"/>
    <cellStyle name="Normal 5 7 2 4 9 2" xfId="15648"/>
    <cellStyle name="Normal 5 7 2 4 9 2 2" xfId="45855"/>
    <cellStyle name="Normal 5 7 2 4 9 3" xfId="25288"/>
    <cellStyle name="Normal 5 7 2 4 9 3 2" xfId="55495"/>
    <cellStyle name="Normal 5 7 2 4 9 4" xfId="36215"/>
    <cellStyle name="Normal 5 7 2 5" xfId="234"/>
    <cellStyle name="Normal 5 7 2 5 10" xfId="7318"/>
    <cellStyle name="Normal 5 7 2 5 10 2" xfId="16958"/>
    <cellStyle name="Normal 5 7 2 5 10 2 2" xfId="47165"/>
    <cellStyle name="Normal 5 7 2 5 10 3" xfId="26598"/>
    <cellStyle name="Normal 5 7 2 5 10 3 2" xfId="56805"/>
    <cellStyle name="Normal 5 7 2 5 10 4" xfId="37525"/>
    <cellStyle name="Normal 5 7 2 5 11" xfId="8605"/>
    <cellStyle name="Normal 5 7 2 5 11 2" xfId="18245"/>
    <cellStyle name="Normal 5 7 2 5 11 2 2" xfId="48452"/>
    <cellStyle name="Normal 5 7 2 5 11 3" xfId="27885"/>
    <cellStyle name="Normal 5 7 2 5 11 3 2" xfId="58092"/>
    <cellStyle name="Normal 5 7 2 5 11 4" xfId="38812"/>
    <cellStyle name="Normal 5 7 2 5 12" xfId="9892"/>
    <cellStyle name="Normal 5 7 2 5 12 2" xfId="40099"/>
    <cellStyle name="Normal 5 7 2 5 13" xfId="19532"/>
    <cellStyle name="Normal 5 7 2 5 13 2" xfId="49739"/>
    <cellStyle name="Normal 5 7 2 5 14" xfId="29172"/>
    <cellStyle name="Normal 5 7 2 5 14 2" xfId="59379"/>
    <cellStyle name="Normal 5 7 2 5 15" xfId="30459"/>
    <cellStyle name="Normal 5 7 2 5 2" xfId="398"/>
    <cellStyle name="Normal 5 7 2 5 2 10" xfId="10056"/>
    <cellStyle name="Normal 5 7 2 5 2 10 2" xfId="40263"/>
    <cellStyle name="Normal 5 7 2 5 2 11" xfId="19696"/>
    <cellStyle name="Normal 5 7 2 5 2 11 2" xfId="49903"/>
    <cellStyle name="Normal 5 7 2 5 2 12" xfId="29500"/>
    <cellStyle name="Normal 5 7 2 5 2 12 2" xfId="59707"/>
    <cellStyle name="Normal 5 7 2 5 2 13" xfId="30623"/>
    <cellStyle name="Normal 5 7 2 5 2 2" xfId="874"/>
    <cellStyle name="Normal 5 7 2 5 2 2 10" xfId="20165"/>
    <cellStyle name="Normal 5 7 2 5 2 2 10 2" xfId="50372"/>
    <cellStyle name="Normal 5 7 2 5 2 2 11" xfId="29969"/>
    <cellStyle name="Normal 5 7 2 5 2 2 11 2" xfId="60176"/>
    <cellStyle name="Normal 5 7 2 5 2 2 12" xfId="31092"/>
    <cellStyle name="Normal 5 7 2 5 2 2 2" xfId="2003"/>
    <cellStyle name="Normal 5 7 2 5 2 2 2 2" xfId="11648"/>
    <cellStyle name="Normal 5 7 2 5 2 2 2 2 2" xfId="41855"/>
    <cellStyle name="Normal 5 7 2 5 2 2 2 3" xfId="21288"/>
    <cellStyle name="Normal 5 7 2 5 2 2 2 3 2" xfId="51495"/>
    <cellStyle name="Normal 5 7 2 5 2 2 2 4" xfId="32215"/>
    <cellStyle name="Normal 5 7 2 5 2 2 3" xfId="3129"/>
    <cellStyle name="Normal 5 7 2 5 2 2 3 2" xfId="12771"/>
    <cellStyle name="Normal 5 7 2 5 2 2 3 2 2" xfId="42978"/>
    <cellStyle name="Normal 5 7 2 5 2 2 3 3" xfId="22411"/>
    <cellStyle name="Normal 5 7 2 5 2 2 3 3 2" xfId="52618"/>
    <cellStyle name="Normal 5 7 2 5 2 2 3 4" xfId="33338"/>
    <cellStyle name="Normal 5 7 2 5 2 2 4" xfId="4252"/>
    <cellStyle name="Normal 5 7 2 5 2 2 4 2" xfId="13894"/>
    <cellStyle name="Normal 5 7 2 5 2 2 4 2 2" xfId="44101"/>
    <cellStyle name="Normal 5 7 2 5 2 2 4 3" xfId="23534"/>
    <cellStyle name="Normal 5 7 2 5 2 2 4 3 2" xfId="53741"/>
    <cellStyle name="Normal 5 7 2 5 2 2 4 4" xfId="34461"/>
    <cellStyle name="Normal 5 7 2 5 2 2 5" xfId="5541"/>
    <cellStyle name="Normal 5 7 2 5 2 2 5 2" xfId="15181"/>
    <cellStyle name="Normal 5 7 2 5 2 2 5 2 2" xfId="45388"/>
    <cellStyle name="Normal 5 7 2 5 2 2 5 3" xfId="24821"/>
    <cellStyle name="Normal 5 7 2 5 2 2 5 3 2" xfId="55028"/>
    <cellStyle name="Normal 5 7 2 5 2 2 5 4" xfId="35748"/>
    <cellStyle name="Normal 5 7 2 5 2 2 6" xfId="6828"/>
    <cellStyle name="Normal 5 7 2 5 2 2 6 2" xfId="16468"/>
    <cellStyle name="Normal 5 7 2 5 2 2 6 2 2" xfId="46675"/>
    <cellStyle name="Normal 5 7 2 5 2 2 6 3" xfId="26108"/>
    <cellStyle name="Normal 5 7 2 5 2 2 6 3 2" xfId="56315"/>
    <cellStyle name="Normal 5 7 2 5 2 2 6 4" xfId="37035"/>
    <cellStyle name="Normal 5 7 2 5 2 2 7" xfId="8115"/>
    <cellStyle name="Normal 5 7 2 5 2 2 7 2" xfId="17755"/>
    <cellStyle name="Normal 5 7 2 5 2 2 7 2 2" xfId="47962"/>
    <cellStyle name="Normal 5 7 2 5 2 2 7 3" xfId="27395"/>
    <cellStyle name="Normal 5 7 2 5 2 2 7 3 2" xfId="57602"/>
    <cellStyle name="Normal 5 7 2 5 2 2 7 4" xfId="38322"/>
    <cellStyle name="Normal 5 7 2 5 2 2 8" xfId="9402"/>
    <cellStyle name="Normal 5 7 2 5 2 2 8 2" xfId="19042"/>
    <cellStyle name="Normal 5 7 2 5 2 2 8 2 2" xfId="49249"/>
    <cellStyle name="Normal 5 7 2 5 2 2 8 3" xfId="28682"/>
    <cellStyle name="Normal 5 7 2 5 2 2 8 3 2" xfId="58889"/>
    <cellStyle name="Normal 5 7 2 5 2 2 8 4" xfId="39609"/>
    <cellStyle name="Normal 5 7 2 5 2 2 9" xfId="10525"/>
    <cellStyle name="Normal 5 7 2 5 2 2 9 2" xfId="40732"/>
    <cellStyle name="Normal 5 7 2 5 2 3" xfId="1532"/>
    <cellStyle name="Normal 5 7 2 5 2 3 2" xfId="11179"/>
    <cellStyle name="Normal 5 7 2 5 2 3 2 2" xfId="41386"/>
    <cellStyle name="Normal 5 7 2 5 2 3 3" xfId="20819"/>
    <cellStyle name="Normal 5 7 2 5 2 3 3 2" xfId="51026"/>
    <cellStyle name="Normal 5 7 2 5 2 3 4" xfId="31746"/>
    <cellStyle name="Normal 5 7 2 5 2 4" xfId="2660"/>
    <cellStyle name="Normal 5 7 2 5 2 4 2" xfId="12302"/>
    <cellStyle name="Normal 5 7 2 5 2 4 2 2" xfId="42509"/>
    <cellStyle name="Normal 5 7 2 5 2 4 3" xfId="21942"/>
    <cellStyle name="Normal 5 7 2 5 2 4 3 2" xfId="52149"/>
    <cellStyle name="Normal 5 7 2 5 2 4 4" xfId="32869"/>
    <cellStyle name="Normal 5 7 2 5 2 5" xfId="3783"/>
    <cellStyle name="Normal 5 7 2 5 2 5 2" xfId="13425"/>
    <cellStyle name="Normal 5 7 2 5 2 5 2 2" xfId="43632"/>
    <cellStyle name="Normal 5 7 2 5 2 5 3" xfId="23065"/>
    <cellStyle name="Normal 5 7 2 5 2 5 3 2" xfId="53272"/>
    <cellStyle name="Normal 5 7 2 5 2 5 4" xfId="33992"/>
    <cellStyle name="Normal 5 7 2 5 2 6" xfId="5072"/>
    <cellStyle name="Normal 5 7 2 5 2 6 2" xfId="14712"/>
    <cellStyle name="Normal 5 7 2 5 2 6 2 2" xfId="44919"/>
    <cellStyle name="Normal 5 7 2 5 2 6 3" xfId="24352"/>
    <cellStyle name="Normal 5 7 2 5 2 6 3 2" xfId="54559"/>
    <cellStyle name="Normal 5 7 2 5 2 6 4" xfId="35279"/>
    <cellStyle name="Normal 5 7 2 5 2 7" xfId="6359"/>
    <cellStyle name="Normal 5 7 2 5 2 7 2" xfId="15999"/>
    <cellStyle name="Normal 5 7 2 5 2 7 2 2" xfId="46206"/>
    <cellStyle name="Normal 5 7 2 5 2 7 3" xfId="25639"/>
    <cellStyle name="Normal 5 7 2 5 2 7 3 2" xfId="55846"/>
    <cellStyle name="Normal 5 7 2 5 2 7 4" xfId="36566"/>
    <cellStyle name="Normal 5 7 2 5 2 8" xfId="7646"/>
    <cellStyle name="Normal 5 7 2 5 2 8 2" xfId="17286"/>
    <cellStyle name="Normal 5 7 2 5 2 8 2 2" xfId="47493"/>
    <cellStyle name="Normal 5 7 2 5 2 8 3" xfId="26926"/>
    <cellStyle name="Normal 5 7 2 5 2 8 3 2" xfId="57133"/>
    <cellStyle name="Normal 5 7 2 5 2 8 4" xfId="37853"/>
    <cellStyle name="Normal 5 7 2 5 2 9" xfId="8933"/>
    <cellStyle name="Normal 5 7 2 5 2 9 2" xfId="18573"/>
    <cellStyle name="Normal 5 7 2 5 2 9 2 2" xfId="48780"/>
    <cellStyle name="Normal 5 7 2 5 2 9 3" xfId="28213"/>
    <cellStyle name="Normal 5 7 2 5 2 9 3 2" xfId="58420"/>
    <cellStyle name="Normal 5 7 2 5 2 9 4" xfId="39140"/>
    <cellStyle name="Normal 5 7 2 5 3" xfId="710"/>
    <cellStyle name="Normal 5 7 2 5 3 10" xfId="20001"/>
    <cellStyle name="Normal 5 7 2 5 3 10 2" xfId="50208"/>
    <cellStyle name="Normal 5 7 2 5 3 11" xfId="29805"/>
    <cellStyle name="Normal 5 7 2 5 3 11 2" xfId="60012"/>
    <cellStyle name="Normal 5 7 2 5 3 12" xfId="30928"/>
    <cellStyle name="Normal 5 7 2 5 3 2" xfId="1839"/>
    <cellStyle name="Normal 5 7 2 5 3 2 2" xfId="11484"/>
    <cellStyle name="Normal 5 7 2 5 3 2 2 2" xfId="41691"/>
    <cellStyle name="Normal 5 7 2 5 3 2 3" xfId="21124"/>
    <cellStyle name="Normal 5 7 2 5 3 2 3 2" xfId="51331"/>
    <cellStyle name="Normal 5 7 2 5 3 2 4" xfId="32051"/>
    <cellStyle name="Normal 5 7 2 5 3 3" xfId="2965"/>
    <cellStyle name="Normal 5 7 2 5 3 3 2" xfId="12607"/>
    <cellStyle name="Normal 5 7 2 5 3 3 2 2" xfId="42814"/>
    <cellStyle name="Normal 5 7 2 5 3 3 3" xfId="22247"/>
    <cellStyle name="Normal 5 7 2 5 3 3 3 2" xfId="52454"/>
    <cellStyle name="Normal 5 7 2 5 3 3 4" xfId="33174"/>
    <cellStyle name="Normal 5 7 2 5 3 4" xfId="4088"/>
    <cellStyle name="Normal 5 7 2 5 3 4 2" xfId="13730"/>
    <cellStyle name="Normal 5 7 2 5 3 4 2 2" xfId="43937"/>
    <cellStyle name="Normal 5 7 2 5 3 4 3" xfId="23370"/>
    <cellStyle name="Normal 5 7 2 5 3 4 3 2" xfId="53577"/>
    <cellStyle name="Normal 5 7 2 5 3 4 4" xfId="34297"/>
    <cellStyle name="Normal 5 7 2 5 3 5" xfId="5377"/>
    <cellStyle name="Normal 5 7 2 5 3 5 2" xfId="15017"/>
    <cellStyle name="Normal 5 7 2 5 3 5 2 2" xfId="45224"/>
    <cellStyle name="Normal 5 7 2 5 3 5 3" xfId="24657"/>
    <cellStyle name="Normal 5 7 2 5 3 5 3 2" xfId="54864"/>
    <cellStyle name="Normal 5 7 2 5 3 5 4" xfId="35584"/>
    <cellStyle name="Normal 5 7 2 5 3 6" xfId="6664"/>
    <cellStyle name="Normal 5 7 2 5 3 6 2" xfId="16304"/>
    <cellStyle name="Normal 5 7 2 5 3 6 2 2" xfId="46511"/>
    <cellStyle name="Normal 5 7 2 5 3 6 3" xfId="25944"/>
    <cellStyle name="Normal 5 7 2 5 3 6 3 2" xfId="56151"/>
    <cellStyle name="Normal 5 7 2 5 3 6 4" xfId="36871"/>
    <cellStyle name="Normal 5 7 2 5 3 7" xfId="7951"/>
    <cellStyle name="Normal 5 7 2 5 3 7 2" xfId="17591"/>
    <cellStyle name="Normal 5 7 2 5 3 7 2 2" xfId="47798"/>
    <cellStyle name="Normal 5 7 2 5 3 7 3" xfId="27231"/>
    <cellStyle name="Normal 5 7 2 5 3 7 3 2" xfId="57438"/>
    <cellStyle name="Normal 5 7 2 5 3 7 4" xfId="38158"/>
    <cellStyle name="Normal 5 7 2 5 3 8" xfId="9238"/>
    <cellStyle name="Normal 5 7 2 5 3 8 2" xfId="18878"/>
    <cellStyle name="Normal 5 7 2 5 3 8 2 2" xfId="49085"/>
    <cellStyle name="Normal 5 7 2 5 3 8 3" xfId="28518"/>
    <cellStyle name="Normal 5 7 2 5 3 8 3 2" xfId="58725"/>
    <cellStyle name="Normal 5 7 2 5 3 8 4" xfId="39445"/>
    <cellStyle name="Normal 5 7 2 5 3 9" xfId="10361"/>
    <cellStyle name="Normal 5 7 2 5 3 9 2" xfId="40568"/>
    <cellStyle name="Normal 5 7 2 5 4" xfId="1180"/>
    <cellStyle name="Normal 5 7 2 5 4 10" xfId="20468"/>
    <cellStyle name="Normal 5 7 2 5 4 10 2" xfId="50675"/>
    <cellStyle name="Normal 5 7 2 5 4 11" xfId="30272"/>
    <cellStyle name="Normal 5 7 2 5 4 11 2" xfId="60479"/>
    <cellStyle name="Normal 5 7 2 5 4 12" xfId="31395"/>
    <cellStyle name="Normal 5 7 2 5 4 2" xfId="2308"/>
    <cellStyle name="Normal 5 7 2 5 4 2 2" xfId="11951"/>
    <cellStyle name="Normal 5 7 2 5 4 2 2 2" xfId="42158"/>
    <cellStyle name="Normal 5 7 2 5 4 2 3" xfId="21591"/>
    <cellStyle name="Normal 5 7 2 5 4 2 3 2" xfId="51798"/>
    <cellStyle name="Normal 5 7 2 5 4 2 4" xfId="32518"/>
    <cellStyle name="Normal 5 7 2 5 4 3" xfId="3432"/>
    <cellStyle name="Normal 5 7 2 5 4 3 2" xfId="13074"/>
    <cellStyle name="Normal 5 7 2 5 4 3 2 2" xfId="43281"/>
    <cellStyle name="Normal 5 7 2 5 4 3 3" xfId="22714"/>
    <cellStyle name="Normal 5 7 2 5 4 3 3 2" xfId="52921"/>
    <cellStyle name="Normal 5 7 2 5 4 3 4" xfId="33641"/>
    <cellStyle name="Normal 5 7 2 5 4 4" xfId="4555"/>
    <cellStyle name="Normal 5 7 2 5 4 4 2" xfId="14197"/>
    <cellStyle name="Normal 5 7 2 5 4 4 2 2" xfId="44404"/>
    <cellStyle name="Normal 5 7 2 5 4 4 3" xfId="23837"/>
    <cellStyle name="Normal 5 7 2 5 4 4 3 2" xfId="54044"/>
    <cellStyle name="Normal 5 7 2 5 4 4 4" xfId="34764"/>
    <cellStyle name="Normal 5 7 2 5 4 5" xfId="5844"/>
    <cellStyle name="Normal 5 7 2 5 4 5 2" xfId="15484"/>
    <cellStyle name="Normal 5 7 2 5 4 5 2 2" xfId="45691"/>
    <cellStyle name="Normal 5 7 2 5 4 5 3" xfId="25124"/>
    <cellStyle name="Normal 5 7 2 5 4 5 3 2" xfId="55331"/>
    <cellStyle name="Normal 5 7 2 5 4 5 4" xfId="36051"/>
    <cellStyle name="Normal 5 7 2 5 4 6" xfId="7131"/>
    <cellStyle name="Normal 5 7 2 5 4 6 2" xfId="16771"/>
    <cellStyle name="Normal 5 7 2 5 4 6 2 2" xfId="46978"/>
    <cellStyle name="Normal 5 7 2 5 4 6 3" xfId="26411"/>
    <cellStyle name="Normal 5 7 2 5 4 6 3 2" xfId="56618"/>
    <cellStyle name="Normal 5 7 2 5 4 6 4" xfId="37338"/>
    <cellStyle name="Normal 5 7 2 5 4 7" xfId="8418"/>
    <cellStyle name="Normal 5 7 2 5 4 7 2" xfId="18058"/>
    <cellStyle name="Normal 5 7 2 5 4 7 2 2" xfId="48265"/>
    <cellStyle name="Normal 5 7 2 5 4 7 3" xfId="27698"/>
    <cellStyle name="Normal 5 7 2 5 4 7 3 2" xfId="57905"/>
    <cellStyle name="Normal 5 7 2 5 4 7 4" xfId="38625"/>
    <cellStyle name="Normal 5 7 2 5 4 8" xfId="9705"/>
    <cellStyle name="Normal 5 7 2 5 4 8 2" xfId="19345"/>
    <cellStyle name="Normal 5 7 2 5 4 8 2 2" xfId="49552"/>
    <cellStyle name="Normal 5 7 2 5 4 8 3" xfId="28985"/>
    <cellStyle name="Normal 5 7 2 5 4 8 3 2" xfId="59192"/>
    <cellStyle name="Normal 5 7 2 5 4 8 4" xfId="39912"/>
    <cellStyle name="Normal 5 7 2 5 4 9" xfId="10828"/>
    <cellStyle name="Normal 5 7 2 5 4 9 2" xfId="41035"/>
    <cellStyle name="Normal 5 7 2 5 5" xfId="1368"/>
    <cellStyle name="Normal 5 7 2 5 5 2" xfId="4908"/>
    <cellStyle name="Normal 5 7 2 5 5 2 2" xfId="14548"/>
    <cellStyle name="Normal 5 7 2 5 5 2 2 2" xfId="44755"/>
    <cellStyle name="Normal 5 7 2 5 5 2 3" xfId="24188"/>
    <cellStyle name="Normal 5 7 2 5 5 2 3 2" xfId="54395"/>
    <cellStyle name="Normal 5 7 2 5 5 2 4" xfId="35115"/>
    <cellStyle name="Normal 5 7 2 5 5 3" xfId="6195"/>
    <cellStyle name="Normal 5 7 2 5 5 3 2" xfId="15835"/>
    <cellStyle name="Normal 5 7 2 5 5 3 2 2" xfId="46042"/>
    <cellStyle name="Normal 5 7 2 5 5 3 3" xfId="25475"/>
    <cellStyle name="Normal 5 7 2 5 5 3 3 2" xfId="55682"/>
    <cellStyle name="Normal 5 7 2 5 5 3 4" xfId="36402"/>
    <cellStyle name="Normal 5 7 2 5 5 4" xfId="7482"/>
    <cellStyle name="Normal 5 7 2 5 5 4 2" xfId="17122"/>
    <cellStyle name="Normal 5 7 2 5 5 4 2 2" xfId="47329"/>
    <cellStyle name="Normal 5 7 2 5 5 4 3" xfId="26762"/>
    <cellStyle name="Normal 5 7 2 5 5 4 3 2" xfId="56969"/>
    <cellStyle name="Normal 5 7 2 5 5 4 4" xfId="37689"/>
    <cellStyle name="Normal 5 7 2 5 5 5" xfId="8769"/>
    <cellStyle name="Normal 5 7 2 5 5 5 2" xfId="18409"/>
    <cellStyle name="Normal 5 7 2 5 5 5 2 2" xfId="48616"/>
    <cellStyle name="Normal 5 7 2 5 5 5 3" xfId="28049"/>
    <cellStyle name="Normal 5 7 2 5 5 5 3 2" xfId="58256"/>
    <cellStyle name="Normal 5 7 2 5 5 5 4" xfId="38976"/>
    <cellStyle name="Normal 5 7 2 5 5 6" xfId="11015"/>
    <cellStyle name="Normal 5 7 2 5 5 6 2" xfId="41222"/>
    <cellStyle name="Normal 5 7 2 5 5 7" xfId="20655"/>
    <cellStyle name="Normal 5 7 2 5 5 7 2" xfId="50862"/>
    <cellStyle name="Normal 5 7 2 5 5 8" xfId="29336"/>
    <cellStyle name="Normal 5 7 2 5 5 8 2" xfId="59543"/>
    <cellStyle name="Normal 5 7 2 5 5 9" xfId="31582"/>
    <cellStyle name="Normal 5 7 2 5 6" xfId="2496"/>
    <cellStyle name="Normal 5 7 2 5 6 2" xfId="12138"/>
    <cellStyle name="Normal 5 7 2 5 6 2 2" xfId="42345"/>
    <cellStyle name="Normal 5 7 2 5 6 3" xfId="21778"/>
    <cellStyle name="Normal 5 7 2 5 6 3 2" xfId="51985"/>
    <cellStyle name="Normal 5 7 2 5 6 4" xfId="32705"/>
    <cellStyle name="Normal 5 7 2 5 7" xfId="3619"/>
    <cellStyle name="Normal 5 7 2 5 7 2" xfId="13261"/>
    <cellStyle name="Normal 5 7 2 5 7 2 2" xfId="43468"/>
    <cellStyle name="Normal 5 7 2 5 7 3" xfId="22901"/>
    <cellStyle name="Normal 5 7 2 5 7 3 2" xfId="53108"/>
    <cellStyle name="Normal 5 7 2 5 7 4" xfId="33828"/>
    <cellStyle name="Normal 5 7 2 5 8" xfId="4742"/>
    <cellStyle name="Normal 5 7 2 5 8 2" xfId="14384"/>
    <cellStyle name="Normal 5 7 2 5 8 2 2" xfId="44591"/>
    <cellStyle name="Normal 5 7 2 5 8 3" xfId="24024"/>
    <cellStyle name="Normal 5 7 2 5 8 3 2" xfId="54231"/>
    <cellStyle name="Normal 5 7 2 5 8 4" xfId="34951"/>
    <cellStyle name="Normal 5 7 2 5 9" xfId="6031"/>
    <cellStyle name="Normal 5 7 2 5 9 2" xfId="15671"/>
    <cellStyle name="Normal 5 7 2 5 9 2 2" xfId="45878"/>
    <cellStyle name="Normal 5 7 2 5 9 3" xfId="25311"/>
    <cellStyle name="Normal 5 7 2 5 9 3 2" xfId="55518"/>
    <cellStyle name="Normal 5 7 2 5 9 4" xfId="36238"/>
    <cellStyle name="Normal 5 7 2 6" xfId="258"/>
    <cellStyle name="Normal 5 7 2 6 10" xfId="7342"/>
    <cellStyle name="Normal 5 7 2 6 10 2" xfId="16982"/>
    <cellStyle name="Normal 5 7 2 6 10 2 2" xfId="47189"/>
    <cellStyle name="Normal 5 7 2 6 10 3" xfId="26622"/>
    <cellStyle name="Normal 5 7 2 6 10 3 2" xfId="56829"/>
    <cellStyle name="Normal 5 7 2 6 10 4" xfId="37549"/>
    <cellStyle name="Normal 5 7 2 6 11" xfId="8629"/>
    <cellStyle name="Normal 5 7 2 6 11 2" xfId="18269"/>
    <cellStyle name="Normal 5 7 2 6 11 2 2" xfId="48476"/>
    <cellStyle name="Normal 5 7 2 6 11 3" xfId="27909"/>
    <cellStyle name="Normal 5 7 2 6 11 3 2" xfId="58116"/>
    <cellStyle name="Normal 5 7 2 6 11 4" xfId="38836"/>
    <cellStyle name="Normal 5 7 2 6 12" xfId="9916"/>
    <cellStyle name="Normal 5 7 2 6 12 2" xfId="40123"/>
    <cellStyle name="Normal 5 7 2 6 13" xfId="19556"/>
    <cellStyle name="Normal 5 7 2 6 13 2" xfId="49763"/>
    <cellStyle name="Normal 5 7 2 6 14" xfId="29196"/>
    <cellStyle name="Normal 5 7 2 6 14 2" xfId="59403"/>
    <cellStyle name="Normal 5 7 2 6 15" xfId="30483"/>
    <cellStyle name="Normal 5 7 2 6 2" xfId="422"/>
    <cellStyle name="Normal 5 7 2 6 2 10" xfId="10080"/>
    <cellStyle name="Normal 5 7 2 6 2 10 2" xfId="40287"/>
    <cellStyle name="Normal 5 7 2 6 2 11" xfId="19720"/>
    <cellStyle name="Normal 5 7 2 6 2 11 2" xfId="49927"/>
    <cellStyle name="Normal 5 7 2 6 2 12" xfId="29524"/>
    <cellStyle name="Normal 5 7 2 6 2 12 2" xfId="59731"/>
    <cellStyle name="Normal 5 7 2 6 2 13" xfId="30647"/>
    <cellStyle name="Normal 5 7 2 6 2 2" xfId="898"/>
    <cellStyle name="Normal 5 7 2 6 2 2 10" xfId="20189"/>
    <cellStyle name="Normal 5 7 2 6 2 2 10 2" xfId="50396"/>
    <cellStyle name="Normal 5 7 2 6 2 2 11" xfId="29993"/>
    <cellStyle name="Normal 5 7 2 6 2 2 11 2" xfId="60200"/>
    <cellStyle name="Normal 5 7 2 6 2 2 12" xfId="31116"/>
    <cellStyle name="Normal 5 7 2 6 2 2 2" xfId="2027"/>
    <cellStyle name="Normal 5 7 2 6 2 2 2 2" xfId="11672"/>
    <cellStyle name="Normal 5 7 2 6 2 2 2 2 2" xfId="41879"/>
    <cellStyle name="Normal 5 7 2 6 2 2 2 3" xfId="21312"/>
    <cellStyle name="Normal 5 7 2 6 2 2 2 3 2" xfId="51519"/>
    <cellStyle name="Normal 5 7 2 6 2 2 2 4" xfId="32239"/>
    <cellStyle name="Normal 5 7 2 6 2 2 3" xfId="3153"/>
    <cellStyle name="Normal 5 7 2 6 2 2 3 2" xfId="12795"/>
    <cellStyle name="Normal 5 7 2 6 2 2 3 2 2" xfId="43002"/>
    <cellStyle name="Normal 5 7 2 6 2 2 3 3" xfId="22435"/>
    <cellStyle name="Normal 5 7 2 6 2 2 3 3 2" xfId="52642"/>
    <cellStyle name="Normal 5 7 2 6 2 2 3 4" xfId="33362"/>
    <cellStyle name="Normal 5 7 2 6 2 2 4" xfId="4276"/>
    <cellStyle name="Normal 5 7 2 6 2 2 4 2" xfId="13918"/>
    <cellStyle name="Normal 5 7 2 6 2 2 4 2 2" xfId="44125"/>
    <cellStyle name="Normal 5 7 2 6 2 2 4 3" xfId="23558"/>
    <cellStyle name="Normal 5 7 2 6 2 2 4 3 2" xfId="53765"/>
    <cellStyle name="Normal 5 7 2 6 2 2 4 4" xfId="34485"/>
    <cellStyle name="Normal 5 7 2 6 2 2 5" xfId="5565"/>
    <cellStyle name="Normal 5 7 2 6 2 2 5 2" xfId="15205"/>
    <cellStyle name="Normal 5 7 2 6 2 2 5 2 2" xfId="45412"/>
    <cellStyle name="Normal 5 7 2 6 2 2 5 3" xfId="24845"/>
    <cellStyle name="Normal 5 7 2 6 2 2 5 3 2" xfId="55052"/>
    <cellStyle name="Normal 5 7 2 6 2 2 5 4" xfId="35772"/>
    <cellStyle name="Normal 5 7 2 6 2 2 6" xfId="6852"/>
    <cellStyle name="Normal 5 7 2 6 2 2 6 2" xfId="16492"/>
    <cellStyle name="Normal 5 7 2 6 2 2 6 2 2" xfId="46699"/>
    <cellStyle name="Normal 5 7 2 6 2 2 6 3" xfId="26132"/>
    <cellStyle name="Normal 5 7 2 6 2 2 6 3 2" xfId="56339"/>
    <cellStyle name="Normal 5 7 2 6 2 2 6 4" xfId="37059"/>
    <cellStyle name="Normal 5 7 2 6 2 2 7" xfId="8139"/>
    <cellStyle name="Normal 5 7 2 6 2 2 7 2" xfId="17779"/>
    <cellStyle name="Normal 5 7 2 6 2 2 7 2 2" xfId="47986"/>
    <cellStyle name="Normal 5 7 2 6 2 2 7 3" xfId="27419"/>
    <cellStyle name="Normal 5 7 2 6 2 2 7 3 2" xfId="57626"/>
    <cellStyle name="Normal 5 7 2 6 2 2 7 4" xfId="38346"/>
    <cellStyle name="Normal 5 7 2 6 2 2 8" xfId="9426"/>
    <cellStyle name="Normal 5 7 2 6 2 2 8 2" xfId="19066"/>
    <cellStyle name="Normal 5 7 2 6 2 2 8 2 2" xfId="49273"/>
    <cellStyle name="Normal 5 7 2 6 2 2 8 3" xfId="28706"/>
    <cellStyle name="Normal 5 7 2 6 2 2 8 3 2" xfId="58913"/>
    <cellStyle name="Normal 5 7 2 6 2 2 8 4" xfId="39633"/>
    <cellStyle name="Normal 5 7 2 6 2 2 9" xfId="10549"/>
    <cellStyle name="Normal 5 7 2 6 2 2 9 2" xfId="40756"/>
    <cellStyle name="Normal 5 7 2 6 2 3" xfId="1556"/>
    <cellStyle name="Normal 5 7 2 6 2 3 2" xfId="11203"/>
    <cellStyle name="Normal 5 7 2 6 2 3 2 2" xfId="41410"/>
    <cellStyle name="Normal 5 7 2 6 2 3 3" xfId="20843"/>
    <cellStyle name="Normal 5 7 2 6 2 3 3 2" xfId="51050"/>
    <cellStyle name="Normal 5 7 2 6 2 3 4" xfId="31770"/>
    <cellStyle name="Normal 5 7 2 6 2 4" xfId="2684"/>
    <cellStyle name="Normal 5 7 2 6 2 4 2" xfId="12326"/>
    <cellStyle name="Normal 5 7 2 6 2 4 2 2" xfId="42533"/>
    <cellStyle name="Normal 5 7 2 6 2 4 3" xfId="21966"/>
    <cellStyle name="Normal 5 7 2 6 2 4 3 2" xfId="52173"/>
    <cellStyle name="Normal 5 7 2 6 2 4 4" xfId="32893"/>
    <cellStyle name="Normal 5 7 2 6 2 5" xfId="3807"/>
    <cellStyle name="Normal 5 7 2 6 2 5 2" xfId="13449"/>
    <cellStyle name="Normal 5 7 2 6 2 5 2 2" xfId="43656"/>
    <cellStyle name="Normal 5 7 2 6 2 5 3" xfId="23089"/>
    <cellStyle name="Normal 5 7 2 6 2 5 3 2" xfId="53296"/>
    <cellStyle name="Normal 5 7 2 6 2 5 4" xfId="34016"/>
    <cellStyle name="Normal 5 7 2 6 2 6" xfId="5096"/>
    <cellStyle name="Normal 5 7 2 6 2 6 2" xfId="14736"/>
    <cellStyle name="Normal 5 7 2 6 2 6 2 2" xfId="44943"/>
    <cellStyle name="Normal 5 7 2 6 2 6 3" xfId="24376"/>
    <cellStyle name="Normal 5 7 2 6 2 6 3 2" xfId="54583"/>
    <cellStyle name="Normal 5 7 2 6 2 6 4" xfId="35303"/>
    <cellStyle name="Normal 5 7 2 6 2 7" xfId="6383"/>
    <cellStyle name="Normal 5 7 2 6 2 7 2" xfId="16023"/>
    <cellStyle name="Normal 5 7 2 6 2 7 2 2" xfId="46230"/>
    <cellStyle name="Normal 5 7 2 6 2 7 3" xfId="25663"/>
    <cellStyle name="Normal 5 7 2 6 2 7 3 2" xfId="55870"/>
    <cellStyle name="Normal 5 7 2 6 2 7 4" xfId="36590"/>
    <cellStyle name="Normal 5 7 2 6 2 8" xfId="7670"/>
    <cellStyle name="Normal 5 7 2 6 2 8 2" xfId="17310"/>
    <cellStyle name="Normal 5 7 2 6 2 8 2 2" xfId="47517"/>
    <cellStyle name="Normal 5 7 2 6 2 8 3" xfId="26950"/>
    <cellStyle name="Normal 5 7 2 6 2 8 3 2" xfId="57157"/>
    <cellStyle name="Normal 5 7 2 6 2 8 4" xfId="37877"/>
    <cellStyle name="Normal 5 7 2 6 2 9" xfId="8957"/>
    <cellStyle name="Normal 5 7 2 6 2 9 2" xfId="18597"/>
    <cellStyle name="Normal 5 7 2 6 2 9 2 2" xfId="48804"/>
    <cellStyle name="Normal 5 7 2 6 2 9 3" xfId="28237"/>
    <cellStyle name="Normal 5 7 2 6 2 9 3 2" xfId="58444"/>
    <cellStyle name="Normal 5 7 2 6 2 9 4" xfId="39164"/>
    <cellStyle name="Normal 5 7 2 6 3" xfId="734"/>
    <cellStyle name="Normal 5 7 2 6 3 10" xfId="20025"/>
    <cellStyle name="Normal 5 7 2 6 3 10 2" xfId="50232"/>
    <cellStyle name="Normal 5 7 2 6 3 11" xfId="29829"/>
    <cellStyle name="Normal 5 7 2 6 3 11 2" xfId="60036"/>
    <cellStyle name="Normal 5 7 2 6 3 12" xfId="30952"/>
    <cellStyle name="Normal 5 7 2 6 3 2" xfId="1863"/>
    <cellStyle name="Normal 5 7 2 6 3 2 2" xfId="11508"/>
    <cellStyle name="Normal 5 7 2 6 3 2 2 2" xfId="41715"/>
    <cellStyle name="Normal 5 7 2 6 3 2 3" xfId="21148"/>
    <cellStyle name="Normal 5 7 2 6 3 2 3 2" xfId="51355"/>
    <cellStyle name="Normal 5 7 2 6 3 2 4" xfId="32075"/>
    <cellStyle name="Normal 5 7 2 6 3 3" xfId="2989"/>
    <cellStyle name="Normal 5 7 2 6 3 3 2" xfId="12631"/>
    <cellStyle name="Normal 5 7 2 6 3 3 2 2" xfId="42838"/>
    <cellStyle name="Normal 5 7 2 6 3 3 3" xfId="22271"/>
    <cellStyle name="Normal 5 7 2 6 3 3 3 2" xfId="52478"/>
    <cellStyle name="Normal 5 7 2 6 3 3 4" xfId="33198"/>
    <cellStyle name="Normal 5 7 2 6 3 4" xfId="4112"/>
    <cellStyle name="Normal 5 7 2 6 3 4 2" xfId="13754"/>
    <cellStyle name="Normal 5 7 2 6 3 4 2 2" xfId="43961"/>
    <cellStyle name="Normal 5 7 2 6 3 4 3" xfId="23394"/>
    <cellStyle name="Normal 5 7 2 6 3 4 3 2" xfId="53601"/>
    <cellStyle name="Normal 5 7 2 6 3 4 4" xfId="34321"/>
    <cellStyle name="Normal 5 7 2 6 3 5" xfId="5401"/>
    <cellStyle name="Normal 5 7 2 6 3 5 2" xfId="15041"/>
    <cellStyle name="Normal 5 7 2 6 3 5 2 2" xfId="45248"/>
    <cellStyle name="Normal 5 7 2 6 3 5 3" xfId="24681"/>
    <cellStyle name="Normal 5 7 2 6 3 5 3 2" xfId="54888"/>
    <cellStyle name="Normal 5 7 2 6 3 5 4" xfId="35608"/>
    <cellStyle name="Normal 5 7 2 6 3 6" xfId="6688"/>
    <cellStyle name="Normal 5 7 2 6 3 6 2" xfId="16328"/>
    <cellStyle name="Normal 5 7 2 6 3 6 2 2" xfId="46535"/>
    <cellStyle name="Normal 5 7 2 6 3 6 3" xfId="25968"/>
    <cellStyle name="Normal 5 7 2 6 3 6 3 2" xfId="56175"/>
    <cellStyle name="Normal 5 7 2 6 3 6 4" xfId="36895"/>
    <cellStyle name="Normal 5 7 2 6 3 7" xfId="7975"/>
    <cellStyle name="Normal 5 7 2 6 3 7 2" xfId="17615"/>
    <cellStyle name="Normal 5 7 2 6 3 7 2 2" xfId="47822"/>
    <cellStyle name="Normal 5 7 2 6 3 7 3" xfId="27255"/>
    <cellStyle name="Normal 5 7 2 6 3 7 3 2" xfId="57462"/>
    <cellStyle name="Normal 5 7 2 6 3 7 4" xfId="38182"/>
    <cellStyle name="Normal 5 7 2 6 3 8" xfId="9262"/>
    <cellStyle name="Normal 5 7 2 6 3 8 2" xfId="18902"/>
    <cellStyle name="Normal 5 7 2 6 3 8 2 2" xfId="49109"/>
    <cellStyle name="Normal 5 7 2 6 3 8 3" xfId="28542"/>
    <cellStyle name="Normal 5 7 2 6 3 8 3 2" xfId="58749"/>
    <cellStyle name="Normal 5 7 2 6 3 8 4" xfId="39469"/>
    <cellStyle name="Normal 5 7 2 6 3 9" xfId="10385"/>
    <cellStyle name="Normal 5 7 2 6 3 9 2" xfId="40592"/>
    <cellStyle name="Normal 5 7 2 6 4" xfId="1204"/>
    <cellStyle name="Normal 5 7 2 6 4 10" xfId="20492"/>
    <cellStyle name="Normal 5 7 2 6 4 10 2" xfId="50699"/>
    <cellStyle name="Normal 5 7 2 6 4 11" xfId="30296"/>
    <cellStyle name="Normal 5 7 2 6 4 11 2" xfId="60503"/>
    <cellStyle name="Normal 5 7 2 6 4 12" xfId="31419"/>
    <cellStyle name="Normal 5 7 2 6 4 2" xfId="2332"/>
    <cellStyle name="Normal 5 7 2 6 4 2 2" xfId="11975"/>
    <cellStyle name="Normal 5 7 2 6 4 2 2 2" xfId="42182"/>
    <cellStyle name="Normal 5 7 2 6 4 2 3" xfId="21615"/>
    <cellStyle name="Normal 5 7 2 6 4 2 3 2" xfId="51822"/>
    <cellStyle name="Normal 5 7 2 6 4 2 4" xfId="32542"/>
    <cellStyle name="Normal 5 7 2 6 4 3" xfId="3456"/>
    <cellStyle name="Normal 5 7 2 6 4 3 2" xfId="13098"/>
    <cellStyle name="Normal 5 7 2 6 4 3 2 2" xfId="43305"/>
    <cellStyle name="Normal 5 7 2 6 4 3 3" xfId="22738"/>
    <cellStyle name="Normal 5 7 2 6 4 3 3 2" xfId="52945"/>
    <cellStyle name="Normal 5 7 2 6 4 3 4" xfId="33665"/>
    <cellStyle name="Normal 5 7 2 6 4 4" xfId="4579"/>
    <cellStyle name="Normal 5 7 2 6 4 4 2" xfId="14221"/>
    <cellStyle name="Normal 5 7 2 6 4 4 2 2" xfId="44428"/>
    <cellStyle name="Normal 5 7 2 6 4 4 3" xfId="23861"/>
    <cellStyle name="Normal 5 7 2 6 4 4 3 2" xfId="54068"/>
    <cellStyle name="Normal 5 7 2 6 4 4 4" xfId="34788"/>
    <cellStyle name="Normal 5 7 2 6 4 5" xfId="5868"/>
    <cellStyle name="Normal 5 7 2 6 4 5 2" xfId="15508"/>
    <cellStyle name="Normal 5 7 2 6 4 5 2 2" xfId="45715"/>
    <cellStyle name="Normal 5 7 2 6 4 5 3" xfId="25148"/>
    <cellStyle name="Normal 5 7 2 6 4 5 3 2" xfId="55355"/>
    <cellStyle name="Normal 5 7 2 6 4 5 4" xfId="36075"/>
    <cellStyle name="Normal 5 7 2 6 4 6" xfId="7155"/>
    <cellStyle name="Normal 5 7 2 6 4 6 2" xfId="16795"/>
    <cellStyle name="Normal 5 7 2 6 4 6 2 2" xfId="47002"/>
    <cellStyle name="Normal 5 7 2 6 4 6 3" xfId="26435"/>
    <cellStyle name="Normal 5 7 2 6 4 6 3 2" xfId="56642"/>
    <cellStyle name="Normal 5 7 2 6 4 6 4" xfId="37362"/>
    <cellStyle name="Normal 5 7 2 6 4 7" xfId="8442"/>
    <cellStyle name="Normal 5 7 2 6 4 7 2" xfId="18082"/>
    <cellStyle name="Normal 5 7 2 6 4 7 2 2" xfId="48289"/>
    <cellStyle name="Normal 5 7 2 6 4 7 3" xfId="27722"/>
    <cellStyle name="Normal 5 7 2 6 4 7 3 2" xfId="57929"/>
    <cellStyle name="Normal 5 7 2 6 4 7 4" xfId="38649"/>
    <cellStyle name="Normal 5 7 2 6 4 8" xfId="9729"/>
    <cellStyle name="Normal 5 7 2 6 4 8 2" xfId="19369"/>
    <cellStyle name="Normal 5 7 2 6 4 8 2 2" xfId="49576"/>
    <cellStyle name="Normal 5 7 2 6 4 8 3" xfId="29009"/>
    <cellStyle name="Normal 5 7 2 6 4 8 3 2" xfId="59216"/>
    <cellStyle name="Normal 5 7 2 6 4 8 4" xfId="39936"/>
    <cellStyle name="Normal 5 7 2 6 4 9" xfId="10852"/>
    <cellStyle name="Normal 5 7 2 6 4 9 2" xfId="41059"/>
    <cellStyle name="Normal 5 7 2 6 5" xfId="1392"/>
    <cellStyle name="Normal 5 7 2 6 5 2" xfId="4932"/>
    <cellStyle name="Normal 5 7 2 6 5 2 2" xfId="14572"/>
    <cellStyle name="Normal 5 7 2 6 5 2 2 2" xfId="44779"/>
    <cellStyle name="Normal 5 7 2 6 5 2 3" xfId="24212"/>
    <cellStyle name="Normal 5 7 2 6 5 2 3 2" xfId="54419"/>
    <cellStyle name="Normal 5 7 2 6 5 2 4" xfId="35139"/>
    <cellStyle name="Normal 5 7 2 6 5 3" xfId="6219"/>
    <cellStyle name="Normal 5 7 2 6 5 3 2" xfId="15859"/>
    <cellStyle name="Normal 5 7 2 6 5 3 2 2" xfId="46066"/>
    <cellStyle name="Normal 5 7 2 6 5 3 3" xfId="25499"/>
    <cellStyle name="Normal 5 7 2 6 5 3 3 2" xfId="55706"/>
    <cellStyle name="Normal 5 7 2 6 5 3 4" xfId="36426"/>
    <cellStyle name="Normal 5 7 2 6 5 4" xfId="7506"/>
    <cellStyle name="Normal 5 7 2 6 5 4 2" xfId="17146"/>
    <cellStyle name="Normal 5 7 2 6 5 4 2 2" xfId="47353"/>
    <cellStyle name="Normal 5 7 2 6 5 4 3" xfId="26786"/>
    <cellStyle name="Normal 5 7 2 6 5 4 3 2" xfId="56993"/>
    <cellStyle name="Normal 5 7 2 6 5 4 4" xfId="37713"/>
    <cellStyle name="Normal 5 7 2 6 5 5" xfId="8793"/>
    <cellStyle name="Normal 5 7 2 6 5 5 2" xfId="18433"/>
    <cellStyle name="Normal 5 7 2 6 5 5 2 2" xfId="48640"/>
    <cellStyle name="Normal 5 7 2 6 5 5 3" xfId="28073"/>
    <cellStyle name="Normal 5 7 2 6 5 5 3 2" xfId="58280"/>
    <cellStyle name="Normal 5 7 2 6 5 5 4" xfId="39000"/>
    <cellStyle name="Normal 5 7 2 6 5 6" xfId="11039"/>
    <cellStyle name="Normal 5 7 2 6 5 6 2" xfId="41246"/>
    <cellStyle name="Normal 5 7 2 6 5 7" xfId="20679"/>
    <cellStyle name="Normal 5 7 2 6 5 7 2" xfId="50886"/>
    <cellStyle name="Normal 5 7 2 6 5 8" xfId="29360"/>
    <cellStyle name="Normal 5 7 2 6 5 8 2" xfId="59567"/>
    <cellStyle name="Normal 5 7 2 6 5 9" xfId="31606"/>
    <cellStyle name="Normal 5 7 2 6 6" xfId="2520"/>
    <cellStyle name="Normal 5 7 2 6 6 2" xfId="12162"/>
    <cellStyle name="Normal 5 7 2 6 6 2 2" xfId="42369"/>
    <cellStyle name="Normal 5 7 2 6 6 3" xfId="21802"/>
    <cellStyle name="Normal 5 7 2 6 6 3 2" xfId="52009"/>
    <cellStyle name="Normal 5 7 2 6 6 4" xfId="32729"/>
    <cellStyle name="Normal 5 7 2 6 7" xfId="3643"/>
    <cellStyle name="Normal 5 7 2 6 7 2" xfId="13285"/>
    <cellStyle name="Normal 5 7 2 6 7 2 2" xfId="43492"/>
    <cellStyle name="Normal 5 7 2 6 7 3" xfId="22925"/>
    <cellStyle name="Normal 5 7 2 6 7 3 2" xfId="53132"/>
    <cellStyle name="Normal 5 7 2 6 7 4" xfId="33852"/>
    <cellStyle name="Normal 5 7 2 6 8" xfId="4766"/>
    <cellStyle name="Normal 5 7 2 6 8 2" xfId="14408"/>
    <cellStyle name="Normal 5 7 2 6 8 2 2" xfId="44615"/>
    <cellStyle name="Normal 5 7 2 6 8 3" xfId="24048"/>
    <cellStyle name="Normal 5 7 2 6 8 3 2" xfId="54255"/>
    <cellStyle name="Normal 5 7 2 6 8 4" xfId="34975"/>
    <cellStyle name="Normal 5 7 2 6 9" xfId="6055"/>
    <cellStyle name="Normal 5 7 2 6 9 2" xfId="15695"/>
    <cellStyle name="Normal 5 7 2 6 9 2 2" xfId="45902"/>
    <cellStyle name="Normal 5 7 2 6 9 3" xfId="25335"/>
    <cellStyle name="Normal 5 7 2 6 9 3 2" xfId="55542"/>
    <cellStyle name="Normal 5 7 2 6 9 4" xfId="36262"/>
    <cellStyle name="Normal 5 7 2 7" xfId="281"/>
    <cellStyle name="Normal 5 7 2 7 10" xfId="7365"/>
    <cellStyle name="Normal 5 7 2 7 10 2" xfId="17005"/>
    <cellStyle name="Normal 5 7 2 7 10 2 2" xfId="47212"/>
    <cellStyle name="Normal 5 7 2 7 10 3" xfId="26645"/>
    <cellStyle name="Normal 5 7 2 7 10 3 2" xfId="56852"/>
    <cellStyle name="Normal 5 7 2 7 10 4" xfId="37572"/>
    <cellStyle name="Normal 5 7 2 7 11" xfId="8652"/>
    <cellStyle name="Normal 5 7 2 7 11 2" xfId="18292"/>
    <cellStyle name="Normal 5 7 2 7 11 2 2" xfId="48499"/>
    <cellStyle name="Normal 5 7 2 7 11 3" xfId="27932"/>
    <cellStyle name="Normal 5 7 2 7 11 3 2" xfId="58139"/>
    <cellStyle name="Normal 5 7 2 7 11 4" xfId="38859"/>
    <cellStyle name="Normal 5 7 2 7 12" xfId="9939"/>
    <cellStyle name="Normal 5 7 2 7 12 2" xfId="40146"/>
    <cellStyle name="Normal 5 7 2 7 13" xfId="19579"/>
    <cellStyle name="Normal 5 7 2 7 13 2" xfId="49786"/>
    <cellStyle name="Normal 5 7 2 7 14" xfId="29219"/>
    <cellStyle name="Normal 5 7 2 7 14 2" xfId="59426"/>
    <cellStyle name="Normal 5 7 2 7 15" xfId="30506"/>
    <cellStyle name="Normal 5 7 2 7 2" xfId="445"/>
    <cellStyle name="Normal 5 7 2 7 2 10" xfId="10103"/>
    <cellStyle name="Normal 5 7 2 7 2 10 2" xfId="40310"/>
    <cellStyle name="Normal 5 7 2 7 2 11" xfId="19743"/>
    <cellStyle name="Normal 5 7 2 7 2 11 2" xfId="49950"/>
    <cellStyle name="Normal 5 7 2 7 2 12" xfId="29547"/>
    <cellStyle name="Normal 5 7 2 7 2 12 2" xfId="59754"/>
    <cellStyle name="Normal 5 7 2 7 2 13" xfId="30670"/>
    <cellStyle name="Normal 5 7 2 7 2 2" xfId="921"/>
    <cellStyle name="Normal 5 7 2 7 2 2 10" xfId="20212"/>
    <cellStyle name="Normal 5 7 2 7 2 2 10 2" xfId="50419"/>
    <cellStyle name="Normal 5 7 2 7 2 2 11" xfId="30016"/>
    <cellStyle name="Normal 5 7 2 7 2 2 11 2" xfId="60223"/>
    <cellStyle name="Normal 5 7 2 7 2 2 12" xfId="31139"/>
    <cellStyle name="Normal 5 7 2 7 2 2 2" xfId="2050"/>
    <cellStyle name="Normal 5 7 2 7 2 2 2 2" xfId="11695"/>
    <cellStyle name="Normal 5 7 2 7 2 2 2 2 2" xfId="41902"/>
    <cellStyle name="Normal 5 7 2 7 2 2 2 3" xfId="21335"/>
    <cellStyle name="Normal 5 7 2 7 2 2 2 3 2" xfId="51542"/>
    <cellStyle name="Normal 5 7 2 7 2 2 2 4" xfId="32262"/>
    <cellStyle name="Normal 5 7 2 7 2 2 3" xfId="3176"/>
    <cellStyle name="Normal 5 7 2 7 2 2 3 2" xfId="12818"/>
    <cellStyle name="Normal 5 7 2 7 2 2 3 2 2" xfId="43025"/>
    <cellStyle name="Normal 5 7 2 7 2 2 3 3" xfId="22458"/>
    <cellStyle name="Normal 5 7 2 7 2 2 3 3 2" xfId="52665"/>
    <cellStyle name="Normal 5 7 2 7 2 2 3 4" xfId="33385"/>
    <cellStyle name="Normal 5 7 2 7 2 2 4" xfId="4299"/>
    <cellStyle name="Normal 5 7 2 7 2 2 4 2" xfId="13941"/>
    <cellStyle name="Normal 5 7 2 7 2 2 4 2 2" xfId="44148"/>
    <cellStyle name="Normal 5 7 2 7 2 2 4 3" xfId="23581"/>
    <cellStyle name="Normal 5 7 2 7 2 2 4 3 2" xfId="53788"/>
    <cellStyle name="Normal 5 7 2 7 2 2 4 4" xfId="34508"/>
    <cellStyle name="Normal 5 7 2 7 2 2 5" xfId="5588"/>
    <cellStyle name="Normal 5 7 2 7 2 2 5 2" xfId="15228"/>
    <cellStyle name="Normal 5 7 2 7 2 2 5 2 2" xfId="45435"/>
    <cellStyle name="Normal 5 7 2 7 2 2 5 3" xfId="24868"/>
    <cellStyle name="Normal 5 7 2 7 2 2 5 3 2" xfId="55075"/>
    <cellStyle name="Normal 5 7 2 7 2 2 5 4" xfId="35795"/>
    <cellStyle name="Normal 5 7 2 7 2 2 6" xfId="6875"/>
    <cellStyle name="Normal 5 7 2 7 2 2 6 2" xfId="16515"/>
    <cellStyle name="Normal 5 7 2 7 2 2 6 2 2" xfId="46722"/>
    <cellStyle name="Normal 5 7 2 7 2 2 6 3" xfId="26155"/>
    <cellStyle name="Normal 5 7 2 7 2 2 6 3 2" xfId="56362"/>
    <cellStyle name="Normal 5 7 2 7 2 2 6 4" xfId="37082"/>
    <cellStyle name="Normal 5 7 2 7 2 2 7" xfId="8162"/>
    <cellStyle name="Normal 5 7 2 7 2 2 7 2" xfId="17802"/>
    <cellStyle name="Normal 5 7 2 7 2 2 7 2 2" xfId="48009"/>
    <cellStyle name="Normal 5 7 2 7 2 2 7 3" xfId="27442"/>
    <cellStyle name="Normal 5 7 2 7 2 2 7 3 2" xfId="57649"/>
    <cellStyle name="Normal 5 7 2 7 2 2 7 4" xfId="38369"/>
    <cellStyle name="Normal 5 7 2 7 2 2 8" xfId="9449"/>
    <cellStyle name="Normal 5 7 2 7 2 2 8 2" xfId="19089"/>
    <cellStyle name="Normal 5 7 2 7 2 2 8 2 2" xfId="49296"/>
    <cellStyle name="Normal 5 7 2 7 2 2 8 3" xfId="28729"/>
    <cellStyle name="Normal 5 7 2 7 2 2 8 3 2" xfId="58936"/>
    <cellStyle name="Normal 5 7 2 7 2 2 8 4" xfId="39656"/>
    <cellStyle name="Normal 5 7 2 7 2 2 9" xfId="10572"/>
    <cellStyle name="Normal 5 7 2 7 2 2 9 2" xfId="40779"/>
    <cellStyle name="Normal 5 7 2 7 2 3" xfId="1579"/>
    <cellStyle name="Normal 5 7 2 7 2 3 2" xfId="11226"/>
    <cellStyle name="Normal 5 7 2 7 2 3 2 2" xfId="41433"/>
    <cellStyle name="Normal 5 7 2 7 2 3 3" xfId="20866"/>
    <cellStyle name="Normal 5 7 2 7 2 3 3 2" xfId="51073"/>
    <cellStyle name="Normal 5 7 2 7 2 3 4" xfId="31793"/>
    <cellStyle name="Normal 5 7 2 7 2 4" xfId="2707"/>
    <cellStyle name="Normal 5 7 2 7 2 4 2" xfId="12349"/>
    <cellStyle name="Normal 5 7 2 7 2 4 2 2" xfId="42556"/>
    <cellStyle name="Normal 5 7 2 7 2 4 3" xfId="21989"/>
    <cellStyle name="Normal 5 7 2 7 2 4 3 2" xfId="52196"/>
    <cellStyle name="Normal 5 7 2 7 2 4 4" xfId="32916"/>
    <cellStyle name="Normal 5 7 2 7 2 5" xfId="3830"/>
    <cellStyle name="Normal 5 7 2 7 2 5 2" xfId="13472"/>
    <cellStyle name="Normal 5 7 2 7 2 5 2 2" xfId="43679"/>
    <cellStyle name="Normal 5 7 2 7 2 5 3" xfId="23112"/>
    <cellStyle name="Normal 5 7 2 7 2 5 3 2" xfId="53319"/>
    <cellStyle name="Normal 5 7 2 7 2 5 4" xfId="34039"/>
    <cellStyle name="Normal 5 7 2 7 2 6" xfId="5119"/>
    <cellStyle name="Normal 5 7 2 7 2 6 2" xfId="14759"/>
    <cellStyle name="Normal 5 7 2 7 2 6 2 2" xfId="44966"/>
    <cellStyle name="Normal 5 7 2 7 2 6 3" xfId="24399"/>
    <cellStyle name="Normal 5 7 2 7 2 6 3 2" xfId="54606"/>
    <cellStyle name="Normal 5 7 2 7 2 6 4" xfId="35326"/>
    <cellStyle name="Normal 5 7 2 7 2 7" xfId="6406"/>
    <cellStyle name="Normal 5 7 2 7 2 7 2" xfId="16046"/>
    <cellStyle name="Normal 5 7 2 7 2 7 2 2" xfId="46253"/>
    <cellStyle name="Normal 5 7 2 7 2 7 3" xfId="25686"/>
    <cellStyle name="Normal 5 7 2 7 2 7 3 2" xfId="55893"/>
    <cellStyle name="Normal 5 7 2 7 2 7 4" xfId="36613"/>
    <cellStyle name="Normal 5 7 2 7 2 8" xfId="7693"/>
    <cellStyle name="Normal 5 7 2 7 2 8 2" xfId="17333"/>
    <cellStyle name="Normal 5 7 2 7 2 8 2 2" xfId="47540"/>
    <cellStyle name="Normal 5 7 2 7 2 8 3" xfId="26973"/>
    <cellStyle name="Normal 5 7 2 7 2 8 3 2" xfId="57180"/>
    <cellStyle name="Normal 5 7 2 7 2 8 4" xfId="37900"/>
    <cellStyle name="Normal 5 7 2 7 2 9" xfId="8980"/>
    <cellStyle name="Normal 5 7 2 7 2 9 2" xfId="18620"/>
    <cellStyle name="Normal 5 7 2 7 2 9 2 2" xfId="48827"/>
    <cellStyle name="Normal 5 7 2 7 2 9 3" xfId="28260"/>
    <cellStyle name="Normal 5 7 2 7 2 9 3 2" xfId="58467"/>
    <cellStyle name="Normal 5 7 2 7 2 9 4" xfId="39187"/>
    <cellStyle name="Normal 5 7 2 7 3" xfId="757"/>
    <cellStyle name="Normal 5 7 2 7 3 10" xfId="20048"/>
    <cellStyle name="Normal 5 7 2 7 3 10 2" xfId="50255"/>
    <cellStyle name="Normal 5 7 2 7 3 11" xfId="29852"/>
    <cellStyle name="Normal 5 7 2 7 3 11 2" xfId="60059"/>
    <cellStyle name="Normal 5 7 2 7 3 12" xfId="30975"/>
    <cellStyle name="Normal 5 7 2 7 3 2" xfId="1886"/>
    <cellStyle name="Normal 5 7 2 7 3 2 2" xfId="11531"/>
    <cellStyle name="Normal 5 7 2 7 3 2 2 2" xfId="41738"/>
    <cellStyle name="Normal 5 7 2 7 3 2 3" xfId="21171"/>
    <cellStyle name="Normal 5 7 2 7 3 2 3 2" xfId="51378"/>
    <cellStyle name="Normal 5 7 2 7 3 2 4" xfId="32098"/>
    <cellStyle name="Normal 5 7 2 7 3 3" xfId="3012"/>
    <cellStyle name="Normal 5 7 2 7 3 3 2" xfId="12654"/>
    <cellStyle name="Normal 5 7 2 7 3 3 2 2" xfId="42861"/>
    <cellStyle name="Normal 5 7 2 7 3 3 3" xfId="22294"/>
    <cellStyle name="Normal 5 7 2 7 3 3 3 2" xfId="52501"/>
    <cellStyle name="Normal 5 7 2 7 3 3 4" xfId="33221"/>
    <cellStyle name="Normal 5 7 2 7 3 4" xfId="4135"/>
    <cellStyle name="Normal 5 7 2 7 3 4 2" xfId="13777"/>
    <cellStyle name="Normal 5 7 2 7 3 4 2 2" xfId="43984"/>
    <cellStyle name="Normal 5 7 2 7 3 4 3" xfId="23417"/>
    <cellStyle name="Normal 5 7 2 7 3 4 3 2" xfId="53624"/>
    <cellStyle name="Normal 5 7 2 7 3 4 4" xfId="34344"/>
    <cellStyle name="Normal 5 7 2 7 3 5" xfId="5424"/>
    <cellStyle name="Normal 5 7 2 7 3 5 2" xfId="15064"/>
    <cellStyle name="Normal 5 7 2 7 3 5 2 2" xfId="45271"/>
    <cellStyle name="Normal 5 7 2 7 3 5 3" xfId="24704"/>
    <cellStyle name="Normal 5 7 2 7 3 5 3 2" xfId="54911"/>
    <cellStyle name="Normal 5 7 2 7 3 5 4" xfId="35631"/>
    <cellStyle name="Normal 5 7 2 7 3 6" xfId="6711"/>
    <cellStyle name="Normal 5 7 2 7 3 6 2" xfId="16351"/>
    <cellStyle name="Normal 5 7 2 7 3 6 2 2" xfId="46558"/>
    <cellStyle name="Normal 5 7 2 7 3 6 3" xfId="25991"/>
    <cellStyle name="Normal 5 7 2 7 3 6 3 2" xfId="56198"/>
    <cellStyle name="Normal 5 7 2 7 3 6 4" xfId="36918"/>
    <cellStyle name="Normal 5 7 2 7 3 7" xfId="7998"/>
    <cellStyle name="Normal 5 7 2 7 3 7 2" xfId="17638"/>
    <cellStyle name="Normal 5 7 2 7 3 7 2 2" xfId="47845"/>
    <cellStyle name="Normal 5 7 2 7 3 7 3" xfId="27278"/>
    <cellStyle name="Normal 5 7 2 7 3 7 3 2" xfId="57485"/>
    <cellStyle name="Normal 5 7 2 7 3 7 4" xfId="38205"/>
    <cellStyle name="Normal 5 7 2 7 3 8" xfId="9285"/>
    <cellStyle name="Normal 5 7 2 7 3 8 2" xfId="18925"/>
    <cellStyle name="Normal 5 7 2 7 3 8 2 2" xfId="49132"/>
    <cellStyle name="Normal 5 7 2 7 3 8 3" xfId="28565"/>
    <cellStyle name="Normal 5 7 2 7 3 8 3 2" xfId="58772"/>
    <cellStyle name="Normal 5 7 2 7 3 8 4" xfId="39492"/>
    <cellStyle name="Normal 5 7 2 7 3 9" xfId="10408"/>
    <cellStyle name="Normal 5 7 2 7 3 9 2" xfId="40615"/>
    <cellStyle name="Normal 5 7 2 7 4" xfId="1227"/>
    <cellStyle name="Normal 5 7 2 7 4 10" xfId="20515"/>
    <cellStyle name="Normal 5 7 2 7 4 10 2" xfId="50722"/>
    <cellStyle name="Normal 5 7 2 7 4 11" xfId="30319"/>
    <cellStyle name="Normal 5 7 2 7 4 11 2" xfId="60526"/>
    <cellStyle name="Normal 5 7 2 7 4 12" xfId="31442"/>
    <cellStyle name="Normal 5 7 2 7 4 2" xfId="2355"/>
    <cellStyle name="Normal 5 7 2 7 4 2 2" xfId="11998"/>
    <cellStyle name="Normal 5 7 2 7 4 2 2 2" xfId="42205"/>
    <cellStyle name="Normal 5 7 2 7 4 2 3" xfId="21638"/>
    <cellStyle name="Normal 5 7 2 7 4 2 3 2" xfId="51845"/>
    <cellStyle name="Normal 5 7 2 7 4 2 4" xfId="32565"/>
    <cellStyle name="Normal 5 7 2 7 4 3" xfId="3479"/>
    <cellStyle name="Normal 5 7 2 7 4 3 2" xfId="13121"/>
    <cellStyle name="Normal 5 7 2 7 4 3 2 2" xfId="43328"/>
    <cellStyle name="Normal 5 7 2 7 4 3 3" xfId="22761"/>
    <cellStyle name="Normal 5 7 2 7 4 3 3 2" xfId="52968"/>
    <cellStyle name="Normal 5 7 2 7 4 3 4" xfId="33688"/>
    <cellStyle name="Normal 5 7 2 7 4 4" xfId="4602"/>
    <cellStyle name="Normal 5 7 2 7 4 4 2" xfId="14244"/>
    <cellStyle name="Normal 5 7 2 7 4 4 2 2" xfId="44451"/>
    <cellStyle name="Normal 5 7 2 7 4 4 3" xfId="23884"/>
    <cellStyle name="Normal 5 7 2 7 4 4 3 2" xfId="54091"/>
    <cellStyle name="Normal 5 7 2 7 4 4 4" xfId="34811"/>
    <cellStyle name="Normal 5 7 2 7 4 5" xfId="5891"/>
    <cellStyle name="Normal 5 7 2 7 4 5 2" xfId="15531"/>
    <cellStyle name="Normal 5 7 2 7 4 5 2 2" xfId="45738"/>
    <cellStyle name="Normal 5 7 2 7 4 5 3" xfId="25171"/>
    <cellStyle name="Normal 5 7 2 7 4 5 3 2" xfId="55378"/>
    <cellStyle name="Normal 5 7 2 7 4 5 4" xfId="36098"/>
    <cellStyle name="Normal 5 7 2 7 4 6" xfId="7178"/>
    <cellStyle name="Normal 5 7 2 7 4 6 2" xfId="16818"/>
    <cellStyle name="Normal 5 7 2 7 4 6 2 2" xfId="47025"/>
    <cellStyle name="Normal 5 7 2 7 4 6 3" xfId="26458"/>
    <cellStyle name="Normal 5 7 2 7 4 6 3 2" xfId="56665"/>
    <cellStyle name="Normal 5 7 2 7 4 6 4" xfId="37385"/>
    <cellStyle name="Normal 5 7 2 7 4 7" xfId="8465"/>
    <cellStyle name="Normal 5 7 2 7 4 7 2" xfId="18105"/>
    <cellStyle name="Normal 5 7 2 7 4 7 2 2" xfId="48312"/>
    <cellStyle name="Normal 5 7 2 7 4 7 3" xfId="27745"/>
    <cellStyle name="Normal 5 7 2 7 4 7 3 2" xfId="57952"/>
    <cellStyle name="Normal 5 7 2 7 4 7 4" xfId="38672"/>
    <cellStyle name="Normal 5 7 2 7 4 8" xfId="9752"/>
    <cellStyle name="Normal 5 7 2 7 4 8 2" xfId="19392"/>
    <cellStyle name="Normal 5 7 2 7 4 8 2 2" xfId="49599"/>
    <cellStyle name="Normal 5 7 2 7 4 8 3" xfId="29032"/>
    <cellStyle name="Normal 5 7 2 7 4 8 3 2" xfId="59239"/>
    <cellStyle name="Normal 5 7 2 7 4 8 4" xfId="39959"/>
    <cellStyle name="Normal 5 7 2 7 4 9" xfId="10875"/>
    <cellStyle name="Normal 5 7 2 7 4 9 2" xfId="41082"/>
    <cellStyle name="Normal 5 7 2 7 5" xfId="1415"/>
    <cellStyle name="Normal 5 7 2 7 5 2" xfId="4955"/>
    <cellStyle name="Normal 5 7 2 7 5 2 2" xfId="14595"/>
    <cellStyle name="Normal 5 7 2 7 5 2 2 2" xfId="44802"/>
    <cellStyle name="Normal 5 7 2 7 5 2 3" xfId="24235"/>
    <cellStyle name="Normal 5 7 2 7 5 2 3 2" xfId="54442"/>
    <cellStyle name="Normal 5 7 2 7 5 2 4" xfId="35162"/>
    <cellStyle name="Normal 5 7 2 7 5 3" xfId="6242"/>
    <cellStyle name="Normal 5 7 2 7 5 3 2" xfId="15882"/>
    <cellStyle name="Normal 5 7 2 7 5 3 2 2" xfId="46089"/>
    <cellStyle name="Normal 5 7 2 7 5 3 3" xfId="25522"/>
    <cellStyle name="Normal 5 7 2 7 5 3 3 2" xfId="55729"/>
    <cellStyle name="Normal 5 7 2 7 5 3 4" xfId="36449"/>
    <cellStyle name="Normal 5 7 2 7 5 4" xfId="7529"/>
    <cellStyle name="Normal 5 7 2 7 5 4 2" xfId="17169"/>
    <cellStyle name="Normal 5 7 2 7 5 4 2 2" xfId="47376"/>
    <cellStyle name="Normal 5 7 2 7 5 4 3" xfId="26809"/>
    <cellStyle name="Normal 5 7 2 7 5 4 3 2" xfId="57016"/>
    <cellStyle name="Normal 5 7 2 7 5 4 4" xfId="37736"/>
    <cellStyle name="Normal 5 7 2 7 5 5" xfId="8816"/>
    <cellStyle name="Normal 5 7 2 7 5 5 2" xfId="18456"/>
    <cellStyle name="Normal 5 7 2 7 5 5 2 2" xfId="48663"/>
    <cellStyle name="Normal 5 7 2 7 5 5 3" xfId="28096"/>
    <cellStyle name="Normal 5 7 2 7 5 5 3 2" xfId="58303"/>
    <cellStyle name="Normal 5 7 2 7 5 5 4" xfId="39023"/>
    <cellStyle name="Normal 5 7 2 7 5 6" xfId="11062"/>
    <cellStyle name="Normal 5 7 2 7 5 6 2" xfId="41269"/>
    <cellStyle name="Normal 5 7 2 7 5 7" xfId="20702"/>
    <cellStyle name="Normal 5 7 2 7 5 7 2" xfId="50909"/>
    <cellStyle name="Normal 5 7 2 7 5 8" xfId="29383"/>
    <cellStyle name="Normal 5 7 2 7 5 8 2" xfId="59590"/>
    <cellStyle name="Normal 5 7 2 7 5 9" xfId="31629"/>
    <cellStyle name="Normal 5 7 2 7 6" xfId="2543"/>
    <cellStyle name="Normal 5 7 2 7 6 2" xfId="12185"/>
    <cellStyle name="Normal 5 7 2 7 6 2 2" xfId="42392"/>
    <cellStyle name="Normal 5 7 2 7 6 3" xfId="21825"/>
    <cellStyle name="Normal 5 7 2 7 6 3 2" xfId="52032"/>
    <cellStyle name="Normal 5 7 2 7 6 4" xfId="32752"/>
    <cellStyle name="Normal 5 7 2 7 7" xfId="3666"/>
    <cellStyle name="Normal 5 7 2 7 7 2" xfId="13308"/>
    <cellStyle name="Normal 5 7 2 7 7 2 2" xfId="43515"/>
    <cellStyle name="Normal 5 7 2 7 7 3" xfId="22948"/>
    <cellStyle name="Normal 5 7 2 7 7 3 2" xfId="53155"/>
    <cellStyle name="Normal 5 7 2 7 7 4" xfId="33875"/>
    <cellStyle name="Normal 5 7 2 7 8" xfId="4789"/>
    <cellStyle name="Normal 5 7 2 7 8 2" xfId="14431"/>
    <cellStyle name="Normal 5 7 2 7 8 2 2" xfId="44638"/>
    <cellStyle name="Normal 5 7 2 7 8 3" xfId="24071"/>
    <cellStyle name="Normal 5 7 2 7 8 3 2" xfId="54278"/>
    <cellStyle name="Normal 5 7 2 7 8 4" xfId="34998"/>
    <cellStyle name="Normal 5 7 2 7 9" xfId="6078"/>
    <cellStyle name="Normal 5 7 2 7 9 2" xfId="15718"/>
    <cellStyle name="Normal 5 7 2 7 9 2 2" xfId="45925"/>
    <cellStyle name="Normal 5 7 2 7 9 3" xfId="25358"/>
    <cellStyle name="Normal 5 7 2 7 9 3 2" xfId="55565"/>
    <cellStyle name="Normal 5 7 2 7 9 4" xfId="36285"/>
    <cellStyle name="Normal 5 7 2 8" xfId="306"/>
    <cellStyle name="Normal 5 7 2 8 10" xfId="9964"/>
    <cellStyle name="Normal 5 7 2 8 10 2" xfId="40171"/>
    <cellStyle name="Normal 5 7 2 8 11" xfId="19604"/>
    <cellStyle name="Normal 5 7 2 8 11 2" xfId="49811"/>
    <cellStyle name="Normal 5 7 2 8 12" xfId="29408"/>
    <cellStyle name="Normal 5 7 2 8 12 2" xfId="59615"/>
    <cellStyle name="Normal 5 7 2 8 13" xfId="30531"/>
    <cellStyle name="Normal 5 7 2 8 2" xfId="782"/>
    <cellStyle name="Normal 5 7 2 8 2 10" xfId="20073"/>
    <cellStyle name="Normal 5 7 2 8 2 10 2" xfId="50280"/>
    <cellStyle name="Normal 5 7 2 8 2 11" xfId="29877"/>
    <cellStyle name="Normal 5 7 2 8 2 11 2" xfId="60084"/>
    <cellStyle name="Normal 5 7 2 8 2 12" xfId="31000"/>
    <cellStyle name="Normal 5 7 2 8 2 2" xfId="1911"/>
    <cellStyle name="Normal 5 7 2 8 2 2 2" xfId="11556"/>
    <cellStyle name="Normal 5 7 2 8 2 2 2 2" xfId="41763"/>
    <cellStyle name="Normal 5 7 2 8 2 2 3" xfId="21196"/>
    <cellStyle name="Normal 5 7 2 8 2 2 3 2" xfId="51403"/>
    <cellStyle name="Normal 5 7 2 8 2 2 4" xfId="32123"/>
    <cellStyle name="Normal 5 7 2 8 2 3" xfId="3037"/>
    <cellStyle name="Normal 5 7 2 8 2 3 2" xfId="12679"/>
    <cellStyle name="Normal 5 7 2 8 2 3 2 2" xfId="42886"/>
    <cellStyle name="Normal 5 7 2 8 2 3 3" xfId="22319"/>
    <cellStyle name="Normal 5 7 2 8 2 3 3 2" xfId="52526"/>
    <cellStyle name="Normal 5 7 2 8 2 3 4" xfId="33246"/>
    <cellStyle name="Normal 5 7 2 8 2 4" xfId="4160"/>
    <cellStyle name="Normal 5 7 2 8 2 4 2" xfId="13802"/>
    <cellStyle name="Normal 5 7 2 8 2 4 2 2" xfId="44009"/>
    <cellStyle name="Normal 5 7 2 8 2 4 3" xfId="23442"/>
    <cellStyle name="Normal 5 7 2 8 2 4 3 2" xfId="53649"/>
    <cellStyle name="Normal 5 7 2 8 2 4 4" xfId="34369"/>
    <cellStyle name="Normal 5 7 2 8 2 5" xfId="5449"/>
    <cellStyle name="Normal 5 7 2 8 2 5 2" xfId="15089"/>
    <cellStyle name="Normal 5 7 2 8 2 5 2 2" xfId="45296"/>
    <cellStyle name="Normal 5 7 2 8 2 5 3" xfId="24729"/>
    <cellStyle name="Normal 5 7 2 8 2 5 3 2" xfId="54936"/>
    <cellStyle name="Normal 5 7 2 8 2 5 4" xfId="35656"/>
    <cellStyle name="Normal 5 7 2 8 2 6" xfId="6736"/>
    <cellStyle name="Normal 5 7 2 8 2 6 2" xfId="16376"/>
    <cellStyle name="Normal 5 7 2 8 2 6 2 2" xfId="46583"/>
    <cellStyle name="Normal 5 7 2 8 2 6 3" xfId="26016"/>
    <cellStyle name="Normal 5 7 2 8 2 6 3 2" xfId="56223"/>
    <cellStyle name="Normal 5 7 2 8 2 6 4" xfId="36943"/>
    <cellStyle name="Normal 5 7 2 8 2 7" xfId="8023"/>
    <cellStyle name="Normal 5 7 2 8 2 7 2" xfId="17663"/>
    <cellStyle name="Normal 5 7 2 8 2 7 2 2" xfId="47870"/>
    <cellStyle name="Normal 5 7 2 8 2 7 3" xfId="27303"/>
    <cellStyle name="Normal 5 7 2 8 2 7 3 2" xfId="57510"/>
    <cellStyle name="Normal 5 7 2 8 2 7 4" xfId="38230"/>
    <cellStyle name="Normal 5 7 2 8 2 8" xfId="9310"/>
    <cellStyle name="Normal 5 7 2 8 2 8 2" xfId="18950"/>
    <cellStyle name="Normal 5 7 2 8 2 8 2 2" xfId="49157"/>
    <cellStyle name="Normal 5 7 2 8 2 8 3" xfId="28590"/>
    <cellStyle name="Normal 5 7 2 8 2 8 3 2" xfId="58797"/>
    <cellStyle name="Normal 5 7 2 8 2 8 4" xfId="39517"/>
    <cellStyle name="Normal 5 7 2 8 2 9" xfId="10433"/>
    <cellStyle name="Normal 5 7 2 8 2 9 2" xfId="40640"/>
    <cellStyle name="Normal 5 7 2 8 3" xfId="1440"/>
    <cellStyle name="Normal 5 7 2 8 3 2" xfId="11087"/>
    <cellStyle name="Normal 5 7 2 8 3 2 2" xfId="41294"/>
    <cellStyle name="Normal 5 7 2 8 3 3" xfId="20727"/>
    <cellStyle name="Normal 5 7 2 8 3 3 2" xfId="50934"/>
    <cellStyle name="Normal 5 7 2 8 3 4" xfId="31654"/>
    <cellStyle name="Normal 5 7 2 8 4" xfId="2568"/>
    <cellStyle name="Normal 5 7 2 8 4 2" xfId="12210"/>
    <cellStyle name="Normal 5 7 2 8 4 2 2" xfId="42417"/>
    <cellStyle name="Normal 5 7 2 8 4 3" xfId="21850"/>
    <cellStyle name="Normal 5 7 2 8 4 3 2" xfId="52057"/>
    <cellStyle name="Normal 5 7 2 8 4 4" xfId="32777"/>
    <cellStyle name="Normal 5 7 2 8 5" xfId="3691"/>
    <cellStyle name="Normal 5 7 2 8 5 2" xfId="13333"/>
    <cellStyle name="Normal 5 7 2 8 5 2 2" xfId="43540"/>
    <cellStyle name="Normal 5 7 2 8 5 3" xfId="22973"/>
    <cellStyle name="Normal 5 7 2 8 5 3 2" xfId="53180"/>
    <cellStyle name="Normal 5 7 2 8 5 4" xfId="33900"/>
    <cellStyle name="Normal 5 7 2 8 6" xfId="4980"/>
    <cellStyle name="Normal 5 7 2 8 6 2" xfId="14620"/>
    <cellStyle name="Normal 5 7 2 8 6 2 2" xfId="44827"/>
    <cellStyle name="Normal 5 7 2 8 6 3" xfId="24260"/>
    <cellStyle name="Normal 5 7 2 8 6 3 2" xfId="54467"/>
    <cellStyle name="Normal 5 7 2 8 6 4" xfId="35187"/>
    <cellStyle name="Normal 5 7 2 8 7" xfId="6267"/>
    <cellStyle name="Normal 5 7 2 8 7 2" xfId="15907"/>
    <cellStyle name="Normal 5 7 2 8 7 2 2" xfId="46114"/>
    <cellStyle name="Normal 5 7 2 8 7 3" xfId="25547"/>
    <cellStyle name="Normal 5 7 2 8 7 3 2" xfId="55754"/>
    <cellStyle name="Normal 5 7 2 8 7 4" xfId="36474"/>
    <cellStyle name="Normal 5 7 2 8 8" xfId="7554"/>
    <cellStyle name="Normal 5 7 2 8 8 2" xfId="17194"/>
    <cellStyle name="Normal 5 7 2 8 8 2 2" xfId="47401"/>
    <cellStyle name="Normal 5 7 2 8 8 3" xfId="26834"/>
    <cellStyle name="Normal 5 7 2 8 8 3 2" xfId="57041"/>
    <cellStyle name="Normal 5 7 2 8 8 4" xfId="37761"/>
    <cellStyle name="Normal 5 7 2 8 9" xfId="8841"/>
    <cellStyle name="Normal 5 7 2 8 9 2" xfId="18481"/>
    <cellStyle name="Normal 5 7 2 8 9 2 2" xfId="48688"/>
    <cellStyle name="Normal 5 7 2 8 9 3" xfId="28121"/>
    <cellStyle name="Normal 5 7 2 8 9 3 2" xfId="58328"/>
    <cellStyle name="Normal 5 7 2 8 9 4" xfId="39048"/>
    <cellStyle name="Normal 5 7 2 9" xfId="468"/>
    <cellStyle name="Normal 5 7 2 9 10" xfId="10126"/>
    <cellStyle name="Normal 5 7 2 9 10 2" xfId="40333"/>
    <cellStyle name="Normal 5 7 2 9 11" xfId="19766"/>
    <cellStyle name="Normal 5 7 2 9 11 2" xfId="49973"/>
    <cellStyle name="Normal 5 7 2 9 12" xfId="29570"/>
    <cellStyle name="Normal 5 7 2 9 12 2" xfId="59777"/>
    <cellStyle name="Normal 5 7 2 9 13" xfId="30693"/>
    <cellStyle name="Normal 5 7 2 9 2" xfId="944"/>
    <cellStyle name="Normal 5 7 2 9 2 10" xfId="20235"/>
    <cellStyle name="Normal 5 7 2 9 2 10 2" xfId="50442"/>
    <cellStyle name="Normal 5 7 2 9 2 11" xfId="30039"/>
    <cellStyle name="Normal 5 7 2 9 2 11 2" xfId="60246"/>
    <cellStyle name="Normal 5 7 2 9 2 12" xfId="31162"/>
    <cellStyle name="Normal 5 7 2 9 2 2" xfId="2073"/>
    <cellStyle name="Normal 5 7 2 9 2 2 2" xfId="11718"/>
    <cellStyle name="Normal 5 7 2 9 2 2 2 2" xfId="41925"/>
    <cellStyle name="Normal 5 7 2 9 2 2 3" xfId="21358"/>
    <cellStyle name="Normal 5 7 2 9 2 2 3 2" xfId="51565"/>
    <cellStyle name="Normal 5 7 2 9 2 2 4" xfId="32285"/>
    <cellStyle name="Normal 5 7 2 9 2 3" xfId="3199"/>
    <cellStyle name="Normal 5 7 2 9 2 3 2" xfId="12841"/>
    <cellStyle name="Normal 5 7 2 9 2 3 2 2" xfId="43048"/>
    <cellStyle name="Normal 5 7 2 9 2 3 3" xfId="22481"/>
    <cellStyle name="Normal 5 7 2 9 2 3 3 2" xfId="52688"/>
    <cellStyle name="Normal 5 7 2 9 2 3 4" xfId="33408"/>
    <cellStyle name="Normal 5 7 2 9 2 4" xfId="4322"/>
    <cellStyle name="Normal 5 7 2 9 2 4 2" xfId="13964"/>
    <cellStyle name="Normal 5 7 2 9 2 4 2 2" xfId="44171"/>
    <cellStyle name="Normal 5 7 2 9 2 4 3" xfId="23604"/>
    <cellStyle name="Normal 5 7 2 9 2 4 3 2" xfId="53811"/>
    <cellStyle name="Normal 5 7 2 9 2 4 4" xfId="34531"/>
    <cellStyle name="Normal 5 7 2 9 2 5" xfId="5611"/>
    <cellStyle name="Normal 5 7 2 9 2 5 2" xfId="15251"/>
    <cellStyle name="Normal 5 7 2 9 2 5 2 2" xfId="45458"/>
    <cellStyle name="Normal 5 7 2 9 2 5 3" xfId="24891"/>
    <cellStyle name="Normal 5 7 2 9 2 5 3 2" xfId="55098"/>
    <cellStyle name="Normal 5 7 2 9 2 5 4" xfId="35818"/>
    <cellStyle name="Normal 5 7 2 9 2 6" xfId="6898"/>
    <cellStyle name="Normal 5 7 2 9 2 6 2" xfId="16538"/>
    <cellStyle name="Normal 5 7 2 9 2 6 2 2" xfId="46745"/>
    <cellStyle name="Normal 5 7 2 9 2 6 3" xfId="26178"/>
    <cellStyle name="Normal 5 7 2 9 2 6 3 2" xfId="56385"/>
    <cellStyle name="Normal 5 7 2 9 2 6 4" xfId="37105"/>
    <cellStyle name="Normal 5 7 2 9 2 7" xfId="8185"/>
    <cellStyle name="Normal 5 7 2 9 2 7 2" xfId="17825"/>
    <cellStyle name="Normal 5 7 2 9 2 7 2 2" xfId="48032"/>
    <cellStyle name="Normal 5 7 2 9 2 7 3" xfId="27465"/>
    <cellStyle name="Normal 5 7 2 9 2 7 3 2" xfId="57672"/>
    <cellStyle name="Normal 5 7 2 9 2 7 4" xfId="38392"/>
    <cellStyle name="Normal 5 7 2 9 2 8" xfId="9472"/>
    <cellStyle name="Normal 5 7 2 9 2 8 2" xfId="19112"/>
    <cellStyle name="Normal 5 7 2 9 2 8 2 2" xfId="49319"/>
    <cellStyle name="Normal 5 7 2 9 2 8 3" xfId="28752"/>
    <cellStyle name="Normal 5 7 2 9 2 8 3 2" xfId="58959"/>
    <cellStyle name="Normal 5 7 2 9 2 8 4" xfId="39679"/>
    <cellStyle name="Normal 5 7 2 9 2 9" xfId="10595"/>
    <cellStyle name="Normal 5 7 2 9 2 9 2" xfId="40802"/>
    <cellStyle name="Normal 5 7 2 9 3" xfId="1602"/>
    <cellStyle name="Normal 5 7 2 9 3 2" xfId="11249"/>
    <cellStyle name="Normal 5 7 2 9 3 2 2" xfId="41456"/>
    <cellStyle name="Normal 5 7 2 9 3 3" xfId="20889"/>
    <cellStyle name="Normal 5 7 2 9 3 3 2" xfId="51096"/>
    <cellStyle name="Normal 5 7 2 9 3 4" xfId="31816"/>
    <cellStyle name="Normal 5 7 2 9 4" xfId="2730"/>
    <cellStyle name="Normal 5 7 2 9 4 2" xfId="12372"/>
    <cellStyle name="Normal 5 7 2 9 4 2 2" xfId="42579"/>
    <cellStyle name="Normal 5 7 2 9 4 3" xfId="22012"/>
    <cellStyle name="Normal 5 7 2 9 4 3 2" xfId="52219"/>
    <cellStyle name="Normal 5 7 2 9 4 4" xfId="32939"/>
    <cellStyle name="Normal 5 7 2 9 5" xfId="3853"/>
    <cellStyle name="Normal 5 7 2 9 5 2" xfId="13495"/>
    <cellStyle name="Normal 5 7 2 9 5 2 2" xfId="43702"/>
    <cellStyle name="Normal 5 7 2 9 5 3" xfId="23135"/>
    <cellStyle name="Normal 5 7 2 9 5 3 2" xfId="53342"/>
    <cellStyle name="Normal 5 7 2 9 5 4" xfId="34062"/>
    <cellStyle name="Normal 5 7 2 9 6" xfId="5142"/>
    <cellStyle name="Normal 5 7 2 9 6 2" xfId="14782"/>
    <cellStyle name="Normal 5 7 2 9 6 2 2" xfId="44989"/>
    <cellStyle name="Normal 5 7 2 9 6 3" xfId="24422"/>
    <cellStyle name="Normal 5 7 2 9 6 3 2" xfId="54629"/>
    <cellStyle name="Normal 5 7 2 9 6 4" xfId="35349"/>
    <cellStyle name="Normal 5 7 2 9 7" xfId="6429"/>
    <cellStyle name="Normal 5 7 2 9 7 2" xfId="16069"/>
    <cellStyle name="Normal 5 7 2 9 7 2 2" xfId="46276"/>
    <cellStyle name="Normal 5 7 2 9 7 3" xfId="25709"/>
    <cellStyle name="Normal 5 7 2 9 7 3 2" xfId="55916"/>
    <cellStyle name="Normal 5 7 2 9 7 4" xfId="36636"/>
    <cellStyle name="Normal 5 7 2 9 8" xfId="7716"/>
    <cellStyle name="Normal 5 7 2 9 8 2" xfId="17356"/>
    <cellStyle name="Normal 5 7 2 9 8 2 2" xfId="47563"/>
    <cellStyle name="Normal 5 7 2 9 8 3" xfId="26996"/>
    <cellStyle name="Normal 5 7 2 9 8 3 2" xfId="57203"/>
    <cellStyle name="Normal 5 7 2 9 8 4" xfId="37923"/>
    <cellStyle name="Normal 5 7 2 9 9" xfId="9003"/>
    <cellStyle name="Normal 5 7 2 9 9 2" xfId="18643"/>
    <cellStyle name="Normal 5 7 2 9 9 2 2" xfId="48850"/>
    <cellStyle name="Normal 5 7 2 9 9 3" xfId="28283"/>
    <cellStyle name="Normal 5 7 2 9 9 3 2" xfId="58490"/>
    <cellStyle name="Normal 5 7 2 9 9 4" xfId="39210"/>
    <cellStyle name="Normal 5 7 20" xfId="2403"/>
    <cellStyle name="Normal 5 7 20 2" xfId="12045"/>
    <cellStyle name="Normal 5 7 20 2 2" xfId="42252"/>
    <cellStyle name="Normal 5 7 20 3" xfId="21685"/>
    <cellStyle name="Normal 5 7 20 3 2" xfId="51892"/>
    <cellStyle name="Normal 5 7 20 4" xfId="32612"/>
    <cellStyle name="Normal 5 7 21" xfId="3526"/>
    <cellStyle name="Normal 5 7 21 2" xfId="13168"/>
    <cellStyle name="Normal 5 7 21 2 2" xfId="43375"/>
    <cellStyle name="Normal 5 7 21 3" xfId="22808"/>
    <cellStyle name="Normal 5 7 21 3 2" xfId="53015"/>
    <cellStyle name="Normal 5 7 21 4" xfId="33735"/>
    <cellStyle name="Normal 5 7 22" xfId="4649"/>
    <cellStyle name="Normal 5 7 22 2" xfId="14291"/>
    <cellStyle name="Normal 5 7 22 2 2" xfId="44498"/>
    <cellStyle name="Normal 5 7 22 3" xfId="23931"/>
    <cellStyle name="Normal 5 7 22 3 2" xfId="54138"/>
    <cellStyle name="Normal 5 7 22 4" xfId="34858"/>
    <cellStyle name="Normal 5 7 23" xfId="5938"/>
    <cellStyle name="Normal 5 7 23 2" xfId="15578"/>
    <cellStyle name="Normal 5 7 23 2 2" xfId="45785"/>
    <cellStyle name="Normal 5 7 23 3" xfId="25218"/>
    <cellStyle name="Normal 5 7 23 3 2" xfId="55425"/>
    <cellStyle name="Normal 5 7 23 4" xfId="36145"/>
    <cellStyle name="Normal 5 7 24" xfId="7225"/>
    <cellStyle name="Normal 5 7 24 2" xfId="16865"/>
    <cellStyle name="Normal 5 7 24 2 2" xfId="47072"/>
    <cellStyle name="Normal 5 7 24 3" xfId="26505"/>
    <cellStyle name="Normal 5 7 24 3 2" xfId="56712"/>
    <cellStyle name="Normal 5 7 24 4" xfId="37432"/>
    <cellStyle name="Normal 5 7 25" xfId="8512"/>
    <cellStyle name="Normal 5 7 25 2" xfId="18152"/>
    <cellStyle name="Normal 5 7 25 2 2" xfId="48359"/>
    <cellStyle name="Normal 5 7 25 3" xfId="27792"/>
    <cellStyle name="Normal 5 7 25 3 2" xfId="57999"/>
    <cellStyle name="Normal 5 7 25 4" xfId="38719"/>
    <cellStyle name="Normal 5 7 26" xfId="9799"/>
    <cellStyle name="Normal 5 7 26 2" xfId="40006"/>
    <cellStyle name="Normal 5 7 27" xfId="19439"/>
    <cellStyle name="Normal 5 7 27 2" xfId="49646"/>
    <cellStyle name="Normal 5 7 28" xfId="29079"/>
    <cellStyle name="Normal 5 7 28 2" xfId="59286"/>
    <cellStyle name="Normal 5 7 29" xfId="30366"/>
    <cellStyle name="Normal 5 7 3" xfId="163"/>
    <cellStyle name="Normal 5 7 3 10" xfId="7248"/>
    <cellStyle name="Normal 5 7 3 10 2" xfId="16888"/>
    <cellStyle name="Normal 5 7 3 10 2 2" xfId="47095"/>
    <cellStyle name="Normal 5 7 3 10 3" xfId="26528"/>
    <cellStyle name="Normal 5 7 3 10 3 2" xfId="56735"/>
    <cellStyle name="Normal 5 7 3 10 4" xfId="37455"/>
    <cellStyle name="Normal 5 7 3 11" xfId="8535"/>
    <cellStyle name="Normal 5 7 3 11 2" xfId="18175"/>
    <cellStyle name="Normal 5 7 3 11 2 2" xfId="48382"/>
    <cellStyle name="Normal 5 7 3 11 3" xfId="27815"/>
    <cellStyle name="Normal 5 7 3 11 3 2" xfId="58022"/>
    <cellStyle name="Normal 5 7 3 11 4" xfId="38742"/>
    <cellStyle name="Normal 5 7 3 12" xfId="9822"/>
    <cellStyle name="Normal 5 7 3 12 2" xfId="40029"/>
    <cellStyle name="Normal 5 7 3 13" xfId="19462"/>
    <cellStyle name="Normal 5 7 3 13 2" xfId="49669"/>
    <cellStyle name="Normal 5 7 3 14" xfId="29102"/>
    <cellStyle name="Normal 5 7 3 14 2" xfId="59309"/>
    <cellStyle name="Normal 5 7 3 15" xfId="30389"/>
    <cellStyle name="Normal 5 7 3 2" xfId="328"/>
    <cellStyle name="Normal 5 7 3 2 10" xfId="9986"/>
    <cellStyle name="Normal 5 7 3 2 10 2" xfId="40193"/>
    <cellStyle name="Normal 5 7 3 2 11" xfId="19626"/>
    <cellStyle name="Normal 5 7 3 2 11 2" xfId="49833"/>
    <cellStyle name="Normal 5 7 3 2 12" xfId="29430"/>
    <cellStyle name="Normal 5 7 3 2 12 2" xfId="59637"/>
    <cellStyle name="Normal 5 7 3 2 13" xfId="30553"/>
    <cellStyle name="Normal 5 7 3 2 2" xfId="804"/>
    <cellStyle name="Normal 5 7 3 2 2 10" xfId="20095"/>
    <cellStyle name="Normal 5 7 3 2 2 10 2" xfId="50302"/>
    <cellStyle name="Normal 5 7 3 2 2 11" xfId="29899"/>
    <cellStyle name="Normal 5 7 3 2 2 11 2" xfId="60106"/>
    <cellStyle name="Normal 5 7 3 2 2 12" xfId="31022"/>
    <cellStyle name="Normal 5 7 3 2 2 2" xfId="1933"/>
    <cellStyle name="Normal 5 7 3 2 2 2 2" xfId="11578"/>
    <cellStyle name="Normal 5 7 3 2 2 2 2 2" xfId="41785"/>
    <cellStyle name="Normal 5 7 3 2 2 2 3" xfId="21218"/>
    <cellStyle name="Normal 5 7 3 2 2 2 3 2" xfId="51425"/>
    <cellStyle name="Normal 5 7 3 2 2 2 4" xfId="32145"/>
    <cellStyle name="Normal 5 7 3 2 2 3" xfId="3059"/>
    <cellStyle name="Normal 5 7 3 2 2 3 2" xfId="12701"/>
    <cellStyle name="Normal 5 7 3 2 2 3 2 2" xfId="42908"/>
    <cellStyle name="Normal 5 7 3 2 2 3 3" xfId="22341"/>
    <cellStyle name="Normal 5 7 3 2 2 3 3 2" xfId="52548"/>
    <cellStyle name="Normal 5 7 3 2 2 3 4" xfId="33268"/>
    <cellStyle name="Normal 5 7 3 2 2 4" xfId="4182"/>
    <cellStyle name="Normal 5 7 3 2 2 4 2" xfId="13824"/>
    <cellStyle name="Normal 5 7 3 2 2 4 2 2" xfId="44031"/>
    <cellStyle name="Normal 5 7 3 2 2 4 3" xfId="23464"/>
    <cellStyle name="Normal 5 7 3 2 2 4 3 2" xfId="53671"/>
    <cellStyle name="Normal 5 7 3 2 2 4 4" xfId="34391"/>
    <cellStyle name="Normal 5 7 3 2 2 5" xfId="5471"/>
    <cellStyle name="Normal 5 7 3 2 2 5 2" xfId="15111"/>
    <cellStyle name="Normal 5 7 3 2 2 5 2 2" xfId="45318"/>
    <cellStyle name="Normal 5 7 3 2 2 5 3" xfId="24751"/>
    <cellStyle name="Normal 5 7 3 2 2 5 3 2" xfId="54958"/>
    <cellStyle name="Normal 5 7 3 2 2 5 4" xfId="35678"/>
    <cellStyle name="Normal 5 7 3 2 2 6" xfId="6758"/>
    <cellStyle name="Normal 5 7 3 2 2 6 2" xfId="16398"/>
    <cellStyle name="Normal 5 7 3 2 2 6 2 2" xfId="46605"/>
    <cellStyle name="Normal 5 7 3 2 2 6 3" xfId="26038"/>
    <cellStyle name="Normal 5 7 3 2 2 6 3 2" xfId="56245"/>
    <cellStyle name="Normal 5 7 3 2 2 6 4" xfId="36965"/>
    <cellStyle name="Normal 5 7 3 2 2 7" xfId="8045"/>
    <cellStyle name="Normal 5 7 3 2 2 7 2" xfId="17685"/>
    <cellStyle name="Normal 5 7 3 2 2 7 2 2" xfId="47892"/>
    <cellStyle name="Normal 5 7 3 2 2 7 3" xfId="27325"/>
    <cellStyle name="Normal 5 7 3 2 2 7 3 2" xfId="57532"/>
    <cellStyle name="Normal 5 7 3 2 2 7 4" xfId="38252"/>
    <cellStyle name="Normal 5 7 3 2 2 8" xfId="9332"/>
    <cellStyle name="Normal 5 7 3 2 2 8 2" xfId="18972"/>
    <cellStyle name="Normal 5 7 3 2 2 8 2 2" xfId="49179"/>
    <cellStyle name="Normal 5 7 3 2 2 8 3" xfId="28612"/>
    <cellStyle name="Normal 5 7 3 2 2 8 3 2" xfId="58819"/>
    <cellStyle name="Normal 5 7 3 2 2 8 4" xfId="39539"/>
    <cellStyle name="Normal 5 7 3 2 2 9" xfId="10455"/>
    <cellStyle name="Normal 5 7 3 2 2 9 2" xfId="40662"/>
    <cellStyle name="Normal 5 7 3 2 3" xfId="1462"/>
    <cellStyle name="Normal 5 7 3 2 3 2" xfId="11109"/>
    <cellStyle name="Normal 5 7 3 2 3 2 2" xfId="41316"/>
    <cellStyle name="Normal 5 7 3 2 3 3" xfId="20749"/>
    <cellStyle name="Normal 5 7 3 2 3 3 2" xfId="50956"/>
    <cellStyle name="Normal 5 7 3 2 3 4" xfId="31676"/>
    <cellStyle name="Normal 5 7 3 2 4" xfId="2590"/>
    <cellStyle name="Normal 5 7 3 2 4 2" xfId="12232"/>
    <cellStyle name="Normal 5 7 3 2 4 2 2" xfId="42439"/>
    <cellStyle name="Normal 5 7 3 2 4 3" xfId="21872"/>
    <cellStyle name="Normal 5 7 3 2 4 3 2" xfId="52079"/>
    <cellStyle name="Normal 5 7 3 2 4 4" xfId="32799"/>
    <cellStyle name="Normal 5 7 3 2 5" xfId="3713"/>
    <cellStyle name="Normal 5 7 3 2 5 2" xfId="13355"/>
    <cellStyle name="Normal 5 7 3 2 5 2 2" xfId="43562"/>
    <cellStyle name="Normal 5 7 3 2 5 3" xfId="22995"/>
    <cellStyle name="Normal 5 7 3 2 5 3 2" xfId="53202"/>
    <cellStyle name="Normal 5 7 3 2 5 4" xfId="33922"/>
    <cellStyle name="Normal 5 7 3 2 6" xfId="5002"/>
    <cellStyle name="Normal 5 7 3 2 6 2" xfId="14642"/>
    <cellStyle name="Normal 5 7 3 2 6 2 2" xfId="44849"/>
    <cellStyle name="Normal 5 7 3 2 6 3" xfId="24282"/>
    <cellStyle name="Normal 5 7 3 2 6 3 2" xfId="54489"/>
    <cellStyle name="Normal 5 7 3 2 6 4" xfId="35209"/>
    <cellStyle name="Normal 5 7 3 2 7" xfId="6289"/>
    <cellStyle name="Normal 5 7 3 2 7 2" xfId="15929"/>
    <cellStyle name="Normal 5 7 3 2 7 2 2" xfId="46136"/>
    <cellStyle name="Normal 5 7 3 2 7 3" xfId="25569"/>
    <cellStyle name="Normal 5 7 3 2 7 3 2" xfId="55776"/>
    <cellStyle name="Normal 5 7 3 2 7 4" xfId="36496"/>
    <cellStyle name="Normal 5 7 3 2 8" xfId="7576"/>
    <cellStyle name="Normal 5 7 3 2 8 2" xfId="17216"/>
    <cellStyle name="Normal 5 7 3 2 8 2 2" xfId="47423"/>
    <cellStyle name="Normal 5 7 3 2 8 3" xfId="26856"/>
    <cellStyle name="Normal 5 7 3 2 8 3 2" xfId="57063"/>
    <cellStyle name="Normal 5 7 3 2 8 4" xfId="37783"/>
    <cellStyle name="Normal 5 7 3 2 9" xfId="8863"/>
    <cellStyle name="Normal 5 7 3 2 9 2" xfId="18503"/>
    <cellStyle name="Normal 5 7 3 2 9 2 2" xfId="48710"/>
    <cellStyle name="Normal 5 7 3 2 9 3" xfId="28143"/>
    <cellStyle name="Normal 5 7 3 2 9 3 2" xfId="58350"/>
    <cellStyle name="Normal 5 7 3 2 9 4" xfId="39070"/>
    <cellStyle name="Normal 5 7 3 3" xfId="639"/>
    <cellStyle name="Normal 5 7 3 3 10" xfId="19931"/>
    <cellStyle name="Normal 5 7 3 3 10 2" xfId="50138"/>
    <cellStyle name="Normal 5 7 3 3 11" xfId="29735"/>
    <cellStyle name="Normal 5 7 3 3 11 2" xfId="59942"/>
    <cellStyle name="Normal 5 7 3 3 12" xfId="30858"/>
    <cellStyle name="Normal 5 7 3 3 2" xfId="1769"/>
    <cellStyle name="Normal 5 7 3 3 2 2" xfId="11414"/>
    <cellStyle name="Normal 5 7 3 3 2 2 2" xfId="41621"/>
    <cellStyle name="Normal 5 7 3 3 2 3" xfId="21054"/>
    <cellStyle name="Normal 5 7 3 3 2 3 2" xfId="51261"/>
    <cellStyle name="Normal 5 7 3 3 2 4" xfId="31981"/>
    <cellStyle name="Normal 5 7 3 3 3" xfId="2895"/>
    <cellStyle name="Normal 5 7 3 3 3 2" xfId="12537"/>
    <cellStyle name="Normal 5 7 3 3 3 2 2" xfId="42744"/>
    <cellStyle name="Normal 5 7 3 3 3 3" xfId="22177"/>
    <cellStyle name="Normal 5 7 3 3 3 3 2" xfId="52384"/>
    <cellStyle name="Normal 5 7 3 3 3 4" xfId="33104"/>
    <cellStyle name="Normal 5 7 3 3 4" xfId="4018"/>
    <cellStyle name="Normal 5 7 3 3 4 2" xfId="13660"/>
    <cellStyle name="Normal 5 7 3 3 4 2 2" xfId="43867"/>
    <cellStyle name="Normal 5 7 3 3 4 3" xfId="23300"/>
    <cellStyle name="Normal 5 7 3 3 4 3 2" xfId="53507"/>
    <cellStyle name="Normal 5 7 3 3 4 4" xfId="34227"/>
    <cellStyle name="Normal 5 7 3 3 5" xfId="5307"/>
    <cellStyle name="Normal 5 7 3 3 5 2" xfId="14947"/>
    <cellStyle name="Normal 5 7 3 3 5 2 2" xfId="45154"/>
    <cellStyle name="Normal 5 7 3 3 5 3" xfId="24587"/>
    <cellStyle name="Normal 5 7 3 3 5 3 2" xfId="54794"/>
    <cellStyle name="Normal 5 7 3 3 5 4" xfId="35514"/>
    <cellStyle name="Normal 5 7 3 3 6" xfId="6594"/>
    <cellStyle name="Normal 5 7 3 3 6 2" xfId="16234"/>
    <cellStyle name="Normal 5 7 3 3 6 2 2" xfId="46441"/>
    <cellStyle name="Normal 5 7 3 3 6 3" xfId="25874"/>
    <cellStyle name="Normal 5 7 3 3 6 3 2" xfId="56081"/>
    <cellStyle name="Normal 5 7 3 3 6 4" xfId="36801"/>
    <cellStyle name="Normal 5 7 3 3 7" xfId="7881"/>
    <cellStyle name="Normal 5 7 3 3 7 2" xfId="17521"/>
    <cellStyle name="Normal 5 7 3 3 7 2 2" xfId="47728"/>
    <cellStyle name="Normal 5 7 3 3 7 3" xfId="27161"/>
    <cellStyle name="Normal 5 7 3 3 7 3 2" xfId="57368"/>
    <cellStyle name="Normal 5 7 3 3 7 4" xfId="38088"/>
    <cellStyle name="Normal 5 7 3 3 8" xfId="9168"/>
    <cellStyle name="Normal 5 7 3 3 8 2" xfId="18808"/>
    <cellStyle name="Normal 5 7 3 3 8 2 2" xfId="49015"/>
    <cellStyle name="Normal 5 7 3 3 8 3" xfId="28448"/>
    <cellStyle name="Normal 5 7 3 3 8 3 2" xfId="58655"/>
    <cellStyle name="Normal 5 7 3 3 8 4" xfId="39375"/>
    <cellStyle name="Normal 5 7 3 3 9" xfId="10291"/>
    <cellStyle name="Normal 5 7 3 3 9 2" xfId="40498"/>
    <cellStyle name="Normal 5 7 3 4" xfId="1109"/>
    <cellStyle name="Normal 5 7 3 4 10" xfId="20398"/>
    <cellStyle name="Normal 5 7 3 4 10 2" xfId="50605"/>
    <cellStyle name="Normal 5 7 3 4 11" xfId="30202"/>
    <cellStyle name="Normal 5 7 3 4 11 2" xfId="60409"/>
    <cellStyle name="Normal 5 7 3 4 12" xfId="31325"/>
    <cellStyle name="Normal 5 7 3 4 2" xfId="2237"/>
    <cellStyle name="Normal 5 7 3 4 2 2" xfId="11881"/>
    <cellStyle name="Normal 5 7 3 4 2 2 2" xfId="42088"/>
    <cellStyle name="Normal 5 7 3 4 2 3" xfId="21521"/>
    <cellStyle name="Normal 5 7 3 4 2 3 2" xfId="51728"/>
    <cellStyle name="Normal 5 7 3 4 2 4" xfId="32448"/>
    <cellStyle name="Normal 5 7 3 4 3" xfId="3362"/>
    <cellStyle name="Normal 5 7 3 4 3 2" xfId="13004"/>
    <cellStyle name="Normal 5 7 3 4 3 2 2" xfId="43211"/>
    <cellStyle name="Normal 5 7 3 4 3 3" xfId="22644"/>
    <cellStyle name="Normal 5 7 3 4 3 3 2" xfId="52851"/>
    <cellStyle name="Normal 5 7 3 4 3 4" xfId="33571"/>
    <cellStyle name="Normal 5 7 3 4 4" xfId="4485"/>
    <cellStyle name="Normal 5 7 3 4 4 2" xfId="14127"/>
    <cellStyle name="Normal 5 7 3 4 4 2 2" xfId="44334"/>
    <cellStyle name="Normal 5 7 3 4 4 3" xfId="23767"/>
    <cellStyle name="Normal 5 7 3 4 4 3 2" xfId="53974"/>
    <cellStyle name="Normal 5 7 3 4 4 4" xfId="34694"/>
    <cellStyle name="Normal 5 7 3 4 5" xfId="5774"/>
    <cellStyle name="Normal 5 7 3 4 5 2" xfId="15414"/>
    <cellStyle name="Normal 5 7 3 4 5 2 2" xfId="45621"/>
    <cellStyle name="Normal 5 7 3 4 5 3" xfId="25054"/>
    <cellStyle name="Normal 5 7 3 4 5 3 2" xfId="55261"/>
    <cellStyle name="Normal 5 7 3 4 5 4" xfId="35981"/>
    <cellStyle name="Normal 5 7 3 4 6" xfId="7061"/>
    <cellStyle name="Normal 5 7 3 4 6 2" xfId="16701"/>
    <cellStyle name="Normal 5 7 3 4 6 2 2" xfId="46908"/>
    <cellStyle name="Normal 5 7 3 4 6 3" xfId="26341"/>
    <cellStyle name="Normal 5 7 3 4 6 3 2" xfId="56548"/>
    <cellStyle name="Normal 5 7 3 4 6 4" xfId="37268"/>
    <cellStyle name="Normal 5 7 3 4 7" xfId="8348"/>
    <cellStyle name="Normal 5 7 3 4 7 2" xfId="17988"/>
    <cellStyle name="Normal 5 7 3 4 7 2 2" xfId="48195"/>
    <cellStyle name="Normal 5 7 3 4 7 3" xfId="27628"/>
    <cellStyle name="Normal 5 7 3 4 7 3 2" xfId="57835"/>
    <cellStyle name="Normal 5 7 3 4 7 4" xfId="38555"/>
    <cellStyle name="Normal 5 7 3 4 8" xfId="9635"/>
    <cellStyle name="Normal 5 7 3 4 8 2" xfId="19275"/>
    <cellStyle name="Normal 5 7 3 4 8 2 2" xfId="49482"/>
    <cellStyle name="Normal 5 7 3 4 8 3" xfId="28915"/>
    <cellStyle name="Normal 5 7 3 4 8 3 2" xfId="59122"/>
    <cellStyle name="Normal 5 7 3 4 8 4" xfId="39842"/>
    <cellStyle name="Normal 5 7 3 4 9" xfId="10758"/>
    <cellStyle name="Normal 5 7 3 4 9 2" xfId="40965"/>
    <cellStyle name="Normal 5 7 3 5" xfId="1298"/>
    <cellStyle name="Normal 5 7 3 5 2" xfId="4837"/>
    <cellStyle name="Normal 5 7 3 5 2 2" xfId="14478"/>
    <cellStyle name="Normal 5 7 3 5 2 2 2" xfId="44685"/>
    <cellStyle name="Normal 5 7 3 5 2 3" xfId="24118"/>
    <cellStyle name="Normal 5 7 3 5 2 3 2" xfId="54325"/>
    <cellStyle name="Normal 5 7 3 5 2 4" xfId="35045"/>
    <cellStyle name="Normal 5 7 3 5 3" xfId="6125"/>
    <cellStyle name="Normal 5 7 3 5 3 2" xfId="15765"/>
    <cellStyle name="Normal 5 7 3 5 3 2 2" xfId="45972"/>
    <cellStyle name="Normal 5 7 3 5 3 3" xfId="25405"/>
    <cellStyle name="Normal 5 7 3 5 3 3 2" xfId="55612"/>
    <cellStyle name="Normal 5 7 3 5 3 4" xfId="36332"/>
    <cellStyle name="Normal 5 7 3 5 4" xfId="7412"/>
    <cellStyle name="Normal 5 7 3 5 4 2" xfId="17052"/>
    <cellStyle name="Normal 5 7 3 5 4 2 2" xfId="47259"/>
    <cellStyle name="Normal 5 7 3 5 4 3" xfId="26692"/>
    <cellStyle name="Normal 5 7 3 5 4 3 2" xfId="56899"/>
    <cellStyle name="Normal 5 7 3 5 4 4" xfId="37619"/>
    <cellStyle name="Normal 5 7 3 5 5" xfId="8699"/>
    <cellStyle name="Normal 5 7 3 5 5 2" xfId="18339"/>
    <cellStyle name="Normal 5 7 3 5 5 2 2" xfId="48546"/>
    <cellStyle name="Normal 5 7 3 5 5 3" xfId="27979"/>
    <cellStyle name="Normal 5 7 3 5 5 3 2" xfId="58186"/>
    <cellStyle name="Normal 5 7 3 5 5 4" xfId="38906"/>
    <cellStyle name="Normal 5 7 3 5 6" xfId="10945"/>
    <cellStyle name="Normal 5 7 3 5 6 2" xfId="41152"/>
    <cellStyle name="Normal 5 7 3 5 7" xfId="20585"/>
    <cellStyle name="Normal 5 7 3 5 7 2" xfId="50792"/>
    <cellStyle name="Normal 5 7 3 5 8" xfId="29266"/>
    <cellStyle name="Normal 5 7 3 5 8 2" xfId="59473"/>
    <cellStyle name="Normal 5 7 3 5 9" xfId="31512"/>
    <cellStyle name="Normal 5 7 3 6" xfId="2426"/>
    <cellStyle name="Normal 5 7 3 6 2" xfId="12068"/>
    <cellStyle name="Normal 5 7 3 6 2 2" xfId="42275"/>
    <cellStyle name="Normal 5 7 3 6 3" xfId="21708"/>
    <cellStyle name="Normal 5 7 3 6 3 2" xfId="51915"/>
    <cellStyle name="Normal 5 7 3 6 4" xfId="32635"/>
    <cellStyle name="Normal 5 7 3 7" xfId="3549"/>
    <cellStyle name="Normal 5 7 3 7 2" xfId="13191"/>
    <cellStyle name="Normal 5 7 3 7 2 2" xfId="43398"/>
    <cellStyle name="Normal 5 7 3 7 3" xfId="22831"/>
    <cellStyle name="Normal 5 7 3 7 3 2" xfId="53038"/>
    <cellStyle name="Normal 5 7 3 7 4" xfId="33758"/>
    <cellStyle name="Normal 5 7 3 8" xfId="4672"/>
    <cellStyle name="Normal 5 7 3 8 2" xfId="14314"/>
    <cellStyle name="Normal 5 7 3 8 2 2" xfId="44521"/>
    <cellStyle name="Normal 5 7 3 8 3" xfId="23954"/>
    <cellStyle name="Normal 5 7 3 8 3 2" xfId="54161"/>
    <cellStyle name="Normal 5 7 3 8 4" xfId="34881"/>
    <cellStyle name="Normal 5 7 3 9" xfId="5961"/>
    <cellStyle name="Normal 5 7 3 9 2" xfId="15601"/>
    <cellStyle name="Normal 5 7 3 9 2 2" xfId="45808"/>
    <cellStyle name="Normal 5 7 3 9 3" xfId="25241"/>
    <cellStyle name="Normal 5 7 3 9 3 2" xfId="55448"/>
    <cellStyle name="Normal 5 7 3 9 4" xfId="36168"/>
    <cellStyle name="Normal 5 7 4" xfId="187"/>
    <cellStyle name="Normal 5 7 4 10" xfId="7271"/>
    <cellStyle name="Normal 5 7 4 10 2" xfId="16911"/>
    <cellStyle name="Normal 5 7 4 10 2 2" xfId="47118"/>
    <cellStyle name="Normal 5 7 4 10 3" xfId="26551"/>
    <cellStyle name="Normal 5 7 4 10 3 2" xfId="56758"/>
    <cellStyle name="Normal 5 7 4 10 4" xfId="37478"/>
    <cellStyle name="Normal 5 7 4 11" xfId="8558"/>
    <cellStyle name="Normal 5 7 4 11 2" xfId="18198"/>
    <cellStyle name="Normal 5 7 4 11 2 2" xfId="48405"/>
    <cellStyle name="Normal 5 7 4 11 3" xfId="27838"/>
    <cellStyle name="Normal 5 7 4 11 3 2" xfId="58045"/>
    <cellStyle name="Normal 5 7 4 11 4" xfId="38765"/>
    <cellStyle name="Normal 5 7 4 12" xfId="9845"/>
    <cellStyle name="Normal 5 7 4 12 2" xfId="40052"/>
    <cellStyle name="Normal 5 7 4 13" xfId="19485"/>
    <cellStyle name="Normal 5 7 4 13 2" xfId="49692"/>
    <cellStyle name="Normal 5 7 4 14" xfId="29125"/>
    <cellStyle name="Normal 5 7 4 14 2" xfId="59332"/>
    <cellStyle name="Normal 5 7 4 15" xfId="30412"/>
    <cellStyle name="Normal 5 7 4 2" xfId="351"/>
    <cellStyle name="Normal 5 7 4 2 10" xfId="10009"/>
    <cellStyle name="Normal 5 7 4 2 10 2" xfId="40216"/>
    <cellStyle name="Normal 5 7 4 2 11" xfId="19649"/>
    <cellStyle name="Normal 5 7 4 2 11 2" xfId="49856"/>
    <cellStyle name="Normal 5 7 4 2 12" xfId="29453"/>
    <cellStyle name="Normal 5 7 4 2 12 2" xfId="59660"/>
    <cellStyle name="Normal 5 7 4 2 13" xfId="30576"/>
    <cellStyle name="Normal 5 7 4 2 2" xfId="827"/>
    <cellStyle name="Normal 5 7 4 2 2 10" xfId="20118"/>
    <cellStyle name="Normal 5 7 4 2 2 10 2" xfId="50325"/>
    <cellStyle name="Normal 5 7 4 2 2 11" xfId="29922"/>
    <cellStyle name="Normal 5 7 4 2 2 11 2" xfId="60129"/>
    <cellStyle name="Normal 5 7 4 2 2 12" xfId="31045"/>
    <cellStyle name="Normal 5 7 4 2 2 2" xfId="1956"/>
    <cellStyle name="Normal 5 7 4 2 2 2 2" xfId="11601"/>
    <cellStyle name="Normal 5 7 4 2 2 2 2 2" xfId="41808"/>
    <cellStyle name="Normal 5 7 4 2 2 2 3" xfId="21241"/>
    <cellStyle name="Normal 5 7 4 2 2 2 3 2" xfId="51448"/>
    <cellStyle name="Normal 5 7 4 2 2 2 4" xfId="32168"/>
    <cellStyle name="Normal 5 7 4 2 2 3" xfId="3082"/>
    <cellStyle name="Normal 5 7 4 2 2 3 2" xfId="12724"/>
    <cellStyle name="Normal 5 7 4 2 2 3 2 2" xfId="42931"/>
    <cellStyle name="Normal 5 7 4 2 2 3 3" xfId="22364"/>
    <cellStyle name="Normal 5 7 4 2 2 3 3 2" xfId="52571"/>
    <cellStyle name="Normal 5 7 4 2 2 3 4" xfId="33291"/>
    <cellStyle name="Normal 5 7 4 2 2 4" xfId="4205"/>
    <cellStyle name="Normal 5 7 4 2 2 4 2" xfId="13847"/>
    <cellStyle name="Normal 5 7 4 2 2 4 2 2" xfId="44054"/>
    <cellStyle name="Normal 5 7 4 2 2 4 3" xfId="23487"/>
    <cellStyle name="Normal 5 7 4 2 2 4 3 2" xfId="53694"/>
    <cellStyle name="Normal 5 7 4 2 2 4 4" xfId="34414"/>
    <cellStyle name="Normal 5 7 4 2 2 5" xfId="5494"/>
    <cellStyle name="Normal 5 7 4 2 2 5 2" xfId="15134"/>
    <cellStyle name="Normal 5 7 4 2 2 5 2 2" xfId="45341"/>
    <cellStyle name="Normal 5 7 4 2 2 5 3" xfId="24774"/>
    <cellStyle name="Normal 5 7 4 2 2 5 3 2" xfId="54981"/>
    <cellStyle name="Normal 5 7 4 2 2 5 4" xfId="35701"/>
    <cellStyle name="Normal 5 7 4 2 2 6" xfId="6781"/>
    <cellStyle name="Normal 5 7 4 2 2 6 2" xfId="16421"/>
    <cellStyle name="Normal 5 7 4 2 2 6 2 2" xfId="46628"/>
    <cellStyle name="Normal 5 7 4 2 2 6 3" xfId="26061"/>
    <cellStyle name="Normal 5 7 4 2 2 6 3 2" xfId="56268"/>
    <cellStyle name="Normal 5 7 4 2 2 6 4" xfId="36988"/>
    <cellStyle name="Normal 5 7 4 2 2 7" xfId="8068"/>
    <cellStyle name="Normal 5 7 4 2 2 7 2" xfId="17708"/>
    <cellStyle name="Normal 5 7 4 2 2 7 2 2" xfId="47915"/>
    <cellStyle name="Normal 5 7 4 2 2 7 3" xfId="27348"/>
    <cellStyle name="Normal 5 7 4 2 2 7 3 2" xfId="57555"/>
    <cellStyle name="Normal 5 7 4 2 2 7 4" xfId="38275"/>
    <cellStyle name="Normal 5 7 4 2 2 8" xfId="9355"/>
    <cellStyle name="Normal 5 7 4 2 2 8 2" xfId="18995"/>
    <cellStyle name="Normal 5 7 4 2 2 8 2 2" xfId="49202"/>
    <cellStyle name="Normal 5 7 4 2 2 8 3" xfId="28635"/>
    <cellStyle name="Normal 5 7 4 2 2 8 3 2" xfId="58842"/>
    <cellStyle name="Normal 5 7 4 2 2 8 4" xfId="39562"/>
    <cellStyle name="Normal 5 7 4 2 2 9" xfId="10478"/>
    <cellStyle name="Normal 5 7 4 2 2 9 2" xfId="40685"/>
    <cellStyle name="Normal 5 7 4 2 3" xfId="1485"/>
    <cellStyle name="Normal 5 7 4 2 3 2" xfId="11132"/>
    <cellStyle name="Normal 5 7 4 2 3 2 2" xfId="41339"/>
    <cellStyle name="Normal 5 7 4 2 3 3" xfId="20772"/>
    <cellStyle name="Normal 5 7 4 2 3 3 2" xfId="50979"/>
    <cellStyle name="Normal 5 7 4 2 3 4" xfId="31699"/>
    <cellStyle name="Normal 5 7 4 2 4" xfId="2613"/>
    <cellStyle name="Normal 5 7 4 2 4 2" xfId="12255"/>
    <cellStyle name="Normal 5 7 4 2 4 2 2" xfId="42462"/>
    <cellStyle name="Normal 5 7 4 2 4 3" xfId="21895"/>
    <cellStyle name="Normal 5 7 4 2 4 3 2" xfId="52102"/>
    <cellStyle name="Normal 5 7 4 2 4 4" xfId="32822"/>
    <cellStyle name="Normal 5 7 4 2 5" xfId="3736"/>
    <cellStyle name="Normal 5 7 4 2 5 2" xfId="13378"/>
    <cellStyle name="Normal 5 7 4 2 5 2 2" xfId="43585"/>
    <cellStyle name="Normal 5 7 4 2 5 3" xfId="23018"/>
    <cellStyle name="Normal 5 7 4 2 5 3 2" xfId="53225"/>
    <cellStyle name="Normal 5 7 4 2 5 4" xfId="33945"/>
    <cellStyle name="Normal 5 7 4 2 6" xfId="5025"/>
    <cellStyle name="Normal 5 7 4 2 6 2" xfId="14665"/>
    <cellStyle name="Normal 5 7 4 2 6 2 2" xfId="44872"/>
    <cellStyle name="Normal 5 7 4 2 6 3" xfId="24305"/>
    <cellStyle name="Normal 5 7 4 2 6 3 2" xfId="54512"/>
    <cellStyle name="Normal 5 7 4 2 6 4" xfId="35232"/>
    <cellStyle name="Normal 5 7 4 2 7" xfId="6312"/>
    <cellStyle name="Normal 5 7 4 2 7 2" xfId="15952"/>
    <cellStyle name="Normal 5 7 4 2 7 2 2" xfId="46159"/>
    <cellStyle name="Normal 5 7 4 2 7 3" xfId="25592"/>
    <cellStyle name="Normal 5 7 4 2 7 3 2" xfId="55799"/>
    <cellStyle name="Normal 5 7 4 2 7 4" xfId="36519"/>
    <cellStyle name="Normal 5 7 4 2 8" xfId="7599"/>
    <cellStyle name="Normal 5 7 4 2 8 2" xfId="17239"/>
    <cellStyle name="Normal 5 7 4 2 8 2 2" xfId="47446"/>
    <cellStyle name="Normal 5 7 4 2 8 3" xfId="26879"/>
    <cellStyle name="Normal 5 7 4 2 8 3 2" xfId="57086"/>
    <cellStyle name="Normal 5 7 4 2 8 4" xfId="37806"/>
    <cellStyle name="Normal 5 7 4 2 9" xfId="8886"/>
    <cellStyle name="Normal 5 7 4 2 9 2" xfId="18526"/>
    <cellStyle name="Normal 5 7 4 2 9 2 2" xfId="48733"/>
    <cellStyle name="Normal 5 7 4 2 9 3" xfId="28166"/>
    <cellStyle name="Normal 5 7 4 2 9 3 2" xfId="58373"/>
    <cellStyle name="Normal 5 7 4 2 9 4" xfId="39093"/>
    <cellStyle name="Normal 5 7 4 3" xfId="663"/>
    <cellStyle name="Normal 5 7 4 3 10" xfId="19954"/>
    <cellStyle name="Normal 5 7 4 3 10 2" xfId="50161"/>
    <cellStyle name="Normal 5 7 4 3 11" xfId="29758"/>
    <cellStyle name="Normal 5 7 4 3 11 2" xfId="59965"/>
    <cellStyle name="Normal 5 7 4 3 12" xfId="30881"/>
    <cellStyle name="Normal 5 7 4 3 2" xfId="1792"/>
    <cellStyle name="Normal 5 7 4 3 2 2" xfId="11437"/>
    <cellStyle name="Normal 5 7 4 3 2 2 2" xfId="41644"/>
    <cellStyle name="Normal 5 7 4 3 2 3" xfId="21077"/>
    <cellStyle name="Normal 5 7 4 3 2 3 2" xfId="51284"/>
    <cellStyle name="Normal 5 7 4 3 2 4" xfId="32004"/>
    <cellStyle name="Normal 5 7 4 3 3" xfId="2918"/>
    <cellStyle name="Normal 5 7 4 3 3 2" xfId="12560"/>
    <cellStyle name="Normal 5 7 4 3 3 2 2" xfId="42767"/>
    <cellStyle name="Normal 5 7 4 3 3 3" xfId="22200"/>
    <cellStyle name="Normal 5 7 4 3 3 3 2" xfId="52407"/>
    <cellStyle name="Normal 5 7 4 3 3 4" xfId="33127"/>
    <cellStyle name="Normal 5 7 4 3 4" xfId="4041"/>
    <cellStyle name="Normal 5 7 4 3 4 2" xfId="13683"/>
    <cellStyle name="Normal 5 7 4 3 4 2 2" xfId="43890"/>
    <cellStyle name="Normal 5 7 4 3 4 3" xfId="23323"/>
    <cellStyle name="Normal 5 7 4 3 4 3 2" xfId="53530"/>
    <cellStyle name="Normal 5 7 4 3 4 4" xfId="34250"/>
    <cellStyle name="Normal 5 7 4 3 5" xfId="5330"/>
    <cellStyle name="Normal 5 7 4 3 5 2" xfId="14970"/>
    <cellStyle name="Normal 5 7 4 3 5 2 2" xfId="45177"/>
    <cellStyle name="Normal 5 7 4 3 5 3" xfId="24610"/>
    <cellStyle name="Normal 5 7 4 3 5 3 2" xfId="54817"/>
    <cellStyle name="Normal 5 7 4 3 5 4" xfId="35537"/>
    <cellStyle name="Normal 5 7 4 3 6" xfId="6617"/>
    <cellStyle name="Normal 5 7 4 3 6 2" xfId="16257"/>
    <cellStyle name="Normal 5 7 4 3 6 2 2" xfId="46464"/>
    <cellStyle name="Normal 5 7 4 3 6 3" xfId="25897"/>
    <cellStyle name="Normal 5 7 4 3 6 3 2" xfId="56104"/>
    <cellStyle name="Normal 5 7 4 3 6 4" xfId="36824"/>
    <cellStyle name="Normal 5 7 4 3 7" xfId="7904"/>
    <cellStyle name="Normal 5 7 4 3 7 2" xfId="17544"/>
    <cellStyle name="Normal 5 7 4 3 7 2 2" xfId="47751"/>
    <cellStyle name="Normal 5 7 4 3 7 3" xfId="27184"/>
    <cellStyle name="Normal 5 7 4 3 7 3 2" xfId="57391"/>
    <cellStyle name="Normal 5 7 4 3 7 4" xfId="38111"/>
    <cellStyle name="Normal 5 7 4 3 8" xfId="9191"/>
    <cellStyle name="Normal 5 7 4 3 8 2" xfId="18831"/>
    <cellStyle name="Normal 5 7 4 3 8 2 2" xfId="49038"/>
    <cellStyle name="Normal 5 7 4 3 8 3" xfId="28471"/>
    <cellStyle name="Normal 5 7 4 3 8 3 2" xfId="58678"/>
    <cellStyle name="Normal 5 7 4 3 8 4" xfId="39398"/>
    <cellStyle name="Normal 5 7 4 3 9" xfId="10314"/>
    <cellStyle name="Normal 5 7 4 3 9 2" xfId="40521"/>
    <cellStyle name="Normal 5 7 4 4" xfId="1133"/>
    <cellStyle name="Normal 5 7 4 4 10" xfId="20421"/>
    <cellStyle name="Normal 5 7 4 4 10 2" xfId="50628"/>
    <cellStyle name="Normal 5 7 4 4 11" xfId="30225"/>
    <cellStyle name="Normal 5 7 4 4 11 2" xfId="60432"/>
    <cellStyle name="Normal 5 7 4 4 12" xfId="31348"/>
    <cellStyle name="Normal 5 7 4 4 2" xfId="2261"/>
    <cellStyle name="Normal 5 7 4 4 2 2" xfId="11904"/>
    <cellStyle name="Normal 5 7 4 4 2 2 2" xfId="42111"/>
    <cellStyle name="Normal 5 7 4 4 2 3" xfId="21544"/>
    <cellStyle name="Normal 5 7 4 4 2 3 2" xfId="51751"/>
    <cellStyle name="Normal 5 7 4 4 2 4" xfId="32471"/>
    <cellStyle name="Normal 5 7 4 4 3" xfId="3385"/>
    <cellStyle name="Normal 5 7 4 4 3 2" xfId="13027"/>
    <cellStyle name="Normal 5 7 4 4 3 2 2" xfId="43234"/>
    <cellStyle name="Normal 5 7 4 4 3 3" xfId="22667"/>
    <cellStyle name="Normal 5 7 4 4 3 3 2" xfId="52874"/>
    <cellStyle name="Normal 5 7 4 4 3 4" xfId="33594"/>
    <cellStyle name="Normal 5 7 4 4 4" xfId="4508"/>
    <cellStyle name="Normal 5 7 4 4 4 2" xfId="14150"/>
    <cellStyle name="Normal 5 7 4 4 4 2 2" xfId="44357"/>
    <cellStyle name="Normal 5 7 4 4 4 3" xfId="23790"/>
    <cellStyle name="Normal 5 7 4 4 4 3 2" xfId="53997"/>
    <cellStyle name="Normal 5 7 4 4 4 4" xfId="34717"/>
    <cellStyle name="Normal 5 7 4 4 5" xfId="5797"/>
    <cellStyle name="Normal 5 7 4 4 5 2" xfId="15437"/>
    <cellStyle name="Normal 5 7 4 4 5 2 2" xfId="45644"/>
    <cellStyle name="Normal 5 7 4 4 5 3" xfId="25077"/>
    <cellStyle name="Normal 5 7 4 4 5 3 2" xfId="55284"/>
    <cellStyle name="Normal 5 7 4 4 5 4" xfId="36004"/>
    <cellStyle name="Normal 5 7 4 4 6" xfId="7084"/>
    <cellStyle name="Normal 5 7 4 4 6 2" xfId="16724"/>
    <cellStyle name="Normal 5 7 4 4 6 2 2" xfId="46931"/>
    <cellStyle name="Normal 5 7 4 4 6 3" xfId="26364"/>
    <cellStyle name="Normal 5 7 4 4 6 3 2" xfId="56571"/>
    <cellStyle name="Normal 5 7 4 4 6 4" xfId="37291"/>
    <cellStyle name="Normal 5 7 4 4 7" xfId="8371"/>
    <cellStyle name="Normal 5 7 4 4 7 2" xfId="18011"/>
    <cellStyle name="Normal 5 7 4 4 7 2 2" xfId="48218"/>
    <cellStyle name="Normal 5 7 4 4 7 3" xfId="27651"/>
    <cellStyle name="Normal 5 7 4 4 7 3 2" xfId="57858"/>
    <cellStyle name="Normal 5 7 4 4 7 4" xfId="38578"/>
    <cellStyle name="Normal 5 7 4 4 8" xfId="9658"/>
    <cellStyle name="Normal 5 7 4 4 8 2" xfId="19298"/>
    <cellStyle name="Normal 5 7 4 4 8 2 2" xfId="49505"/>
    <cellStyle name="Normal 5 7 4 4 8 3" xfId="28938"/>
    <cellStyle name="Normal 5 7 4 4 8 3 2" xfId="59145"/>
    <cellStyle name="Normal 5 7 4 4 8 4" xfId="39865"/>
    <cellStyle name="Normal 5 7 4 4 9" xfId="10781"/>
    <cellStyle name="Normal 5 7 4 4 9 2" xfId="40988"/>
    <cellStyle name="Normal 5 7 4 5" xfId="1321"/>
    <cellStyle name="Normal 5 7 4 5 2" xfId="4861"/>
    <cellStyle name="Normal 5 7 4 5 2 2" xfId="14501"/>
    <cellStyle name="Normal 5 7 4 5 2 2 2" xfId="44708"/>
    <cellStyle name="Normal 5 7 4 5 2 3" xfId="24141"/>
    <cellStyle name="Normal 5 7 4 5 2 3 2" xfId="54348"/>
    <cellStyle name="Normal 5 7 4 5 2 4" xfId="35068"/>
    <cellStyle name="Normal 5 7 4 5 3" xfId="6148"/>
    <cellStyle name="Normal 5 7 4 5 3 2" xfId="15788"/>
    <cellStyle name="Normal 5 7 4 5 3 2 2" xfId="45995"/>
    <cellStyle name="Normal 5 7 4 5 3 3" xfId="25428"/>
    <cellStyle name="Normal 5 7 4 5 3 3 2" xfId="55635"/>
    <cellStyle name="Normal 5 7 4 5 3 4" xfId="36355"/>
    <cellStyle name="Normal 5 7 4 5 4" xfId="7435"/>
    <cellStyle name="Normal 5 7 4 5 4 2" xfId="17075"/>
    <cellStyle name="Normal 5 7 4 5 4 2 2" xfId="47282"/>
    <cellStyle name="Normal 5 7 4 5 4 3" xfId="26715"/>
    <cellStyle name="Normal 5 7 4 5 4 3 2" xfId="56922"/>
    <cellStyle name="Normal 5 7 4 5 4 4" xfId="37642"/>
    <cellStyle name="Normal 5 7 4 5 5" xfId="8722"/>
    <cellStyle name="Normal 5 7 4 5 5 2" xfId="18362"/>
    <cellStyle name="Normal 5 7 4 5 5 2 2" xfId="48569"/>
    <cellStyle name="Normal 5 7 4 5 5 3" xfId="28002"/>
    <cellStyle name="Normal 5 7 4 5 5 3 2" xfId="58209"/>
    <cellStyle name="Normal 5 7 4 5 5 4" xfId="38929"/>
    <cellStyle name="Normal 5 7 4 5 6" xfId="10968"/>
    <cellStyle name="Normal 5 7 4 5 6 2" xfId="41175"/>
    <cellStyle name="Normal 5 7 4 5 7" xfId="20608"/>
    <cellStyle name="Normal 5 7 4 5 7 2" xfId="50815"/>
    <cellStyle name="Normal 5 7 4 5 8" xfId="29289"/>
    <cellStyle name="Normal 5 7 4 5 8 2" xfId="59496"/>
    <cellStyle name="Normal 5 7 4 5 9" xfId="31535"/>
    <cellStyle name="Normal 5 7 4 6" xfId="2449"/>
    <cellStyle name="Normal 5 7 4 6 2" xfId="12091"/>
    <cellStyle name="Normal 5 7 4 6 2 2" xfId="42298"/>
    <cellStyle name="Normal 5 7 4 6 3" xfId="21731"/>
    <cellStyle name="Normal 5 7 4 6 3 2" xfId="51938"/>
    <cellStyle name="Normal 5 7 4 6 4" xfId="32658"/>
    <cellStyle name="Normal 5 7 4 7" xfId="3572"/>
    <cellStyle name="Normal 5 7 4 7 2" xfId="13214"/>
    <cellStyle name="Normal 5 7 4 7 2 2" xfId="43421"/>
    <cellStyle name="Normal 5 7 4 7 3" xfId="22854"/>
    <cellStyle name="Normal 5 7 4 7 3 2" xfId="53061"/>
    <cellStyle name="Normal 5 7 4 7 4" xfId="33781"/>
    <cellStyle name="Normal 5 7 4 8" xfId="4695"/>
    <cellStyle name="Normal 5 7 4 8 2" xfId="14337"/>
    <cellStyle name="Normal 5 7 4 8 2 2" xfId="44544"/>
    <cellStyle name="Normal 5 7 4 8 3" xfId="23977"/>
    <cellStyle name="Normal 5 7 4 8 3 2" xfId="54184"/>
    <cellStyle name="Normal 5 7 4 8 4" xfId="34904"/>
    <cellStyle name="Normal 5 7 4 9" xfId="5984"/>
    <cellStyle name="Normal 5 7 4 9 2" xfId="15624"/>
    <cellStyle name="Normal 5 7 4 9 2 2" xfId="45831"/>
    <cellStyle name="Normal 5 7 4 9 3" xfId="25264"/>
    <cellStyle name="Normal 5 7 4 9 3 2" xfId="55471"/>
    <cellStyle name="Normal 5 7 4 9 4" xfId="36191"/>
    <cellStyle name="Normal 5 7 5" xfId="210"/>
    <cellStyle name="Normal 5 7 5 10" xfId="7294"/>
    <cellStyle name="Normal 5 7 5 10 2" xfId="16934"/>
    <cellStyle name="Normal 5 7 5 10 2 2" xfId="47141"/>
    <cellStyle name="Normal 5 7 5 10 3" xfId="26574"/>
    <cellStyle name="Normal 5 7 5 10 3 2" xfId="56781"/>
    <cellStyle name="Normal 5 7 5 10 4" xfId="37501"/>
    <cellStyle name="Normal 5 7 5 11" xfId="8581"/>
    <cellStyle name="Normal 5 7 5 11 2" xfId="18221"/>
    <cellStyle name="Normal 5 7 5 11 2 2" xfId="48428"/>
    <cellStyle name="Normal 5 7 5 11 3" xfId="27861"/>
    <cellStyle name="Normal 5 7 5 11 3 2" xfId="58068"/>
    <cellStyle name="Normal 5 7 5 11 4" xfId="38788"/>
    <cellStyle name="Normal 5 7 5 12" xfId="9868"/>
    <cellStyle name="Normal 5 7 5 12 2" xfId="40075"/>
    <cellStyle name="Normal 5 7 5 13" xfId="19508"/>
    <cellStyle name="Normal 5 7 5 13 2" xfId="49715"/>
    <cellStyle name="Normal 5 7 5 14" xfId="29148"/>
    <cellStyle name="Normal 5 7 5 14 2" xfId="59355"/>
    <cellStyle name="Normal 5 7 5 15" xfId="30435"/>
    <cellStyle name="Normal 5 7 5 2" xfId="374"/>
    <cellStyle name="Normal 5 7 5 2 10" xfId="10032"/>
    <cellStyle name="Normal 5 7 5 2 10 2" xfId="40239"/>
    <cellStyle name="Normal 5 7 5 2 11" xfId="19672"/>
    <cellStyle name="Normal 5 7 5 2 11 2" xfId="49879"/>
    <cellStyle name="Normal 5 7 5 2 12" xfId="29476"/>
    <cellStyle name="Normal 5 7 5 2 12 2" xfId="59683"/>
    <cellStyle name="Normal 5 7 5 2 13" xfId="30599"/>
    <cellStyle name="Normal 5 7 5 2 2" xfId="850"/>
    <cellStyle name="Normal 5 7 5 2 2 10" xfId="20141"/>
    <cellStyle name="Normal 5 7 5 2 2 10 2" xfId="50348"/>
    <cellStyle name="Normal 5 7 5 2 2 11" xfId="29945"/>
    <cellStyle name="Normal 5 7 5 2 2 11 2" xfId="60152"/>
    <cellStyle name="Normal 5 7 5 2 2 12" xfId="31068"/>
    <cellStyle name="Normal 5 7 5 2 2 2" xfId="1979"/>
    <cellStyle name="Normal 5 7 5 2 2 2 2" xfId="11624"/>
    <cellStyle name="Normal 5 7 5 2 2 2 2 2" xfId="41831"/>
    <cellStyle name="Normal 5 7 5 2 2 2 3" xfId="21264"/>
    <cellStyle name="Normal 5 7 5 2 2 2 3 2" xfId="51471"/>
    <cellStyle name="Normal 5 7 5 2 2 2 4" xfId="32191"/>
    <cellStyle name="Normal 5 7 5 2 2 3" xfId="3105"/>
    <cellStyle name="Normal 5 7 5 2 2 3 2" xfId="12747"/>
    <cellStyle name="Normal 5 7 5 2 2 3 2 2" xfId="42954"/>
    <cellStyle name="Normal 5 7 5 2 2 3 3" xfId="22387"/>
    <cellStyle name="Normal 5 7 5 2 2 3 3 2" xfId="52594"/>
    <cellStyle name="Normal 5 7 5 2 2 3 4" xfId="33314"/>
    <cellStyle name="Normal 5 7 5 2 2 4" xfId="4228"/>
    <cellStyle name="Normal 5 7 5 2 2 4 2" xfId="13870"/>
    <cellStyle name="Normal 5 7 5 2 2 4 2 2" xfId="44077"/>
    <cellStyle name="Normal 5 7 5 2 2 4 3" xfId="23510"/>
    <cellStyle name="Normal 5 7 5 2 2 4 3 2" xfId="53717"/>
    <cellStyle name="Normal 5 7 5 2 2 4 4" xfId="34437"/>
    <cellStyle name="Normal 5 7 5 2 2 5" xfId="5517"/>
    <cellStyle name="Normal 5 7 5 2 2 5 2" xfId="15157"/>
    <cellStyle name="Normal 5 7 5 2 2 5 2 2" xfId="45364"/>
    <cellStyle name="Normal 5 7 5 2 2 5 3" xfId="24797"/>
    <cellStyle name="Normal 5 7 5 2 2 5 3 2" xfId="55004"/>
    <cellStyle name="Normal 5 7 5 2 2 5 4" xfId="35724"/>
    <cellStyle name="Normal 5 7 5 2 2 6" xfId="6804"/>
    <cellStyle name="Normal 5 7 5 2 2 6 2" xfId="16444"/>
    <cellStyle name="Normal 5 7 5 2 2 6 2 2" xfId="46651"/>
    <cellStyle name="Normal 5 7 5 2 2 6 3" xfId="26084"/>
    <cellStyle name="Normal 5 7 5 2 2 6 3 2" xfId="56291"/>
    <cellStyle name="Normal 5 7 5 2 2 6 4" xfId="37011"/>
    <cellStyle name="Normal 5 7 5 2 2 7" xfId="8091"/>
    <cellStyle name="Normal 5 7 5 2 2 7 2" xfId="17731"/>
    <cellStyle name="Normal 5 7 5 2 2 7 2 2" xfId="47938"/>
    <cellStyle name="Normal 5 7 5 2 2 7 3" xfId="27371"/>
    <cellStyle name="Normal 5 7 5 2 2 7 3 2" xfId="57578"/>
    <cellStyle name="Normal 5 7 5 2 2 7 4" xfId="38298"/>
    <cellStyle name="Normal 5 7 5 2 2 8" xfId="9378"/>
    <cellStyle name="Normal 5 7 5 2 2 8 2" xfId="19018"/>
    <cellStyle name="Normal 5 7 5 2 2 8 2 2" xfId="49225"/>
    <cellStyle name="Normal 5 7 5 2 2 8 3" xfId="28658"/>
    <cellStyle name="Normal 5 7 5 2 2 8 3 2" xfId="58865"/>
    <cellStyle name="Normal 5 7 5 2 2 8 4" xfId="39585"/>
    <cellStyle name="Normal 5 7 5 2 2 9" xfId="10501"/>
    <cellStyle name="Normal 5 7 5 2 2 9 2" xfId="40708"/>
    <cellStyle name="Normal 5 7 5 2 3" xfId="1508"/>
    <cellStyle name="Normal 5 7 5 2 3 2" xfId="11155"/>
    <cellStyle name="Normal 5 7 5 2 3 2 2" xfId="41362"/>
    <cellStyle name="Normal 5 7 5 2 3 3" xfId="20795"/>
    <cellStyle name="Normal 5 7 5 2 3 3 2" xfId="51002"/>
    <cellStyle name="Normal 5 7 5 2 3 4" xfId="31722"/>
    <cellStyle name="Normal 5 7 5 2 4" xfId="2636"/>
    <cellStyle name="Normal 5 7 5 2 4 2" xfId="12278"/>
    <cellStyle name="Normal 5 7 5 2 4 2 2" xfId="42485"/>
    <cellStyle name="Normal 5 7 5 2 4 3" xfId="21918"/>
    <cellStyle name="Normal 5 7 5 2 4 3 2" xfId="52125"/>
    <cellStyle name="Normal 5 7 5 2 4 4" xfId="32845"/>
    <cellStyle name="Normal 5 7 5 2 5" xfId="3759"/>
    <cellStyle name="Normal 5 7 5 2 5 2" xfId="13401"/>
    <cellStyle name="Normal 5 7 5 2 5 2 2" xfId="43608"/>
    <cellStyle name="Normal 5 7 5 2 5 3" xfId="23041"/>
    <cellStyle name="Normal 5 7 5 2 5 3 2" xfId="53248"/>
    <cellStyle name="Normal 5 7 5 2 5 4" xfId="33968"/>
    <cellStyle name="Normal 5 7 5 2 6" xfId="5048"/>
    <cellStyle name="Normal 5 7 5 2 6 2" xfId="14688"/>
    <cellStyle name="Normal 5 7 5 2 6 2 2" xfId="44895"/>
    <cellStyle name="Normal 5 7 5 2 6 3" xfId="24328"/>
    <cellStyle name="Normal 5 7 5 2 6 3 2" xfId="54535"/>
    <cellStyle name="Normal 5 7 5 2 6 4" xfId="35255"/>
    <cellStyle name="Normal 5 7 5 2 7" xfId="6335"/>
    <cellStyle name="Normal 5 7 5 2 7 2" xfId="15975"/>
    <cellStyle name="Normal 5 7 5 2 7 2 2" xfId="46182"/>
    <cellStyle name="Normal 5 7 5 2 7 3" xfId="25615"/>
    <cellStyle name="Normal 5 7 5 2 7 3 2" xfId="55822"/>
    <cellStyle name="Normal 5 7 5 2 7 4" xfId="36542"/>
    <cellStyle name="Normal 5 7 5 2 8" xfId="7622"/>
    <cellStyle name="Normal 5 7 5 2 8 2" xfId="17262"/>
    <cellStyle name="Normal 5 7 5 2 8 2 2" xfId="47469"/>
    <cellStyle name="Normal 5 7 5 2 8 3" xfId="26902"/>
    <cellStyle name="Normal 5 7 5 2 8 3 2" xfId="57109"/>
    <cellStyle name="Normal 5 7 5 2 8 4" xfId="37829"/>
    <cellStyle name="Normal 5 7 5 2 9" xfId="8909"/>
    <cellStyle name="Normal 5 7 5 2 9 2" xfId="18549"/>
    <cellStyle name="Normal 5 7 5 2 9 2 2" xfId="48756"/>
    <cellStyle name="Normal 5 7 5 2 9 3" xfId="28189"/>
    <cellStyle name="Normal 5 7 5 2 9 3 2" xfId="58396"/>
    <cellStyle name="Normal 5 7 5 2 9 4" xfId="39116"/>
    <cellStyle name="Normal 5 7 5 3" xfId="686"/>
    <cellStyle name="Normal 5 7 5 3 10" xfId="19977"/>
    <cellStyle name="Normal 5 7 5 3 10 2" xfId="50184"/>
    <cellStyle name="Normal 5 7 5 3 11" xfId="29781"/>
    <cellStyle name="Normal 5 7 5 3 11 2" xfId="59988"/>
    <cellStyle name="Normal 5 7 5 3 12" xfId="30904"/>
    <cellStyle name="Normal 5 7 5 3 2" xfId="1815"/>
    <cellStyle name="Normal 5 7 5 3 2 2" xfId="11460"/>
    <cellStyle name="Normal 5 7 5 3 2 2 2" xfId="41667"/>
    <cellStyle name="Normal 5 7 5 3 2 3" xfId="21100"/>
    <cellStyle name="Normal 5 7 5 3 2 3 2" xfId="51307"/>
    <cellStyle name="Normal 5 7 5 3 2 4" xfId="32027"/>
    <cellStyle name="Normal 5 7 5 3 3" xfId="2941"/>
    <cellStyle name="Normal 5 7 5 3 3 2" xfId="12583"/>
    <cellStyle name="Normal 5 7 5 3 3 2 2" xfId="42790"/>
    <cellStyle name="Normal 5 7 5 3 3 3" xfId="22223"/>
    <cellStyle name="Normal 5 7 5 3 3 3 2" xfId="52430"/>
    <cellStyle name="Normal 5 7 5 3 3 4" xfId="33150"/>
    <cellStyle name="Normal 5 7 5 3 4" xfId="4064"/>
    <cellStyle name="Normal 5 7 5 3 4 2" xfId="13706"/>
    <cellStyle name="Normal 5 7 5 3 4 2 2" xfId="43913"/>
    <cellStyle name="Normal 5 7 5 3 4 3" xfId="23346"/>
    <cellStyle name="Normal 5 7 5 3 4 3 2" xfId="53553"/>
    <cellStyle name="Normal 5 7 5 3 4 4" xfId="34273"/>
    <cellStyle name="Normal 5 7 5 3 5" xfId="5353"/>
    <cellStyle name="Normal 5 7 5 3 5 2" xfId="14993"/>
    <cellStyle name="Normal 5 7 5 3 5 2 2" xfId="45200"/>
    <cellStyle name="Normal 5 7 5 3 5 3" xfId="24633"/>
    <cellStyle name="Normal 5 7 5 3 5 3 2" xfId="54840"/>
    <cellStyle name="Normal 5 7 5 3 5 4" xfId="35560"/>
    <cellStyle name="Normal 5 7 5 3 6" xfId="6640"/>
    <cellStyle name="Normal 5 7 5 3 6 2" xfId="16280"/>
    <cellStyle name="Normal 5 7 5 3 6 2 2" xfId="46487"/>
    <cellStyle name="Normal 5 7 5 3 6 3" xfId="25920"/>
    <cellStyle name="Normal 5 7 5 3 6 3 2" xfId="56127"/>
    <cellStyle name="Normal 5 7 5 3 6 4" xfId="36847"/>
    <cellStyle name="Normal 5 7 5 3 7" xfId="7927"/>
    <cellStyle name="Normal 5 7 5 3 7 2" xfId="17567"/>
    <cellStyle name="Normal 5 7 5 3 7 2 2" xfId="47774"/>
    <cellStyle name="Normal 5 7 5 3 7 3" xfId="27207"/>
    <cellStyle name="Normal 5 7 5 3 7 3 2" xfId="57414"/>
    <cellStyle name="Normal 5 7 5 3 7 4" xfId="38134"/>
    <cellStyle name="Normal 5 7 5 3 8" xfId="9214"/>
    <cellStyle name="Normal 5 7 5 3 8 2" xfId="18854"/>
    <cellStyle name="Normal 5 7 5 3 8 2 2" xfId="49061"/>
    <cellStyle name="Normal 5 7 5 3 8 3" xfId="28494"/>
    <cellStyle name="Normal 5 7 5 3 8 3 2" xfId="58701"/>
    <cellStyle name="Normal 5 7 5 3 8 4" xfId="39421"/>
    <cellStyle name="Normal 5 7 5 3 9" xfId="10337"/>
    <cellStyle name="Normal 5 7 5 3 9 2" xfId="40544"/>
    <cellStyle name="Normal 5 7 5 4" xfId="1156"/>
    <cellStyle name="Normal 5 7 5 4 10" xfId="20444"/>
    <cellStyle name="Normal 5 7 5 4 10 2" xfId="50651"/>
    <cellStyle name="Normal 5 7 5 4 11" xfId="30248"/>
    <cellStyle name="Normal 5 7 5 4 11 2" xfId="60455"/>
    <cellStyle name="Normal 5 7 5 4 12" xfId="31371"/>
    <cellStyle name="Normal 5 7 5 4 2" xfId="2284"/>
    <cellStyle name="Normal 5 7 5 4 2 2" xfId="11927"/>
    <cellStyle name="Normal 5 7 5 4 2 2 2" xfId="42134"/>
    <cellStyle name="Normal 5 7 5 4 2 3" xfId="21567"/>
    <cellStyle name="Normal 5 7 5 4 2 3 2" xfId="51774"/>
    <cellStyle name="Normal 5 7 5 4 2 4" xfId="32494"/>
    <cellStyle name="Normal 5 7 5 4 3" xfId="3408"/>
    <cellStyle name="Normal 5 7 5 4 3 2" xfId="13050"/>
    <cellStyle name="Normal 5 7 5 4 3 2 2" xfId="43257"/>
    <cellStyle name="Normal 5 7 5 4 3 3" xfId="22690"/>
    <cellStyle name="Normal 5 7 5 4 3 3 2" xfId="52897"/>
    <cellStyle name="Normal 5 7 5 4 3 4" xfId="33617"/>
    <cellStyle name="Normal 5 7 5 4 4" xfId="4531"/>
    <cellStyle name="Normal 5 7 5 4 4 2" xfId="14173"/>
    <cellStyle name="Normal 5 7 5 4 4 2 2" xfId="44380"/>
    <cellStyle name="Normal 5 7 5 4 4 3" xfId="23813"/>
    <cellStyle name="Normal 5 7 5 4 4 3 2" xfId="54020"/>
    <cellStyle name="Normal 5 7 5 4 4 4" xfId="34740"/>
    <cellStyle name="Normal 5 7 5 4 5" xfId="5820"/>
    <cellStyle name="Normal 5 7 5 4 5 2" xfId="15460"/>
    <cellStyle name="Normal 5 7 5 4 5 2 2" xfId="45667"/>
    <cellStyle name="Normal 5 7 5 4 5 3" xfId="25100"/>
    <cellStyle name="Normal 5 7 5 4 5 3 2" xfId="55307"/>
    <cellStyle name="Normal 5 7 5 4 5 4" xfId="36027"/>
    <cellStyle name="Normal 5 7 5 4 6" xfId="7107"/>
    <cellStyle name="Normal 5 7 5 4 6 2" xfId="16747"/>
    <cellStyle name="Normal 5 7 5 4 6 2 2" xfId="46954"/>
    <cellStyle name="Normal 5 7 5 4 6 3" xfId="26387"/>
    <cellStyle name="Normal 5 7 5 4 6 3 2" xfId="56594"/>
    <cellStyle name="Normal 5 7 5 4 6 4" xfId="37314"/>
    <cellStyle name="Normal 5 7 5 4 7" xfId="8394"/>
    <cellStyle name="Normal 5 7 5 4 7 2" xfId="18034"/>
    <cellStyle name="Normal 5 7 5 4 7 2 2" xfId="48241"/>
    <cellStyle name="Normal 5 7 5 4 7 3" xfId="27674"/>
    <cellStyle name="Normal 5 7 5 4 7 3 2" xfId="57881"/>
    <cellStyle name="Normal 5 7 5 4 7 4" xfId="38601"/>
    <cellStyle name="Normal 5 7 5 4 8" xfId="9681"/>
    <cellStyle name="Normal 5 7 5 4 8 2" xfId="19321"/>
    <cellStyle name="Normal 5 7 5 4 8 2 2" xfId="49528"/>
    <cellStyle name="Normal 5 7 5 4 8 3" xfId="28961"/>
    <cellStyle name="Normal 5 7 5 4 8 3 2" xfId="59168"/>
    <cellStyle name="Normal 5 7 5 4 8 4" xfId="39888"/>
    <cellStyle name="Normal 5 7 5 4 9" xfId="10804"/>
    <cellStyle name="Normal 5 7 5 4 9 2" xfId="41011"/>
    <cellStyle name="Normal 5 7 5 5" xfId="1344"/>
    <cellStyle name="Normal 5 7 5 5 2" xfId="4884"/>
    <cellStyle name="Normal 5 7 5 5 2 2" xfId="14524"/>
    <cellStyle name="Normal 5 7 5 5 2 2 2" xfId="44731"/>
    <cellStyle name="Normal 5 7 5 5 2 3" xfId="24164"/>
    <cellStyle name="Normal 5 7 5 5 2 3 2" xfId="54371"/>
    <cellStyle name="Normal 5 7 5 5 2 4" xfId="35091"/>
    <cellStyle name="Normal 5 7 5 5 3" xfId="6171"/>
    <cellStyle name="Normal 5 7 5 5 3 2" xfId="15811"/>
    <cellStyle name="Normal 5 7 5 5 3 2 2" xfId="46018"/>
    <cellStyle name="Normal 5 7 5 5 3 3" xfId="25451"/>
    <cellStyle name="Normal 5 7 5 5 3 3 2" xfId="55658"/>
    <cellStyle name="Normal 5 7 5 5 3 4" xfId="36378"/>
    <cellStyle name="Normal 5 7 5 5 4" xfId="7458"/>
    <cellStyle name="Normal 5 7 5 5 4 2" xfId="17098"/>
    <cellStyle name="Normal 5 7 5 5 4 2 2" xfId="47305"/>
    <cellStyle name="Normal 5 7 5 5 4 3" xfId="26738"/>
    <cellStyle name="Normal 5 7 5 5 4 3 2" xfId="56945"/>
    <cellStyle name="Normal 5 7 5 5 4 4" xfId="37665"/>
    <cellStyle name="Normal 5 7 5 5 5" xfId="8745"/>
    <cellStyle name="Normal 5 7 5 5 5 2" xfId="18385"/>
    <cellStyle name="Normal 5 7 5 5 5 2 2" xfId="48592"/>
    <cellStyle name="Normal 5 7 5 5 5 3" xfId="28025"/>
    <cellStyle name="Normal 5 7 5 5 5 3 2" xfId="58232"/>
    <cellStyle name="Normal 5 7 5 5 5 4" xfId="38952"/>
    <cellStyle name="Normal 5 7 5 5 6" xfId="10991"/>
    <cellStyle name="Normal 5 7 5 5 6 2" xfId="41198"/>
    <cellStyle name="Normal 5 7 5 5 7" xfId="20631"/>
    <cellStyle name="Normal 5 7 5 5 7 2" xfId="50838"/>
    <cellStyle name="Normal 5 7 5 5 8" xfId="29312"/>
    <cellStyle name="Normal 5 7 5 5 8 2" xfId="59519"/>
    <cellStyle name="Normal 5 7 5 5 9" xfId="31558"/>
    <cellStyle name="Normal 5 7 5 6" xfId="2472"/>
    <cellStyle name="Normal 5 7 5 6 2" xfId="12114"/>
    <cellStyle name="Normal 5 7 5 6 2 2" xfId="42321"/>
    <cellStyle name="Normal 5 7 5 6 3" xfId="21754"/>
    <cellStyle name="Normal 5 7 5 6 3 2" xfId="51961"/>
    <cellStyle name="Normal 5 7 5 6 4" xfId="32681"/>
    <cellStyle name="Normal 5 7 5 7" xfId="3595"/>
    <cellStyle name="Normal 5 7 5 7 2" xfId="13237"/>
    <cellStyle name="Normal 5 7 5 7 2 2" xfId="43444"/>
    <cellStyle name="Normal 5 7 5 7 3" xfId="22877"/>
    <cellStyle name="Normal 5 7 5 7 3 2" xfId="53084"/>
    <cellStyle name="Normal 5 7 5 7 4" xfId="33804"/>
    <cellStyle name="Normal 5 7 5 8" xfId="4718"/>
    <cellStyle name="Normal 5 7 5 8 2" xfId="14360"/>
    <cellStyle name="Normal 5 7 5 8 2 2" xfId="44567"/>
    <cellStyle name="Normal 5 7 5 8 3" xfId="24000"/>
    <cellStyle name="Normal 5 7 5 8 3 2" xfId="54207"/>
    <cellStyle name="Normal 5 7 5 8 4" xfId="34927"/>
    <cellStyle name="Normal 5 7 5 9" xfId="6007"/>
    <cellStyle name="Normal 5 7 5 9 2" xfId="15647"/>
    <cellStyle name="Normal 5 7 5 9 2 2" xfId="45854"/>
    <cellStyle name="Normal 5 7 5 9 3" xfId="25287"/>
    <cellStyle name="Normal 5 7 5 9 3 2" xfId="55494"/>
    <cellStyle name="Normal 5 7 5 9 4" xfId="36214"/>
    <cellStyle name="Normal 5 7 6" xfId="233"/>
    <cellStyle name="Normal 5 7 6 10" xfId="7317"/>
    <cellStyle name="Normal 5 7 6 10 2" xfId="16957"/>
    <cellStyle name="Normal 5 7 6 10 2 2" xfId="47164"/>
    <cellStyle name="Normal 5 7 6 10 3" xfId="26597"/>
    <cellStyle name="Normal 5 7 6 10 3 2" xfId="56804"/>
    <cellStyle name="Normal 5 7 6 10 4" xfId="37524"/>
    <cellStyle name="Normal 5 7 6 11" xfId="8604"/>
    <cellStyle name="Normal 5 7 6 11 2" xfId="18244"/>
    <cellStyle name="Normal 5 7 6 11 2 2" xfId="48451"/>
    <cellStyle name="Normal 5 7 6 11 3" xfId="27884"/>
    <cellStyle name="Normal 5 7 6 11 3 2" xfId="58091"/>
    <cellStyle name="Normal 5 7 6 11 4" xfId="38811"/>
    <cellStyle name="Normal 5 7 6 12" xfId="9891"/>
    <cellStyle name="Normal 5 7 6 12 2" xfId="40098"/>
    <cellStyle name="Normal 5 7 6 13" xfId="19531"/>
    <cellStyle name="Normal 5 7 6 13 2" xfId="49738"/>
    <cellStyle name="Normal 5 7 6 14" xfId="29171"/>
    <cellStyle name="Normal 5 7 6 14 2" xfId="59378"/>
    <cellStyle name="Normal 5 7 6 15" xfId="30458"/>
    <cellStyle name="Normal 5 7 6 2" xfId="397"/>
    <cellStyle name="Normal 5 7 6 2 10" xfId="10055"/>
    <cellStyle name="Normal 5 7 6 2 10 2" xfId="40262"/>
    <cellStyle name="Normal 5 7 6 2 11" xfId="19695"/>
    <cellStyle name="Normal 5 7 6 2 11 2" xfId="49902"/>
    <cellStyle name="Normal 5 7 6 2 12" xfId="29499"/>
    <cellStyle name="Normal 5 7 6 2 12 2" xfId="59706"/>
    <cellStyle name="Normal 5 7 6 2 13" xfId="30622"/>
    <cellStyle name="Normal 5 7 6 2 2" xfId="873"/>
    <cellStyle name="Normal 5 7 6 2 2 10" xfId="20164"/>
    <cellStyle name="Normal 5 7 6 2 2 10 2" xfId="50371"/>
    <cellStyle name="Normal 5 7 6 2 2 11" xfId="29968"/>
    <cellStyle name="Normal 5 7 6 2 2 11 2" xfId="60175"/>
    <cellStyle name="Normal 5 7 6 2 2 12" xfId="31091"/>
    <cellStyle name="Normal 5 7 6 2 2 2" xfId="2002"/>
    <cellStyle name="Normal 5 7 6 2 2 2 2" xfId="11647"/>
    <cellStyle name="Normal 5 7 6 2 2 2 2 2" xfId="41854"/>
    <cellStyle name="Normal 5 7 6 2 2 2 3" xfId="21287"/>
    <cellStyle name="Normal 5 7 6 2 2 2 3 2" xfId="51494"/>
    <cellStyle name="Normal 5 7 6 2 2 2 4" xfId="32214"/>
    <cellStyle name="Normal 5 7 6 2 2 3" xfId="3128"/>
    <cellStyle name="Normal 5 7 6 2 2 3 2" xfId="12770"/>
    <cellStyle name="Normal 5 7 6 2 2 3 2 2" xfId="42977"/>
    <cellStyle name="Normal 5 7 6 2 2 3 3" xfId="22410"/>
    <cellStyle name="Normal 5 7 6 2 2 3 3 2" xfId="52617"/>
    <cellStyle name="Normal 5 7 6 2 2 3 4" xfId="33337"/>
    <cellStyle name="Normal 5 7 6 2 2 4" xfId="4251"/>
    <cellStyle name="Normal 5 7 6 2 2 4 2" xfId="13893"/>
    <cellStyle name="Normal 5 7 6 2 2 4 2 2" xfId="44100"/>
    <cellStyle name="Normal 5 7 6 2 2 4 3" xfId="23533"/>
    <cellStyle name="Normal 5 7 6 2 2 4 3 2" xfId="53740"/>
    <cellStyle name="Normal 5 7 6 2 2 4 4" xfId="34460"/>
    <cellStyle name="Normal 5 7 6 2 2 5" xfId="5540"/>
    <cellStyle name="Normal 5 7 6 2 2 5 2" xfId="15180"/>
    <cellStyle name="Normal 5 7 6 2 2 5 2 2" xfId="45387"/>
    <cellStyle name="Normal 5 7 6 2 2 5 3" xfId="24820"/>
    <cellStyle name="Normal 5 7 6 2 2 5 3 2" xfId="55027"/>
    <cellStyle name="Normal 5 7 6 2 2 5 4" xfId="35747"/>
    <cellStyle name="Normal 5 7 6 2 2 6" xfId="6827"/>
    <cellStyle name="Normal 5 7 6 2 2 6 2" xfId="16467"/>
    <cellStyle name="Normal 5 7 6 2 2 6 2 2" xfId="46674"/>
    <cellStyle name="Normal 5 7 6 2 2 6 3" xfId="26107"/>
    <cellStyle name="Normal 5 7 6 2 2 6 3 2" xfId="56314"/>
    <cellStyle name="Normal 5 7 6 2 2 6 4" xfId="37034"/>
    <cellStyle name="Normal 5 7 6 2 2 7" xfId="8114"/>
    <cellStyle name="Normal 5 7 6 2 2 7 2" xfId="17754"/>
    <cellStyle name="Normal 5 7 6 2 2 7 2 2" xfId="47961"/>
    <cellStyle name="Normal 5 7 6 2 2 7 3" xfId="27394"/>
    <cellStyle name="Normal 5 7 6 2 2 7 3 2" xfId="57601"/>
    <cellStyle name="Normal 5 7 6 2 2 7 4" xfId="38321"/>
    <cellStyle name="Normal 5 7 6 2 2 8" xfId="9401"/>
    <cellStyle name="Normal 5 7 6 2 2 8 2" xfId="19041"/>
    <cellStyle name="Normal 5 7 6 2 2 8 2 2" xfId="49248"/>
    <cellStyle name="Normal 5 7 6 2 2 8 3" xfId="28681"/>
    <cellStyle name="Normal 5 7 6 2 2 8 3 2" xfId="58888"/>
    <cellStyle name="Normal 5 7 6 2 2 8 4" xfId="39608"/>
    <cellStyle name="Normal 5 7 6 2 2 9" xfId="10524"/>
    <cellStyle name="Normal 5 7 6 2 2 9 2" xfId="40731"/>
    <cellStyle name="Normal 5 7 6 2 3" xfId="1531"/>
    <cellStyle name="Normal 5 7 6 2 3 2" xfId="11178"/>
    <cellStyle name="Normal 5 7 6 2 3 2 2" xfId="41385"/>
    <cellStyle name="Normal 5 7 6 2 3 3" xfId="20818"/>
    <cellStyle name="Normal 5 7 6 2 3 3 2" xfId="51025"/>
    <cellStyle name="Normal 5 7 6 2 3 4" xfId="31745"/>
    <cellStyle name="Normal 5 7 6 2 4" xfId="2659"/>
    <cellStyle name="Normal 5 7 6 2 4 2" xfId="12301"/>
    <cellStyle name="Normal 5 7 6 2 4 2 2" xfId="42508"/>
    <cellStyle name="Normal 5 7 6 2 4 3" xfId="21941"/>
    <cellStyle name="Normal 5 7 6 2 4 3 2" xfId="52148"/>
    <cellStyle name="Normal 5 7 6 2 4 4" xfId="32868"/>
    <cellStyle name="Normal 5 7 6 2 5" xfId="3782"/>
    <cellStyle name="Normal 5 7 6 2 5 2" xfId="13424"/>
    <cellStyle name="Normal 5 7 6 2 5 2 2" xfId="43631"/>
    <cellStyle name="Normal 5 7 6 2 5 3" xfId="23064"/>
    <cellStyle name="Normal 5 7 6 2 5 3 2" xfId="53271"/>
    <cellStyle name="Normal 5 7 6 2 5 4" xfId="33991"/>
    <cellStyle name="Normal 5 7 6 2 6" xfId="5071"/>
    <cellStyle name="Normal 5 7 6 2 6 2" xfId="14711"/>
    <cellStyle name="Normal 5 7 6 2 6 2 2" xfId="44918"/>
    <cellStyle name="Normal 5 7 6 2 6 3" xfId="24351"/>
    <cellStyle name="Normal 5 7 6 2 6 3 2" xfId="54558"/>
    <cellStyle name="Normal 5 7 6 2 6 4" xfId="35278"/>
    <cellStyle name="Normal 5 7 6 2 7" xfId="6358"/>
    <cellStyle name="Normal 5 7 6 2 7 2" xfId="15998"/>
    <cellStyle name="Normal 5 7 6 2 7 2 2" xfId="46205"/>
    <cellStyle name="Normal 5 7 6 2 7 3" xfId="25638"/>
    <cellStyle name="Normal 5 7 6 2 7 3 2" xfId="55845"/>
    <cellStyle name="Normal 5 7 6 2 7 4" xfId="36565"/>
    <cellStyle name="Normal 5 7 6 2 8" xfId="7645"/>
    <cellStyle name="Normal 5 7 6 2 8 2" xfId="17285"/>
    <cellStyle name="Normal 5 7 6 2 8 2 2" xfId="47492"/>
    <cellStyle name="Normal 5 7 6 2 8 3" xfId="26925"/>
    <cellStyle name="Normal 5 7 6 2 8 3 2" xfId="57132"/>
    <cellStyle name="Normal 5 7 6 2 8 4" xfId="37852"/>
    <cellStyle name="Normal 5 7 6 2 9" xfId="8932"/>
    <cellStyle name="Normal 5 7 6 2 9 2" xfId="18572"/>
    <cellStyle name="Normal 5 7 6 2 9 2 2" xfId="48779"/>
    <cellStyle name="Normal 5 7 6 2 9 3" xfId="28212"/>
    <cellStyle name="Normal 5 7 6 2 9 3 2" xfId="58419"/>
    <cellStyle name="Normal 5 7 6 2 9 4" xfId="39139"/>
    <cellStyle name="Normal 5 7 6 3" xfId="709"/>
    <cellStyle name="Normal 5 7 6 3 10" xfId="20000"/>
    <cellStyle name="Normal 5 7 6 3 10 2" xfId="50207"/>
    <cellStyle name="Normal 5 7 6 3 11" xfId="29804"/>
    <cellStyle name="Normal 5 7 6 3 11 2" xfId="60011"/>
    <cellStyle name="Normal 5 7 6 3 12" xfId="30927"/>
    <cellStyle name="Normal 5 7 6 3 2" xfId="1838"/>
    <cellStyle name="Normal 5 7 6 3 2 2" xfId="11483"/>
    <cellStyle name="Normal 5 7 6 3 2 2 2" xfId="41690"/>
    <cellStyle name="Normal 5 7 6 3 2 3" xfId="21123"/>
    <cellStyle name="Normal 5 7 6 3 2 3 2" xfId="51330"/>
    <cellStyle name="Normal 5 7 6 3 2 4" xfId="32050"/>
    <cellStyle name="Normal 5 7 6 3 3" xfId="2964"/>
    <cellStyle name="Normal 5 7 6 3 3 2" xfId="12606"/>
    <cellStyle name="Normal 5 7 6 3 3 2 2" xfId="42813"/>
    <cellStyle name="Normal 5 7 6 3 3 3" xfId="22246"/>
    <cellStyle name="Normal 5 7 6 3 3 3 2" xfId="52453"/>
    <cellStyle name="Normal 5 7 6 3 3 4" xfId="33173"/>
    <cellStyle name="Normal 5 7 6 3 4" xfId="4087"/>
    <cellStyle name="Normal 5 7 6 3 4 2" xfId="13729"/>
    <cellStyle name="Normal 5 7 6 3 4 2 2" xfId="43936"/>
    <cellStyle name="Normal 5 7 6 3 4 3" xfId="23369"/>
    <cellStyle name="Normal 5 7 6 3 4 3 2" xfId="53576"/>
    <cellStyle name="Normal 5 7 6 3 4 4" xfId="34296"/>
    <cellStyle name="Normal 5 7 6 3 5" xfId="5376"/>
    <cellStyle name="Normal 5 7 6 3 5 2" xfId="15016"/>
    <cellStyle name="Normal 5 7 6 3 5 2 2" xfId="45223"/>
    <cellStyle name="Normal 5 7 6 3 5 3" xfId="24656"/>
    <cellStyle name="Normal 5 7 6 3 5 3 2" xfId="54863"/>
    <cellStyle name="Normal 5 7 6 3 5 4" xfId="35583"/>
    <cellStyle name="Normal 5 7 6 3 6" xfId="6663"/>
    <cellStyle name="Normal 5 7 6 3 6 2" xfId="16303"/>
    <cellStyle name="Normal 5 7 6 3 6 2 2" xfId="46510"/>
    <cellStyle name="Normal 5 7 6 3 6 3" xfId="25943"/>
    <cellStyle name="Normal 5 7 6 3 6 3 2" xfId="56150"/>
    <cellStyle name="Normal 5 7 6 3 6 4" xfId="36870"/>
    <cellStyle name="Normal 5 7 6 3 7" xfId="7950"/>
    <cellStyle name="Normal 5 7 6 3 7 2" xfId="17590"/>
    <cellStyle name="Normal 5 7 6 3 7 2 2" xfId="47797"/>
    <cellStyle name="Normal 5 7 6 3 7 3" xfId="27230"/>
    <cellStyle name="Normal 5 7 6 3 7 3 2" xfId="57437"/>
    <cellStyle name="Normal 5 7 6 3 7 4" xfId="38157"/>
    <cellStyle name="Normal 5 7 6 3 8" xfId="9237"/>
    <cellStyle name="Normal 5 7 6 3 8 2" xfId="18877"/>
    <cellStyle name="Normal 5 7 6 3 8 2 2" xfId="49084"/>
    <cellStyle name="Normal 5 7 6 3 8 3" xfId="28517"/>
    <cellStyle name="Normal 5 7 6 3 8 3 2" xfId="58724"/>
    <cellStyle name="Normal 5 7 6 3 8 4" xfId="39444"/>
    <cellStyle name="Normal 5 7 6 3 9" xfId="10360"/>
    <cellStyle name="Normal 5 7 6 3 9 2" xfId="40567"/>
    <cellStyle name="Normal 5 7 6 4" xfId="1179"/>
    <cellStyle name="Normal 5 7 6 4 10" xfId="20467"/>
    <cellStyle name="Normal 5 7 6 4 10 2" xfId="50674"/>
    <cellStyle name="Normal 5 7 6 4 11" xfId="30271"/>
    <cellStyle name="Normal 5 7 6 4 11 2" xfId="60478"/>
    <cellStyle name="Normal 5 7 6 4 12" xfId="31394"/>
    <cellStyle name="Normal 5 7 6 4 2" xfId="2307"/>
    <cellStyle name="Normal 5 7 6 4 2 2" xfId="11950"/>
    <cellStyle name="Normal 5 7 6 4 2 2 2" xfId="42157"/>
    <cellStyle name="Normal 5 7 6 4 2 3" xfId="21590"/>
    <cellStyle name="Normal 5 7 6 4 2 3 2" xfId="51797"/>
    <cellStyle name="Normal 5 7 6 4 2 4" xfId="32517"/>
    <cellStyle name="Normal 5 7 6 4 3" xfId="3431"/>
    <cellStyle name="Normal 5 7 6 4 3 2" xfId="13073"/>
    <cellStyle name="Normal 5 7 6 4 3 2 2" xfId="43280"/>
    <cellStyle name="Normal 5 7 6 4 3 3" xfId="22713"/>
    <cellStyle name="Normal 5 7 6 4 3 3 2" xfId="52920"/>
    <cellStyle name="Normal 5 7 6 4 3 4" xfId="33640"/>
    <cellStyle name="Normal 5 7 6 4 4" xfId="4554"/>
    <cellStyle name="Normal 5 7 6 4 4 2" xfId="14196"/>
    <cellStyle name="Normal 5 7 6 4 4 2 2" xfId="44403"/>
    <cellStyle name="Normal 5 7 6 4 4 3" xfId="23836"/>
    <cellStyle name="Normal 5 7 6 4 4 3 2" xfId="54043"/>
    <cellStyle name="Normal 5 7 6 4 4 4" xfId="34763"/>
    <cellStyle name="Normal 5 7 6 4 5" xfId="5843"/>
    <cellStyle name="Normal 5 7 6 4 5 2" xfId="15483"/>
    <cellStyle name="Normal 5 7 6 4 5 2 2" xfId="45690"/>
    <cellStyle name="Normal 5 7 6 4 5 3" xfId="25123"/>
    <cellStyle name="Normal 5 7 6 4 5 3 2" xfId="55330"/>
    <cellStyle name="Normal 5 7 6 4 5 4" xfId="36050"/>
    <cellStyle name="Normal 5 7 6 4 6" xfId="7130"/>
    <cellStyle name="Normal 5 7 6 4 6 2" xfId="16770"/>
    <cellStyle name="Normal 5 7 6 4 6 2 2" xfId="46977"/>
    <cellStyle name="Normal 5 7 6 4 6 3" xfId="26410"/>
    <cellStyle name="Normal 5 7 6 4 6 3 2" xfId="56617"/>
    <cellStyle name="Normal 5 7 6 4 6 4" xfId="37337"/>
    <cellStyle name="Normal 5 7 6 4 7" xfId="8417"/>
    <cellStyle name="Normal 5 7 6 4 7 2" xfId="18057"/>
    <cellStyle name="Normal 5 7 6 4 7 2 2" xfId="48264"/>
    <cellStyle name="Normal 5 7 6 4 7 3" xfId="27697"/>
    <cellStyle name="Normal 5 7 6 4 7 3 2" xfId="57904"/>
    <cellStyle name="Normal 5 7 6 4 7 4" xfId="38624"/>
    <cellStyle name="Normal 5 7 6 4 8" xfId="9704"/>
    <cellStyle name="Normal 5 7 6 4 8 2" xfId="19344"/>
    <cellStyle name="Normal 5 7 6 4 8 2 2" xfId="49551"/>
    <cellStyle name="Normal 5 7 6 4 8 3" xfId="28984"/>
    <cellStyle name="Normal 5 7 6 4 8 3 2" xfId="59191"/>
    <cellStyle name="Normal 5 7 6 4 8 4" xfId="39911"/>
    <cellStyle name="Normal 5 7 6 4 9" xfId="10827"/>
    <cellStyle name="Normal 5 7 6 4 9 2" xfId="41034"/>
    <cellStyle name="Normal 5 7 6 5" xfId="1367"/>
    <cellStyle name="Normal 5 7 6 5 2" xfId="4907"/>
    <cellStyle name="Normal 5 7 6 5 2 2" xfId="14547"/>
    <cellStyle name="Normal 5 7 6 5 2 2 2" xfId="44754"/>
    <cellStyle name="Normal 5 7 6 5 2 3" xfId="24187"/>
    <cellStyle name="Normal 5 7 6 5 2 3 2" xfId="54394"/>
    <cellStyle name="Normal 5 7 6 5 2 4" xfId="35114"/>
    <cellStyle name="Normal 5 7 6 5 3" xfId="6194"/>
    <cellStyle name="Normal 5 7 6 5 3 2" xfId="15834"/>
    <cellStyle name="Normal 5 7 6 5 3 2 2" xfId="46041"/>
    <cellStyle name="Normal 5 7 6 5 3 3" xfId="25474"/>
    <cellStyle name="Normal 5 7 6 5 3 3 2" xfId="55681"/>
    <cellStyle name="Normal 5 7 6 5 3 4" xfId="36401"/>
    <cellStyle name="Normal 5 7 6 5 4" xfId="7481"/>
    <cellStyle name="Normal 5 7 6 5 4 2" xfId="17121"/>
    <cellStyle name="Normal 5 7 6 5 4 2 2" xfId="47328"/>
    <cellStyle name="Normal 5 7 6 5 4 3" xfId="26761"/>
    <cellStyle name="Normal 5 7 6 5 4 3 2" xfId="56968"/>
    <cellStyle name="Normal 5 7 6 5 4 4" xfId="37688"/>
    <cellStyle name="Normal 5 7 6 5 5" xfId="8768"/>
    <cellStyle name="Normal 5 7 6 5 5 2" xfId="18408"/>
    <cellStyle name="Normal 5 7 6 5 5 2 2" xfId="48615"/>
    <cellStyle name="Normal 5 7 6 5 5 3" xfId="28048"/>
    <cellStyle name="Normal 5 7 6 5 5 3 2" xfId="58255"/>
    <cellStyle name="Normal 5 7 6 5 5 4" xfId="38975"/>
    <cellStyle name="Normal 5 7 6 5 6" xfId="11014"/>
    <cellStyle name="Normal 5 7 6 5 6 2" xfId="41221"/>
    <cellStyle name="Normal 5 7 6 5 7" xfId="20654"/>
    <cellStyle name="Normal 5 7 6 5 7 2" xfId="50861"/>
    <cellStyle name="Normal 5 7 6 5 8" xfId="29335"/>
    <cellStyle name="Normal 5 7 6 5 8 2" xfId="59542"/>
    <cellStyle name="Normal 5 7 6 5 9" xfId="31581"/>
    <cellStyle name="Normal 5 7 6 6" xfId="2495"/>
    <cellStyle name="Normal 5 7 6 6 2" xfId="12137"/>
    <cellStyle name="Normal 5 7 6 6 2 2" xfId="42344"/>
    <cellStyle name="Normal 5 7 6 6 3" xfId="21777"/>
    <cellStyle name="Normal 5 7 6 6 3 2" xfId="51984"/>
    <cellStyle name="Normal 5 7 6 6 4" xfId="32704"/>
    <cellStyle name="Normal 5 7 6 7" xfId="3618"/>
    <cellStyle name="Normal 5 7 6 7 2" xfId="13260"/>
    <cellStyle name="Normal 5 7 6 7 2 2" xfId="43467"/>
    <cellStyle name="Normal 5 7 6 7 3" xfId="22900"/>
    <cellStyle name="Normal 5 7 6 7 3 2" xfId="53107"/>
    <cellStyle name="Normal 5 7 6 7 4" xfId="33827"/>
    <cellStyle name="Normal 5 7 6 8" xfId="4741"/>
    <cellStyle name="Normal 5 7 6 8 2" xfId="14383"/>
    <cellStyle name="Normal 5 7 6 8 2 2" xfId="44590"/>
    <cellStyle name="Normal 5 7 6 8 3" xfId="24023"/>
    <cellStyle name="Normal 5 7 6 8 3 2" xfId="54230"/>
    <cellStyle name="Normal 5 7 6 8 4" xfId="34950"/>
    <cellStyle name="Normal 5 7 6 9" xfId="6030"/>
    <cellStyle name="Normal 5 7 6 9 2" xfId="15670"/>
    <cellStyle name="Normal 5 7 6 9 2 2" xfId="45877"/>
    <cellStyle name="Normal 5 7 6 9 3" xfId="25310"/>
    <cellStyle name="Normal 5 7 6 9 3 2" xfId="55517"/>
    <cellStyle name="Normal 5 7 6 9 4" xfId="36237"/>
    <cellStyle name="Normal 5 7 7" xfId="257"/>
    <cellStyle name="Normal 5 7 7 10" xfId="7341"/>
    <cellStyle name="Normal 5 7 7 10 2" xfId="16981"/>
    <cellStyle name="Normal 5 7 7 10 2 2" xfId="47188"/>
    <cellStyle name="Normal 5 7 7 10 3" xfId="26621"/>
    <cellStyle name="Normal 5 7 7 10 3 2" xfId="56828"/>
    <cellStyle name="Normal 5 7 7 10 4" xfId="37548"/>
    <cellStyle name="Normal 5 7 7 11" xfId="8628"/>
    <cellStyle name="Normal 5 7 7 11 2" xfId="18268"/>
    <cellStyle name="Normal 5 7 7 11 2 2" xfId="48475"/>
    <cellStyle name="Normal 5 7 7 11 3" xfId="27908"/>
    <cellStyle name="Normal 5 7 7 11 3 2" xfId="58115"/>
    <cellStyle name="Normal 5 7 7 11 4" xfId="38835"/>
    <cellStyle name="Normal 5 7 7 12" xfId="9915"/>
    <cellStyle name="Normal 5 7 7 12 2" xfId="40122"/>
    <cellStyle name="Normal 5 7 7 13" xfId="19555"/>
    <cellStyle name="Normal 5 7 7 13 2" xfId="49762"/>
    <cellStyle name="Normal 5 7 7 14" xfId="29195"/>
    <cellStyle name="Normal 5 7 7 14 2" xfId="59402"/>
    <cellStyle name="Normal 5 7 7 15" xfId="30482"/>
    <cellStyle name="Normal 5 7 7 2" xfId="421"/>
    <cellStyle name="Normal 5 7 7 2 10" xfId="10079"/>
    <cellStyle name="Normal 5 7 7 2 10 2" xfId="40286"/>
    <cellStyle name="Normal 5 7 7 2 11" xfId="19719"/>
    <cellStyle name="Normal 5 7 7 2 11 2" xfId="49926"/>
    <cellStyle name="Normal 5 7 7 2 12" xfId="29523"/>
    <cellStyle name="Normal 5 7 7 2 12 2" xfId="59730"/>
    <cellStyle name="Normal 5 7 7 2 13" xfId="30646"/>
    <cellStyle name="Normal 5 7 7 2 2" xfId="897"/>
    <cellStyle name="Normal 5 7 7 2 2 10" xfId="20188"/>
    <cellStyle name="Normal 5 7 7 2 2 10 2" xfId="50395"/>
    <cellStyle name="Normal 5 7 7 2 2 11" xfId="29992"/>
    <cellStyle name="Normal 5 7 7 2 2 11 2" xfId="60199"/>
    <cellStyle name="Normal 5 7 7 2 2 12" xfId="31115"/>
    <cellStyle name="Normal 5 7 7 2 2 2" xfId="2026"/>
    <cellStyle name="Normal 5 7 7 2 2 2 2" xfId="11671"/>
    <cellStyle name="Normal 5 7 7 2 2 2 2 2" xfId="41878"/>
    <cellStyle name="Normal 5 7 7 2 2 2 3" xfId="21311"/>
    <cellStyle name="Normal 5 7 7 2 2 2 3 2" xfId="51518"/>
    <cellStyle name="Normal 5 7 7 2 2 2 4" xfId="32238"/>
    <cellStyle name="Normal 5 7 7 2 2 3" xfId="3152"/>
    <cellStyle name="Normal 5 7 7 2 2 3 2" xfId="12794"/>
    <cellStyle name="Normal 5 7 7 2 2 3 2 2" xfId="43001"/>
    <cellStyle name="Normal 5 7 7 2 2 3 3" xfId="22434"/>
    <cellStyle name="Normal 5 7 7 2 2 3 3 2" xfId="52641"/>
    <cellStyle name="Normal 5 7 7 2 2 3 4" xfId="33361"/>
    <cellStyle name="Normal 5 7 7 2 2 4" xfId="4275"/>
    <cellStyle name="Normal 5 7 7 2 2 4 2" xfId="13917"/>
    <cellStyle name="Normal 5 7 7 2 2 4 2 2" xfId="44124"/>
    <cellStyle name="Normal 5 7 7 2 2 4 3" xfId="23557"/>
    <cellStyle name="Normal 5 7 7 2 2 4 3 2" xfId="53764"/>
    <cellStyle name="Normal 5 7 7 2 2 4 4" xfId="34484"/>
    <cellStyle name="Normal 5 7 7 2 2 5" xfId="5564"/>
    <cellStyle name="Normal 5 7 7 2 2 5 2" xfId="15204"/>
    <cellStyle name="Normal 5 7 7 2 2 5 2 2" xfId="45411"/>
    <cellStyle name="Normal 5 7 7 2 2 5 3" xfId="24844"/>
    <cellStyle name="Normal 5 7 7 2 2 5 3 2" xfId="55051"/>
    <cellStyle name="Normal 5 7 7 2 2 5 4" xfId="35771"/>
    <cellStyle name="Normal 5 7 7 2 2 6" xfId="6851"/>
    <cellStyle name="Normal 5 7 7 2 2 6 2" xfId="16491"/>
    <cellStyle name="Normal 5 7 7 2 2 6 2 2" xfId="46698"/>
    <cellStyle name="Normal 5 7 7 2 2 6 3" xfId="26131"/>
    <cellStyle name="Normal 5 7 7 2 2 6 3 2" xfId="56338"/>
    <cellStyle name="Normal 5 7 7 2 2 6 4" xfId="37058"/>
    <cellStyle name="Normal 5 7 7 2 2 7" xfId="8138"/>
    <cellStyle name="Normal 5 7 7 2 2 7 2" xfId="17778"/>
    <cellStyle name="Normal 5 7 7 2 2 7 2 2" xfId="47985"/>
    <cellStyle name="Normal 5 7 7 2 2 7 3" xfId="27418"/>
    <cellStyle name="Normal 5 7 7 2 2 7 3 2" xfId="57625"/>
    <cellStyle name="Normal 5 7 7 2 2 7 4" xfId="38345"/>
    <cellStyle name="Normal 5 7 7 2 2 8" xfId="9425"/>
    <cellStyle name="Normal 5 7 7 2 2 8 2" xfId="19065"/>
    <cellStyle name="Normal 5 7 7 2 2 8 2 2" xfId="49272"/>
    <cellStyle name="Normal 5 7 7 2 2 8 3" xfId="28705"/>
    <cellStyle name="Normal 5 7 7 2 2 8 3 2" xfId="58912"/>
    <cellStyle name="Normal 5 7 7 2 2 8 4" xfId="39632"/>
    <cellStyle name="Normal 5 7 7 2 2 9" xfId="10548"/>
    <cellStyle name="Normal 5 7 7 2 2 9 2" xfId="40755"/>
    <cellStyle name="Normal 5 7 7 2 3" xfId="1555"/>
    <cellStyle name="Normal 5 7 7 2 3 2" xfId="11202"/>
    <cellStyle name="Normal 5 7 7 2 3 2 2" xfId="41409"/>
    <cellStyle name="Normal 5 7 7 2 3 3" xfId="20842"/>
    <cellStyle name="Normal 5 7 7 2 3 3 2" xfId="51049"/>
    <cellStyle name="Normal 5 7 7 2 3 4" xfId="31769"/>
    <cellStyle name="Normal 5 7 7 2 4" xfId="2683"/>
    <cellStyle name="Normal 5 7 7 2 4 2" xfId="12325"/>
    <cellStyle name="Normal 5 7 7 2 4 2 2" xfId="42532"/>
    <cellStyle name="Normal 5 7 7 2 4 3" xfId="21965"/>
    <cellStyle name="Normal 5 7 7 2 4 3 2" xfId="52172"/>
    <cellStyle name="Normal 5 7 7 2 4 4" xfId="32892"/>
    <cellStyle name="Normal 5 7 7 2 5" xfId="3806"/>
    <cellStyle name="Normal 5 7 7 2 5 2" xfId="13448"/>
    <cellStyle name="Normal 5 7 7 2 5 2 2" xfId="43655"/>
    <cellStyle name="Normal 5 7 7 2 5 3" xfId="23088"/>
    <cellStyle name="Normal 5 7 7 2 5 3 2" xfId="53295"/>
    <cellStyle name="Normal 5 7 7 2 5 4" xfId="34015"/>
    <cellStyle name="Normal 5 7 7 2 6" xfId="5095"/>
    <cellStyle name="Normal 5 7 7 2 6 2" xfId="14735"/>
    <cellStyle name="Normal 5 7 7 2 6 2 2" xfId="44942"/>
    <cellStyle name="Normal 5 7 7 2 6 3" xfId="24375"/>
    <cellStyle name="Normal 5 7 7 2 6 3 2" xfId="54582"/>
    <cellStyle name="Normal 5 7 7 2 6 4" xfId="35302"/>
    <cellStyle name="Normal 5 7 7 2 7" xfId="6382"/>
    <cellStyle name="Normal 5 7 7 2 7 2" xfId="16022"/>
    <cellStyle name="Normal 5 7 7 2 7 2 2" xfId="46229"/>
    <cellStyle name="Normal 5 7 7 2 7 3" xfId="25662"/>
    <cellStyle name="Normal 5 7 7 2 7 3 2" xfId="55869"/>
    <cellStyle name="Normal 5 7 7 2 7 4" xfId="36589"/>
    <cellStyle name="Normal 5 7 7 2 8" xfId="7669"/>
    <cellStyle name="Normal 5 7 7 2 8 2" xfId="17309"/>
    <cellStyle name="Normal 5 7 7 2 8 2 2" xfId="47516"/>
    <cellStyle name="Normal 5 7 7 2 8 3" xfId="26949"/>
    <cellStyle name="Normal 5 7 7 2 8 3 2" xfId="57156"/>
    <cellStyle name="Normal 5 7 7 2 8 4" xfId="37876"/>
    <cellStyle name="Normal 5 7 7 2 9" xfId="8956"/>
    <cellStyle name="Normal 5 7 7 2 9 2" xfId="18596"/>
    <cellStyle name="Normal 5 7 7 2 9 2 2" xfId="48803"/>
    <cellStyle name="Normal 5 7 7 2 9 3" xfId="28236"/>
    <cellStyle name="Normal 5 7 7 2 9 3 2" xfId="58443"/>
    <cellStyle name="Normal 5 7 7 2 9 4" xfId="39163"/>
    <cellStyle name="Normal 5 7 7 3" xfId="733"/>
    <cellStyle name="Normal 5 7 7 3 10" xfId="20024"/>
    <cellStyle name="Normal 5 7 7 3 10 2" xfId="50231"/>
    <cellStyle name="Normal 5 7 7 3 11" xfId="29828"/>
    <cellStyle name="Normal 5 7 7 3 11 2" xfId="60035"/>
    <cellStyle name="Normal 5 7 7 3 12" xfId="30951"/>
    <cellStyle name="Normal 5 7 7 3 2" xfId="1862"/>
    <cellStyle name="Normal 5 7 7 3 2 2" xfId="11507"/>
    <cellStyle name="Normal 5 7 7 3 2 2 2" xfId="41714"/>
    <cellStyle name="Normal 5 7 7 3 2 3" xfId="21147"/>
    <cellStyle name="Normal 5 7 7 3 2 3 2" xfId="51354"/>
    <cellStyle name="Normal 5 7 7 3 2 4" xfId="32074"/>
    <cellStyle name="Normal 5 7 7 3 3" xfId="2988"/>
    <cellStyle name="Normal 5 7 7 3 3 2" xfId="12630"/>
    <cellStyle name="Normal 5 7 7 3 3 2 2" xfId="42837"/>
    <cellStyle name="Normal 5 7 7 3 3 3" xfId="22270"/>
    <cellStyle name="Normal 5 7 7 3 3 3 2" xfId="52477"/>
    <cellStyle name="Normal 5 7 7 3 3 4" xfId="33197"/>
    <cellStyle name="Normal 5 7 7 3 4" xfId="4111"/>
    <cellStyle name="Normal 5 7 7 3 4 2" xfId="13753"/>
    <cellStyle name="Normal 5 7 7 3 4 2 2" xfId="43960"/>
    <cellStyle name="Normal 5 7 7 3 4 3" xfId="23393"/>
    <cellStyle name="Normal 5 7 7 3 4 3 2" xfId="53600"/>
    <cellStyle name="Normal 5 7 7 3 4 4" xfId="34320"/>
    <cellStyle name="Normal 5 7 7 3 5" xfId="5400"/>
    <cellStyle name="Normal 5 7 7 3 5 2" xfId="15040"/>
    <cellStyle name="Normal 5 7 7 3 5 2 2" xfId="45247"/>
    <cellStyle name="Normal 5 7 7 3 5 3" xfId="24680"/>
    <cellStyle name="Normal 5 7 7 3 5 3 2" xfId="54887"/>
    <cellStyle name="Normal 5 7 7 3 5 4" xfId="35607"/>
    <cellStyle name="Normal 5 7 7 3 6" xfId="6687"/>
    <cellStyle name="Normal 5 7 7 3 6 2" xfId="16327"/>
    <cellStyle name="Normal 5 7 7 3 6 2 2" xfId="46534"/>
    <cellStyle name="Normal 5 7 7 3 6 3" xfId="25967"/>
    <cellStyle name="Normal 5 7 7 3 6 3 2" xfId="56174"/>
    <cellStyle name="Normal 5 7 7 3 6 4" xfId="36894"/>
    <cellStyle name="Normal 5 7 7 3 7" xfId="7974"/>
    <cellStyle name="Normal 5 7 7 3 7 2" xfId="17614"/>
    <cellStyle name="Normal 5 7 7 3 7 2 2" xfId="47821"/>
    <cellStyle name="Normal 5 7 7 3 7 3" xfId="27254"/>
    <cellStyle name="Normal 5 7 7 3 7 3 2" xfId="57461"/>
    <cellStyle name="Normal 5 7 7 3 7 4" xfId="38181"/>
    <cellStyle name="Normal 5 7 7 3 8" xfId="9261"/>
    <cellStyle name="Normal 5 7 7 3 8 2" xfId="18901"/>
    <cellStyle name="Normal 5 7 7 3 8 2 2" xfId="49108"/>
    <cellStyle name="Normal 5 7 7 3 8 3" xfId="28541"/>
    <cellStyle name="Normal 5 7 7 3 8 3 2" xfId="58748"/>
    <cellStyle name="Normal 5 7 7 3 8 4" xfId="39468"/>
    <cellStyle name="Normal 5 7 7 3 9" xfId="10384"/>
    <cellStyle name="Normal 5 7 7 3 9 2" xfId="40591"/>
    <cellStyle name="Normal 5 7 7 4" xfId="1203"/>
    <cellStyle name="Normal 5 7 7 4 10" xfId="20491"/>
    <cellStyle name="Normal 5 7 7 4 10 2" xfId="50698"/>
    <cellStyle name="Normal 5 7 7 4 11" xfId="30295"/>
    <cellStyle name="Normal 5 7 7 4 11 2" xfId="60502"/>
    <cellStyle name="Normal 5 7 7 4 12" xfId="31418"/>
    <cellStyle name="Normal 5 7 7 4 2" xfId="2331"/>
    <cellStyle name="Normal 5 7 7 4 2 2" xfId="11974"/>
    <cellStyle name="Normal 5 7 7 4 2 2 2" xfId="42181"/>
    <cellStyle name="Normal 5 7 7 4 2 3" xfId="21614"/>
    <cellStyle name="Normal 5 7 7 4 2 3 2" xfId="51821"/>
    <cellStyle name="Normal 5 7 7 4 2 4" xfId="32541"/>
    <cellStyle name="Normal 5 7 7 4 3" xfId="3455"/>
    <cellStyle name="Normal 5 7 7 4 3 2" xfId="13097"/>
    <cellStyle name="Normal 5 7 7 4 3 2 2" xfId="43304"/>
    <cellStyle name="Normal 5 7 7 4 3 3" xfId="22737"/>
    <cellStyle name="Normal 5 7 7 4 3 3 2" xfId="52944"/>
    <cellStyle name="Normal 5 7 7 4 3 4" xfId="33664"/>
    <cellStyle name="Normal 5 7 7 4 4" xfId="4578"/>
    <cellStyle name="Normal 5 7 7 4 4 2" xfId="14220"/>
    <cellStyle name="Normal 5 7 7 4 4 2 2" xfId="44427"/>
    <cellStyle name="Normal 5 7 7 4 4 3" xfId="23860"/>
    <cellStyle name="Normal 5 7 7 4 4 3 2" xfId="54067"/>
    <cellStyle name="Normal 5 7 7 4 4 4" xfId="34787"/>
    <cellStyle name="Normal 5 7 7 4 5" xfId="5867"/>
    <cellStyle name="Normal 5 7 7 4 5 2" xfId="15507"/>
    <cellStyle name="Normal 5 7 7 4 5 2 2" xfId="45714"/>
    <cellStyle name="Normal 5 7 7 4 5 3" xfId="25147"/>
    <cellStyle name="Normal 5 7 7 4 5 3 2" xfId="55354"/>
    <cellStyle name="Normal 5 7 7 4 5 4" xfId="36074"/>
    <cellStyle name="Normal 5 7 7 4 6" xfId="7154"/>
    <cellStyle name="Normal 5 7 7 4 6 2" xfId="16794"/>
    <cellStyle name="Normal 5 7 7 4 6 2 2" xfId="47001"/>
    <cellStyle name="Normal 5 7 7 4 6 3" xfId="26434"/>
    <cellStyle name="Normal 5 7 7 4 6 3 2" xfId="56641"/>
    <cellStyle name="Normal 5 7 7 4 6 4" xfId="37361"/>
    <cellStyle name="Normal 5 7 7 4 7" xfId="8441"/>
    <cellStyle name="Normal 5 7 7 4 7 2" xfId="18081"/>
    <cellStyle name="Normal 5 7 7 4 7 2 2" xfId="48288"/>
    <cellStyle name="Normal 5 7 7 4 7 3" xfId="27721"/>
    <cellStyle name="Normal 5 7 7 4 7 3 2" xfId="57928"/>
    <cellStyle name="Normal 5 7 7 4 7 4" xfId="38648"/>
    <cellStyle name="Normal 5 7 7 4 8" xfId="9728"/>
    <cellStyle name="Normal 5 7 7 4 8 2" xfId="19368"/>
    <cellStyle name="Normal 5 7 7 4 8 2 2" xfId="49575"/>
    <cellStyle name="Normal 5 7 7 4 8 3" xfId="29008"/>
    <cellStyle name="Normal 5 7 7 4 8 3 2" xfId="59215"/>
    <cellStyle name="Normal 5 7 7 4 8 4" xfId="39935"/>
    <cellStyle name="Normal 5 7 7 4 9" xfId="10851"/>
    <cellStyle name="Normal 5 7 7 4 9 2" xfId="41058"/>
    <cellStyle name="Normal 5 7 7 5" xfId="1391"/>
    <cellStyle name="Normal 5 7 7 5 2" xfId="4931"/>
    <cellStyle name="Normal 5 7 7 5 2 2" xfId="14571"/>
    <cellStyle name="Normal 5 7 7 5 2 2 2" xfId="44778"/>
    <cellStyle name="Normal 5 7 7 5 2 3" xfId="24211"/>
    <cellStyle name="Normal 5 7 7 5 2 3 2" xfId="54418"/>
    <cellStyle name="Normal 5 7 7 5 2 4" xfId="35138"/>
    <cellStyle name="Normal 5 7 7 5 3" xfId="6218"/>
    <cellStyle name="Normal 5 7 7 5 3 2" xfId="15858"/>
    <cellStyle name="Normal 5 7 7 5 3 2 2" xfId="46065"/>
    <cellStyle name="Normal 5 7 7 5 3 3" xfId="25498"/>
    <cellStyle name="Normal 5 7 7 5 3 3 2" xfId="55705"/>
    <cellStyle name="Normal 5 7 7 5 3 4" xfId="36425"/>
    <cellStyle name="Normal 5 7 7 5 4" xfId="7505"/>
    <cellStyle name="Normal 5 7 7 5 4 2" xfId="17145"/>
    <cellStyle name="Normal 5 7 7 5 4 2 2" xfId="47352"/>
    <cellStyle name="Normal 5 7 7 5 4 3" xfId="26785"/>
    <cellStyle name="Normal 5 7 7 5 4 3 2" xfId="56992"/>
    <cellStyle name="Normal 5 7 7 5 4 4" xfId="37712"/>
    <cellStyle name="Normal 5 7 7 5 5" xfId="8792"/>
    <cellStyle name="Normal 5 7 7 5 5 2" xfId="18432"/>
    <cellStyle name="Normal 5 7 7 5 5 2 2" xfId="48639"/>
    <cellStyle name="Normal 5 7 7 5 5 3" xfId="28072"/>
    <cellStyle name="Normal 5 7 7 5 5 3 2" xfId="58279"/>
    <cellStyle name="Normal 5 7 7 5 5 4" xfId="38999"/>
    <cellStyle name="Normal 5 7 7 5 6" xfId="11038"/>
    <cellStyle name="Normal 5 7 7 5 6 2" xfId="41245"/>
    <cellStyle name="Normal 5 7 7 5 7" xfId="20678"/>
    <cellStyle name="Normal 5 7 7 5 7 2" xfId="50885"/>
    <cellStyle name="Normal 5 7 7 5 8" xfId="29359"/>
    <cellStyle name="Normal 5 7 7 5 8 2" xfId="59566"/>
    <cellStyle name="Normal 5 7 7 5 9" xfId="31605"/>
    <cellStyle name="Normal 5 7 7 6" xfId="2519"/>
    <cellStyle name="Normal 5 7 7 6 2" xfId="12161"/>
    <cellStyle name="Normal 5 7 7 6 2 2" xfId="42368"/>
    <cellStyle name="Normal 5 7 7 6 3" xfId="21801"/>
    <cellStyle name="Normal 5 7 7 6 3 2" xfId="52008"/>
    <cellStyle name="Normal 5 7 7 6 4" xfId="32728"/>
    <cellStyle name="Normal 5 7 7 7" xfId="3642"/>
    <cellStyle name="Normal 5 7 7 7 2" xfId="13284"/>
    <cellStyle name="Normal 5 7 7 7 2 2" xfId="43491"/>
    <cellStyle name="Normal 5 7 7 7 3" xfId="22924"/>
    <cellStyle name="Normal 5 7 7 7 3 2" xfId="53131"/>
    <cellStyle name="Normal 5 7 7 7 4" xfId="33851"/>
    <cellStyle name="Normal 5 7 7 8" xfId="4765"/>
    <cellStyle name="Normal 5 7 7 8 2" xfId="14407"/>
    <cellStyle name="Normal 5 7 7 8 2 2" xfId="44614"/>
    <cellStyle name="Normal 5 7 7 8 3" xfId="24047"/>
    <cellStyle name="Normal 5 7 7 8 3 2" xfId="54254"/>
    <cellStyle name="Normal 5 7 7 8 4" xfId="34974"/>
    <cellStyle name="Normal 5 7 7 9" xfId="6054"/>
    <cellStyle name="Normal 5 7 7 9 2" xfId="15694"/>
    <cellStyle name="Normal 5 7 7 9 2 2" xfId="45901"/>
    <cellStyle name="Normal 5 7 7 9 3" xfId="25334"/>
    <cellStyle name="Normal 5 7 7 9 3 2" xfId="55541"/>
    <cellStyle name="Normal 5 7 7 9 4" xfId="36261"/>
    <cellStyle name="Normal 5 7 8" xfId="280"/>
    <cellStyle name="Normal 5 7 8 10" xfId="7364"/>
    <cellStyle name="Normal 5 7 8 10 2" xfId="17004"/>
    <cellStyle name="Normal 5 7 8 10 2 2" xfId="47211"/>
    <cellStyle name="Normal 5 7 8 10 3" xfId="26644"/>
    <cellStyle name="Normal 5 7 8 10 3 2" xfId="56851"/>
    <cellStyle name="Normal 5 7 8 10 4" xfId="37571"/>
    <cellStyle name="Normal 5 7 8 11" xfId="8651"/>
    <cellStyle name="Normal 5 7 8 11 2" xfId="18291"/>
    <cellStyle name="Normal 5 7 8 11 2 2" xfId="48498"/>
    <cellStyle name="Normal 5 7 8 11 3" xfId="27931"/>
    <cellStyle name="Normal 5 7 8 11 3 2" xfId="58138"/>
    <cellStyle name="Normal 5 7 8 11 4" xfId="38858"/>
    <cellStyle name="Normal 5 7 8 12" xfId="9938"/>
    <cellStyle name="Normal 5 7 8 12 2" xfId="40145"/>
    <cellStyle name="Normal 5 7 8 13" xfId="19578"/>
    <cellStyle name="Normal 5 7 8 13 2" xfId="49785"/>
    <cellStyle name="Normal 5 7 8 14" xfId="29218"/>
    <cellStyle name="Normal 5 7 8 14 2" xfId="59425"/>
    <cellStyle name="Normal 5 7 8 15" xfId="30505"/>
    <cellStyle name="Normal 5 7 8 2" xfId="444"/>
    <cellStyle name="Normal 5 7 8 2 10" xfId="10102"/>
    <cellStyle name="Normal 5 7 8 2 10 2" xfId="40309"/>
    <cellStyle name="Normal 5 7 8 2 11" xfId="19742"/>
    <cellStyle name="Normal 5 7 8 2 11 2" xfId="49949"/>
    <cellStyle name="Normal 5 7 8 2 12" xfId="29546"/>
    <cellStyle name="Normal 5 7 8 2 12 2" xfId="59753"/>
    <cellStyle name="Normal 5 7 8 2 13" xfId="30669"/>
    <cellStyle name="Normal 5 7 8 2 2" xfId="920"/>
    <cellStyle name="Normal 5 7 8 2 2 10" xfId="20211"/>
    <cellStyle name="Normal 5 7 8 2 2 10 2" xfId="50418"/>
    <cellStyle name="Normal 5 7 8 2 2 11" xfId="30015"/>
    <cellStyle name="Normal 5 7 8 2 2 11 2" xfId="60222"/>
    <cellStyle name="Normal 5 7 8 2 2 12" xfId="31138"/>
    <cellStyle name="Normal 5 7 8 2 2 2" xfId="2049"/>
    <cellStyle name="Normal 5 7 8 2 2 2 2" xfId="11694"/>
    <cellStyle name="Normal 5 7 8 2 2 2 2 2" xfId="41901"/>
    <cellStyle name="Normal 5 7 8 2 2 2 3" xfId="21334"/>
    <cellStyle name="Normal 5 7 8 2 2 2 3 2" xfId="51541"/>
    <cellStyle name="Normal 5 7 8 2 2 2 4" xfId="32261"/>
    <cellStyle name="Normal 5 7 8 2 2 3" xfId="3175"/>
    <cellStyle name="Normal 5 7 8 2 2 3 2" xfId="12817"/>
    <cellStyle name="Normal 5 7 8 2 2 3 2 2" xfId="43024"/>
    <cellStyle name="Normal 5 7 8 2 2 3 3" xfId="22457"/>
    <cellStyle name="Normal 5 7 8 2 2 3 3 2" xfId="52664"/>
    <cellStyle name="Normal 5 7 8 2 2 3 4" xfId="33384"/>
    <cellStyle name="Normal 5 7 8 2 2 4" xfId="4298"/>
    <cellStyle name="Normal 5 7 8 2 2 4 2" xfId="13940"/>
    <cellStyle name="Normal 5 7 8 2 2 4 2 2" xfId="44147"/>
    <cellStyle name="Normal 5 7 8 2 2 4 3" xfId="23580"/>
    <cellStyle name="Normal 5 7 8 2 2 4 3 2" xfId="53787"/>
    <cellStyle name="Normal 5 7 8 2 2 4 4" xfId="34507"/>
    <cellStyle name="Normal 5 7 8 2 2 5" xfId="5587"/>
    <cellStyle name="Normal 5 7 8 2 2 5 2" xfId="15227"/>
    <cellStyle name="Normal 5 7 8 2 2 5 2 2" xfId="45434"/>
    <cellStyle name="Normal 5 7 8 2 2 5 3" xfId="24867"/>
    <cellStyle name="Normal 5 7 8 2 2 5 3 2" xfId="55074"/>
    <cellStyle name="Normal 5 7 8 2 2 5 4" xfId="35794"/>
    <cellStyle name="Normal 5 7 8 2 2 6" xfId="6874"/>
    <cellStyle name="Normal 5 7 8 2 2 6 2" xfId="16514"/>
    <cellStyle name="Normal 5 7 8 2 2 6 2 2" xfId="46721"/>
    <cellStyle name="Normal 5 7 8 2 2 6 3" xfId="26154"/>
    <cellStyle name="Normal 5 7 8 2 2 6 3 2" xfId="56361"/>
    <cellStyle name="Normal 5 7 8 2 2 6 4" xfId="37081"/>
    <cellStyle name="Normal 5 7 8 2 2 7" xfId="8161"/>
    <cellStyle name="Normal 5 7 8 2 2 7 2" xfId="17801"/>
    <cellStyle name="Normal 5 7 8 2 2 7 2 2" xfId="48008"/>
    <cellStyle name="Normal 5 7 8 2 2 7 3" xfId="27441"/>
    <cellStyle name="Normal 5 7 8 2 2 7 3 2" xfId="57648"/>
    <cellStyle name="Normal 5 7 8 2 2 7 4" xfId="38368"/>
    <cellStyle name="Normal 5 7 8 2 2 8" xfId="9448"/>
    <cellStyle name="Normal 5 7 8 2 2 8 2" xfId="19088"/>
    <cellStyle name="Normal 5 7 8 2 2 8 2 2" xfId="49295"/>
    <cellStyle name="Normal 5 7 8 2 2 8 3" xfId="28728"/>
    <cellStyle name="Normal 5 7 8 2 2 8 3 2" xfId="58935"/>
    <cellStyle name="Normal 5 7 8 2 2 8 4" xfId="39655"/>
    <cellStyle name="Normal 5 7 8 2 2 9" xfId="10571"/>
    <cellStyle name="Normal 5 7 8 2 2 9 2" xfId="40778"/>
    <cellStyle name="Normal 5 7 8 2 3" xfId="1578"/>
    <cellStyle name="Normal 5 7 8 2 3 2" xfId="11225"/>
    <cellStyle name="Normal 5 7 8 2 3 2 2" xfId="41432"/>
    <cellStyle name="Normal 5 7 8 2 3 3" xfId="20865"/>
    <cellStyle name="Normal 5 7 8 2 3 3 2" xfId="51072"/>
    <cellStyle name="Normal 5 7 8 2 3 4" xfId="31792"/>
    <cellStyle name="Normal 5 7 8 2 4" xfId="2706"/>
    <cellStyle name="Normal 5 7 8 2 4 2" xfId="12348"/>
    <cellStyle name="Normal 5 7 8 2 4 2 2" xfId="42555"/>
    <cellStyle name="Normal 5 7 8 2 4 3" xfId="21988"/>
    <cellStyle name="Normal 5 7 8 2 4 3 2" xfId="52195"/>
    <cellStyle name="Normal 5 7 8 2 4 4" xfId="32915"/>
    <cellStyle name="Normal 5 7 8 2 5" xfId="3829"/>
    <cellStyle name="Normal 5 7 8 2 5 2" xfId="13471"/>
    <cellStyle name="Normal 5 7 8 2 5 2 2" xfId="43678"/>
    <cellStyle name="Normal 5 7 8 2 5 3" xfId="23111"/>
    <cellStyle name="Normal 5 7 8 2 5 3 2" xfId="53318"/>
    <cellStyle name="Normal 5 7 8 2 5 4" xfId="34038"/>
    <cellStyle name="Normal 5 7 8 2 6" xfId="5118"/>
    <cellStyle name="Normal 5 7 8 2 6 2" xfId="14758"/>
    <cellStyle name="Normal 5 7 8 2 6 2 2" xfId="44965"/>
    <cellStyle name="Normal 5 7 8 2 6 3" xfId="24398"/>
    <cellStyle name="Normal 5 7 8 2 6 3 2" xfId="54605"/>
    <cellStyle name="Normal 5 7 8 2 6 4" xfId="35325"/>
    <cellStyle name="Normal 5 7 8 2 7" xfId="6405"/>
    <cellStyle name="Normal 5 7 8 2 7 2" xfId="16045"/>
    <cellStyle name="Normal 5 7 8 2 7 2 2" xfId="46252"/>
    <cellStyle name="Normal 5 7 8 2 7 3" xfId="25685"/>
    <cellStyle name="Normal 5 7 8 2 7 3 2" xfId="55892"/>
    <cellStyle name="Normal 5 7 8 2 7 4" xfId="36612"/>
    <cellStyle name="Normal 5 7 8 2 8" xfId="7692"/>
    <cellStyle name="Normal 5 7 8 2 8 2" xfId="17332"/>
    <cellStyle name="Normal 5 7 8 2 8 2 2" xfId="47539"/>
    <cellStyle name="Normal 5 7 8 2 8 3" xfId="26972"/>
    <cellStyle name="Normal 5 7 8 2 8 3 2" xfId="57179"/>
    <cellStyle name="Normal 5 7 8 2 8 4" xfId="37899"/>
    <cellStyle name="Normal 5 7 8 2 9" xfId="8979"/>
    <cellStyle name="Normal 5 7 8 2 9 2" xfId="18619"/>
    <cellStyle name="Normal 5 7 8 2 9 2 2" xfId="48826"/>
    <cellStyle name="Normal 5 7 8 2 9 3" xfId="28259"/>
    <cellStyle name="Normal 5 7 8 2 9 3 2" xfId="58466"/>
    <cellStyle name="Normal 5 7 8 2 9 4" xfId="39186"/>
    <cellStyle name="Normal 5 7 8 3" xfId="756"/>
    <cellStyle name="Normal 5 7 8 3 10" xfId="20047"/>
    <cellStyle name="Normal 5 7 8 3 10 2" xfId="50254"/>
    <cellStyle name="Normal 5 7 8 3 11" xfId="29851"/>
    <cellStyle name="Normal 5 7 8 3 11 2" xfId="60058"/>
    <cellStyle name="Normal 5 7 8 3 12" xfId="30974"/>
    <cellStyle name="Normal 5 7 8 3 2" xfId="1885"/>
    <cellStyle name="Normal 5 7 8 3 2 2" xfId="11530"/>
    <cellStyle name="Normal 5 7 8 3 2 2 2" xfId="41737"/>
    <cellStyle name="Normal 5 7 8 3 2 3" xfId="21170"/>
    <cellStyle name="Normal 5 7 8 3 2 3 2" xfId="51377"/>
    <cellStyle name="Normal 5 7 8 3 2 4" xfId="32097"/>
    <cellStyle name="Normal 5 7 8 3 3" xfId="3011"/>
    <cellStyle name="Normal 5 7 8 3 3 2" xfId="12653"/>
    <cellStyle name="Normal 5 7 8 3 3 2 2" xfId="42860"/>
    <cellStyle name="Normal 5 7 8 3 3 3" xfId="22293"/>
    <cellStyle name="Normal 5 7 8 3 3 3 2" xfId="52500"/>
    <cellStyle name="Normal 5 7 8 3 3 4" xfId="33220"/>
    <cellStyle name="Normal 5 7 8 3 4" xfId="4134"/>
    <cellStyle name="Normal 5 7 8 3 4 2" xfId="13776"/>
    <cellStyle name="Normal 5 7 8 3 4 2 2" xfId="43983"/>
    <cellStyle name="Normal 5 7 8 3 4 3" xfId="23416"/>
    <cellStyle name="Normal 5 7 8 3 4 3 2" xfId="53623"/>
    <cellStyle name="Normal 5 7 8 3 4 4" xfId="34343"/>
    <cellStyle name="Normal 5 7 8 3 5" xfId="5423"/>
    <cellStyle name="Normal 5 7 8 3 5 2" xfId="15063"/>
    <cellStyle name="Normal 5 7 8 3 5 2 2" xfId="45270"/>
    <cellStyle name="Normal 5 7 8 3 5 3" xfId="24703"/>
    <cellStyle name="Normal 5 7 8 3 5 3 2" xfId="54910"/>
    <cellStyle name="Normal 5 7 8 3 5 4" xfId="35630"/>
    <cellStyle name="Normal 5 7 8 3 6" xfId="6710"/>
    <cellStyle name="Normal 5 7 8 3 6 2" xfId="16350"/>
    <cellStyle name="Normal 5 7 8 3 6 2 2" xfId="46557"/>
    <cellStyle name="Normal 5 7 8 3 6 3" xfId="25990"/>
    <cellStyle name="Normal 5 7 8 3 6 3 2" xfId="56197"/>
    <cellStyle name="Normal 5 7 8 3 6 4" xfId="36917"/>
    <cellStyle name="Normal 5 7 8 3 7" xfId="7997"/>
    <cellStyle name="Normal 5 7 8 3 7 2" xfId="17637"/>
    <cellStyle name="Normal 5 7 8 3 7 2 2" xfId="47844"/>
    <cellStyle name="Normal 5 7 8 3 7 3" xfId="27277"/>
    <cellStyle name="Normal 5 7 8 3 7 3 2" xfId="57484"/>
    <cellStyle name="Normal 5 7 8 3 7 4" xfId="38204"/>
    <cellStyle name="Normal 5 7 8 3 8" xfId="9284"/>
    <cellStyle name="Normal 5 7 8 3 8 2" xfId="18924"/>
    <cellStyle name="Normal 5 7 8 3 8 2 2" xfId="49131"/>
    <cellStyle name="Normal 5 7 8 3 8 3" xfId="28564"/>
    <cellStyle name="Normal 5 7 8 3 8 3 2" xfId="58771"/>
    <cellStyle name="Normal 5 7 8 3 8 4" xfId="39491"/>
    <cellStyle name="Normal 5 7 8 3 9" xfId="10407"/>
    <cellStyle name="Normal 5 7 8 3 9 2" xfId="40614"/>
    <cellStyle name="Normal 5 7 8 4" xfId="1226"/>
    <cellStyle name="Normal 5 7 8 4 10" xfId="20514"/>
    <cellStyle name="Normal 5 7 8 4 10 2" xfId="50721"/>
    <cellStyle name="Normal 5 7 8 4 11" xfId="30318"/>
    <cellStyle name="Normal 5 7 8 4 11 2" xfId="60525"/>
    <cellStyle name="Normal 5 7 8 4 12" xfId="31441"/>
    <cellStyle name="Normal 5 7 8 4 2" xfId="2354"/>
    <cellStyle name="Normal 5 7 8 4 2 2" xfId="11997"/>
    <cellStyle name="Normal 5 7 8 4 2 2 2" xfId="42204"/>
    <cellStyle name="Normal 5 7 8 4 2 3" xfId="21637"/>
    <cellStyle name="Normal 5 7 8 4 2 3 2" xfId="51844"/>
    <cellStyle name="Normal 5 7 8 4 2 4" xfId="32564"/>
    <cellStyle name="Normal 5 7 8 4 3" xfId="3478"/>
    <cellStyle name="Normal 5 7 8 4 3 2" xfId="13120"/>
    <cellStyle name="Normal 5 7 8 4 3 2 2" xfId="43327"/>
    <cellStyle name="Normal 5 7 8 4 3 3" xfId="22760"/>
    <cellStyle name="Normal 5 7 8 4 3 3 2" xfId="52967"/>
    <cellStyle name="Normal 5 7 8 4 3 4" xfId="33687"/>
    <cellStyle name="Normal 5 7 8 4 4" xfId="4601"/>
    <cellStyle name="Normal 5 7 8 4 4 2" xfId="14243"/>
    <cellStyle name="Normal 5 7 8 4 4 2 2" xfId="44450"/>
    <cellStyle name="Normal 5 7 8 4 4 3" xfId="23883"/>
    <cellStyle name="Normal 5 7 8 4 4 3 2" xfId="54090"/>
    <cellStyle name="Normal 5 7 8 4 4 4" xfId="34810"/>
    <cellStyle name="Normal 5 7 8 4 5" xfId="5890"/>
    <cellStyle name="Normal 5 7 8 4 5 2" xfId="15530"/>
    <cellStyle name="Normal 5 7 8 4 5 2 2" xfId="45737"/>
    <cellStyle name="Normal 5 7 8 4 5 3" xfId="25170"/>
    <cellStyle name="Normal 5 7 8 4 5 3 2" xfId="55377"/>
    <cellStyle name="Normal 5 7 8 4 5 4" xfId="36097"/>
    <cellStyle name="Normal 5 7 8 4 6" xfId="7177"/>
    <cellStyle name="Normal 5 7 8 4 6 2" xfId="16817"/>
    <cellStyle name="Normal 5 7 8 4 6 2 2" xfId="47024"/>
    <cellStyle name="Normal 5 7 8 4 6 3" xfId="26457"/>
    <cellStyle name="Normal 5 7 8 4 6 3 2" xfId="56664"/>
    <cellStyle name="Normal 5 7 8 4 6 4" xfId="37384"/>
    <cellStyle name="Normal 5 7 8 4 7" xfId="8464"/>
    <cellStyle name="Normal 5 7 8 4 7 2" xfId="18104"/>
    <cellStyle name="Normal 5 7 8 4 7 2 2" xfId="48311"/>
    <cellStyle name="Normal 5 7 8 4 7 3" xfId="27744"/>
    <cellStyle name="Normal 5 7 8 4 7 3 2" xfId="57951"/>
    <cellStyle name="Normal 5 7 8 4 7 4" xfId="38671"/>
    <cellStyle name="Normal 5 7 8 4 8" xfId="9751"/>
    <cellStyle name="Normal 5 7 8 4 8 2" xfId="19391"/>
    <cellStyle name="Normal 5 7 8 4 8 2 2" xfId="49598"/>
    <cellStyle name="Normal 5 7 8 4 8 3" xfId="29031"/>
    <cellStyle name="Normal 5 7 8 4 8 3 2" xfId="59238"/>
    <cellStyle name="Normal 5 7 8 4 8 4" xfId="39958"/>
    <cellStyle name="Normal 5 7 8 4 9" xfId="10874"/>
    <cellStyle name="Normal 5 7 8 4 9 2" xfId="41081"/>
    <cellStyle name="Normal 5 7 8 5" xfId="1414"/>
    <cellStyle name="Normal 5 7 8 5 2" xfId="4954"/>
    <cellStyle name="Normal 5 7 8 5 2 2" xfId="14594"/>
    <cellStyle name="Normal 5 7 8 5 2 2 2" xfId="44801"/>
    <cellStyle name="Normal 5 7 8 5 2 3" xfId="24234"/>
    <cellStyle name="Normal 5 7 8 5 2 3 2" xfId="54441"/>
    <cellStyle name="Normal 5 7 8 5 2 4" xfId="35161"/>
    <cellStyle name="Normal 5 7 8 5 3" xfId="6241"/>
    <cellStyle name="Normal 5 7 8 5 3 2" xfId="15881"/>
    <cellStyle name="Normal 5 7 8 5 3 2 2" xfId="46088"/>
    <cellStyle name="Normal 5 7 8 5 3 3" xfId="25521"/>
    <cellStyle name="Normal 5 7 8 5 3 3 2" xfId="55728"/>
    <cellStyle name="Normal 5 7 8 5 3 4" xfId="36448"/>
    <cellStyle name="Normal 5 7 8 5 4" xfId="7528"/>
    <cellStyle name="Normal 5 7 8 5 4 2" xfId="17168"/>
    <cellStyle name="Normal 5 7 8 5 4 2 2" xfId="47375"/>
    <cellStyle name="Normal 5 7 8 5 4 3" xfId="26808"/>
    <cellStyle name="Normal 5 7 8 5 4 3 2" xfId="57015"/>
    <cellStyle name="Normal 5 7 8 5 4 4" xfId="37735"/>
    <cellStyle name="Normal 5 7 8 5 5" xfId="8815"/>
    <cellStyle name="Normal 5 7 8 5 5 2" xfId="18455"/>
    <cellStyle name="Normal 5 7 8 5 5 2 2" xfId="48662"/>
    <cellStyle name="Normal 5 7 8 5 5 3" xfId="28095"/>
    <cellStyle name="Normal 5 7 8 5 5 3 2" xfId="58302"/>
    <cellStyle name="Normal 5 7 8 5 5 4" xfId="39022"/>
    <cellStyle name="Normal 5 7 8 5 6" xfId="11061"/>
    <cellStyle name="Normal 5 7 8 5 6 2" xfId="41268"/>
    <cellStyle name="Normal 5 7 8 5 7" xfId="20701"/>
    <cellStyle name="Normal 5 7 8 5 7 2" xfId="50908"/>
    <cellStyle name="Normal 5 7 8 5 8" xfId="29382"/>
    <cellStyle name="Normal 5 7 8 5 8 2" xfId="59589"/>
    <cellStyle name="Normal 5 7 8 5 9" xfId="31628"/>
    <cellStyle name="Normal 5 7 8 6" xfId="2542"/>
    <cellStyle name="Normal 5 7 8 6 2" xfId="12184"/>
    <cellStyle name="Normal 5 7 8 6 2 2" xfId="42391"/>
    <cellStyle name="Normal 5 7 8 6 3" xfId="21824"/>
    <cellStyle name="Normal 5 7 8 6 3 2" xfId="52031"/>
    <cellStyle name="Normal 5 7 8 6 4" xfId="32751"/>
    <cellStyle name="Normal 5 7 8 7" xfId="3665"/>
    <cellStyle name="Normal 5 7 8 7 2" xfId="13307"/>
    <cellStyle name="Normal 5 7 8 7 2 2" xfId="43514"/>
    <cellStyle name="Normal 5 7 8 7 3" xfId="22947"/>
    <cellStyle name="Normal 5 7 8 7 3 2" xfId="53154"/>
    <cellStyle name="Normal 5 7 8 7 4" xfId="33874"/>
    <cellStyle name="Normal 5 7 8 8" xfId="4788"/>
    <cellStyle name="Normal 5 7 8 8 2" xfId="14430"/>
    <cellStyle name="Normal 5 7 8 8 2 2" xfId="44637"/>
    <cellStyle name="Normal 5 7 8 8 3" xfId="24070"/>
    <cellStyle name="Normal 5 7 8 8 3 2" xfId="54277"/>
    <cellStyle name="Normal 5 7 8 8 4" xfId="34997"/>
    <cellStyle name="Normal 5 7 8 9" xfId="6077"/>
    <cellStyle name="Normal 5 7 8 9 2" xfId="15717"/>
    <cellStyle name="Normal 5 7 8 9 2 2" xfId="45924"/>
    <cellStyle name="Normal 5 7 8 9 3" xfId="25357"/>
    <cellStyle name="Normal 5 7 8 9 3 2" xfId="55564"/>
    <cellStyle name="Normal 5 7 8 9 4" xfId="36284"/>
    <cellStyle name="Normal 5 7 9" xfId="305"/>
    <cellStyle name="Normal 5 7 9 10" xfId="9963"/>
    <cellStyle name="Normal 5 7 9 10 2" xfId="40170"/>
    <cellStyle name="Normal 5 7 9 11" xfId="19603"/>
    <cellStyle name="Normal 5 7 9 11 2" xfId="49810"/>
    <cellStyle name="Normal 5 7 9 12" xfId="29407"/>
    <cellStyle name="Normal 5 7 9 12 2" xfId="59614"/>
    <cellStyle name="Normal 5 7 9 13" xfId="30530"/>
    <cellStyle name="Normal 5 7 9 2" xfId="781"/>
    <cellStyle name="Normal 5 7 9 2 10" xfId="20072"/>
    <cellStyle name="Normal 5 7 9 2 10 2" xfId="50279"/>
    <cellStyle name="Normal 5 7 9 2 11" xfId="29876"/>
    <cellStyle name="Normal 5 7 9 2 11 2" xfId="60083"/>
    <cellStyle name="Normal 5 7 9 2 12" xfId="30999"/>
    <cellStyle name="Normal 5 7 9 2 2" xfId="1910"/>
    <cellStyle name="Normal 5 7 9 2 2 2" xfId="11555"/>
    <cellStyle name="Normal 5 7 9 2 2 2 2" xfId="41762"/>
    <cellStyle name="Normal 5 7 9 2 2 3" xfId="21195"/>
    <cellStyle name="Normal 5 7 9 2 2 3 2" xfId="51402"/>
    <cellStyle name="Normal 5 7 9 2 2 4" xfId="32122"/>
    <cellStyle name="Normal 5 7 9 2 3" xfId="3036"/>
    <cellStyle name="Normal 5 7 9 2 3 2" xfId="12678"/>
    <cellStyle name="Normal 5 7 9 2 3 2 2" xfId="42885"/>
    <cellStyle name="Normal 5 7 9 2 3 3" xfId="22318"/>
    <cellStyle name="Normal 5 7 9 2 3 3 2" xfId="52525"/>
    <cellStyle name="Normal 5 7 9 2 3 4" xfId="33245"/>
    <cellStyle name="Normal 5 7 9 2 4" xfId="4159"/>
    <cellStyle name="Normal 5 7 9 2 4 2" xfId="13801"/>
    <cellStyle name="Normal 5 7 9 2 4 2 2" xfId="44008"/>
    <cellStyle name="Normal 5 7 9 2 4 3" xfId="23441"/>
    <cellStyle name="Normal 5 7 9 2 4 3 2" xfId="53648"/>
    <cellStyle name="Normal 5 7 9 2 4 4" xfId="34368"/>
    <cellStyle name="Normal 5 7 9 2 5" xfId="5448"/>
    <cellStyle name="Normal 5 7 9 2 5 2" xfId="15088"/>
    <cellStyle name="Normal 5 7 9 2 5 2 2" xfId="45295"/>
    <cellStyle name="Normal 5 7 9 2 5 3" xfId="24728"/>
    <cellStyle name="Normal 5 7 9 2 5 3 2" xfId="54935"/>
    <cellStyle name="Normal 5 7 9 2 5 4" xfId="35655"/>
    <cellStyle name="Normal 5 7 9 2 6" xfId="6735"/>
    <cellStyle name="Normal 5 7 9 2 6 2" xfId="16375"/>
    <cellStyle name="Normal 5 7 9 2 6 2 2" xfId="46582"/>
    <cellStyle name="Normal 5 7 9 2 6 3" xfId="26015"/>
    <cellStyle name="Normal 5 7 9 2 6 3 2" xfId="56222"/>
    <cellStyle name="Normal 5 7 9 2 6 4" xfId="36942"/>
    <cellStyle name="Normal 5 7 9 2 7" xfId="8022"/>
    <cellStyle name="Normal 5 7 9 2 7 2" xfId="17662"/>
    <cellStyle name="Normal 5 7 9 2 7 2 2" xfId="47869"/>
    <cellStyle name="Normal 5 7 9 2 7 3" xfId="27302"/>
    <cellStyle name="Normal 5 7 9 2 7 3 2" xfId="57509"/>
    <cellStyle name="Normal 5 7 9 2 7 4" xfId="38229"/>
    <cellStyle name="Normal 5 7 9 2 8" xfId="9309"/>
    <cellStyle name="Normal 5 7 9 2 8 2" xfId="18949"/>
    <cellStyle name="Normal 5 7 9 2 8 2 2" xfId="49156"/>
    <cellStyle name="Normal 5 7 9 2 8 3" xfId="28589"/>
    <cellStyle name="Normal 5 7 9 2 8 3 2" xfId="58796"/>
    <cellStyle name="Normal 5 7 9 2 8 4" xfId="39516"/>
    <cellStyle name="Normal 5 7 9 2 9" xfId="10432"/>
    <cellStyle name="Normal 5 7 9 2 9 2" xfId="40639"/>
    <cellStyle name="Normal 5 7 9 3" xfId="1439"/>
    <cellStyle name="Normal 5 7 9 3 2" xfId="11086"/>
    <cellStyle name="Normal 5 7 9 3 2 2" xfId="41293"/>
    <cellStyle name="Normal 5 7 9 3 3" xfId="20726"/>
    <cellStyle name="Normal 5 7 9 3 3 2" xfId="50933"/>
    <cellStyle name="Normal 5 7 9 3 4" xfId="31653"/>
    <cellStyle name="Normal 5 7 9 4" xfId="2567"/>
    <cellStyle name="Normal 5 7 9 4 2" xfId="12209"/>
    <cellStyle name="Normal 5 7 9 4 2 2" xfId="42416"/>
    <cellStyle name="Normal 5 7 9 4 3" xfId="21849"/>
    <cellStyle name="Normal 5 7 9 4 3 2" xfId="52056"/>
    <cellStyle name="Normal 5 7 9 4 4" xfId="32776"/>
    <cellStyle name="Normal 5 7 9 5" xfId="3690"/>
    <cellStyle name="Normal 5 7 9 5 2" xfId="13332"/>
    <cellStyle name="Normal 5 7 9 5 2 2" xfId="43539"/>
    <cellStyle name="Normal 5 7 9 5 3" xfId="22972"/>
    <cellStyle name="Normal 5 7 9 5 3 2" xfId="53179"/>
    <cellStyle name="Normal 5 7 9 5 4" xfId="33899"/>
    <cellStyle name="Normal 5 7 9 6" xfId="4979"/>
    <cellStyle name="Normal 5 7 9 6 2" xfId="14619"/>
    <cellStyle name="Normal 5 7 9 6 2 2" xfId="44826"/>
    <cellStyle name="Normal 5 7 9 6 3" xfId="24259"/>
    <cellStyle name="Normal 5 7 9 6 3 2" xfId="54466"/>
    <cellStyle name="Normal 5 7 9 6 4" xfId="35186"/>
    <cellStyle name="Normal 5 7 9 7" xfId="6266"/>
    <cellStyle name="Normal 5 7 9 7 2" xfId="15906"/>
    <cellStyle name="Normal 5 7 9 7 2 2" xfId="46113"/>
    <cellStyle name="Normal 5 7 9 7 3" xfId="25546"/>
    <cellStyle name="Normal 5 7 9 7 3 2" xfId="55753"/>
    <cellStyle name="Normal 5 7 9 7 4" xfId="36473"/>
    <cellStyle name="Normal 5 7 9 8" xfId="7553"/>
    <cellStyle name="Normal 5 7 9 8 2" xfId="17193"/>
    <cellStyle name="Normal 5 7 9 8 2 2" xfId="47400"/>
    <cellStyle name="Normal 5 7 9 8 3" xfId="26833"/>
    <cellStyle name="Normal 5 7 9 8 3 2" xfId="57040"/>
    <cellStyle name="Normal 5 7 9 8 4" xfId="37760"/>
    <cellStyle name="Normal 5 7 9 9" xfId="8840"/>
    <cellStyle name="Normal 5 7 9 9 2" xfId="18480"/>
    <cellStyle name="Normal 5 7 9 9 2 2" xfId="48687"/>
    <cellStyle name="Normal 5 7 9 9 3" xfId="28120"/>
    <cellStyle name="Normal 5 7 9 9 3 2" xfId="58327"/>
    <cellStyle name="Normal 5 7 9 9 4" xfId="39047"/>
    <cellStyle name="Normal 5 8" xfId="125"/>
    <cellStyle name="Normal 5 8 10" xfId="469"/>
    <cellStyle name="Normal 5 8 10 10" xfId="10127"/>
    <cellStyle name="Normal 5 8 10 10 2" xfId="40334"/>
    <cellStyle name="Normal 5 8 10 11" xfId="19767"/>
    <cellStyle name="Normal 5 8 10 11 2" xfId="49974"/>
    <cellStyle name="Normal 5 8 10 12" xfId="29571"/>
    <cellStyle name="Normal 5 8 10 12 2" xfId="59778"/>
    <cellStyle name="Normal 5 8 10 13" xfId="30694"/>
    <cellStyle name="Normal 5 8 10 2" xfId="945"/>
    <cellStyle name="Normal 5 8 10 2 10" xfId="20236"/>
    <cellStyle name="Normal 5 8 10 2 10 2" xfId="50443"/>
    <cellStyle name="Normal 5 8 10 2 11" xfId="30040"/>
    <cellStyle name="Normal 5 8 10 2 11 2" xfId="60247"/>
    <cellStyle name="Normal 5 8 10 2 12" xfId="31163"/>
    <cellStyle name="Normal 5 8 10 2 2" xfId="2074"/>
    <cellStyle name="Normal 5 8 10 2 2 2" xfId="11719"/>
    <cellStyle name="Normal 5 8 10 2 2 2 2" xfId="41926"/>
    <cellStyle name="Normal 5 8 10 2 2 3" xfId="21359"/>
    <cellStyle name="Normal 5 8 10 2 2 3 2" xfId="51566"/>
    <cellStyle name="Normal 5 8 10 2 2 4" xfId="32286"/>
    <cellStyle name="Normal 5 8 10 2 3" xfId="3200"/>
    <cellStyle name="Normal 5 8 10 2 3 2" xfId="12842"/>
    <cellStyle name="Normal 5 8 10 2 3 2 2" xfId="43049"/>
    <cellStyle name="Normal 5 8 10 2 3 3" xfId="22482"/>
    <cellStyle name="Normal 5 8 10 2 3 3 2" xfId="52689"/>
    <cellStyle name="Normal 5 8 10 2 3 4" xfId="33409"/>
    <cellStyle name="Normal 5 8 10 2 4" xfId="4323"/>
    <cellStyle name="Normal 5 8 10 2 4 2" xfId="13965"/>
    <cellStyle name="Normal 5 8 10 2 4 2 2" xfId="44172"/>
    <cellStyle name="Normal 5 8 10 2 4 3" xfId="23605"/>
    <cellStyle name="Normal 5 8 10 2 4 3 2" xfId="53812"/>
    <cellStyle name="Normal 5 8 10 2 4 4" xfId="34532"/>
    <cellStyle name="Normal 5 8 10 2 5" xfId="5612"/>
    <cellStyle name="Normal 5 8 10 2 5 2" xfId="15252"/>
    <cellStyle name="Normal 5 8 10 2 5 2 2" xfId="45459"/>
    <cellStyle name="Normal 5 8 10 2 5 3" xfId="24892"/>
    <cellStyle name="Normal 5 8 10 2 5 3 2" xfId="55099"/>
    <cellStyle name="Normal 5 8 10 2 5 4" xfId="35819"/>
    <cellStyle name="Normal 5 8 10 2 6" xfId="6899"/>
    <cellStyle name="Normal 5 8 10 2 6 2" xfId="16539"/>
    <cellStyle name="Normal 5 8 10 2 6 2 2" xfId="46746"/>
    <cellStyle name="Normal 5 8 10 2 6 3" xfId="26179"/>
    <cellStyle name="Normal 5 8 10 2 6 3 2" xfId="56386"/>
    <cellStyle name="Normal 5 8 10 2 6 4" xfId="37106"/>
    <cellStyle name="Normal 5 8 10 2 7" xfId="8186"/>
    <cellStyle name="Normal 5 8 10 2 7 2" xfId="17826"/>
    <cellStyle name="Normal 5 8 10 2 7 2 2" xfId="48033"/>
    <cellStyle name="Normal 5 8 10 2 7 3" xfId="27466"/>
    <cellStyle name="Normal 5 8 10 2 7 3 2" xfId="57673"/>
    <cellStyle name="Normal 5 8 10 2 7 4" xfId="38393"/>
    <cellStyle name="Normal 5 8 10 2 8" xfId="9473"/>
    <cellStyle name="Normal 5 8 10 2 8 2" xfId="19113"/>
    <cellStyle name="Normal 5 8 10 2 8 2 2" xfId="49320"/>
    <cellStyle name="Normal 5 8 10 2 8 3" xfId="28753"/>
    <cellStyle name="Normal 5 8 10 2 8 3 2" xfId="58960"/>
    <cellStyle name="Normal 5 8 10 2 8 4" xfId="39680"/>
    <cellStyle name="Normal 5 8 10 2 9" xfId="10596"/>
    <cellStyle name="Normal 5 8 10 2 9 2" xfId="40803"/>
    <cellStyle name="Normal 5 8 10 3" xfId="1603"/>
    <cellStyle name="Normal 5 8 10 3 2" xfId="11250"/>
    <cellStyle name="Normal 5 8 10 3 2 2" xfId="41457"/>
    <cellStyle name="Normal 5 8 10 3 3" xfId="20890"/>
    <cellStyle name="Normal 5 8 10 3 3 2" xfId="51097"/>
    <cellStyle name="Normal 5 8 10 3 4" xfId="31817"/>
    <cellStyle name="Normal 5 8 10 4" xfId="2731"/>
    <cellStyle name="Normal 5 8 10 4 2" xfId="12373"/>
    <cellStyle name="Normal 5 8 10 4 2 2" xfId="42580"/>
    <cellStyle name="Normal 5 8 10 4 3" xfId="22013"/>
    <cellStyle name="Normal 5 8 10 4 3 2" xfId="52220"/>
    <cellStyle name="Normal 5 8 10 4 4" xfId="32940"/>
    <cellStyle name="Normal 5 8 10 5" xfId="3854"/>
    <cellStyle name="Normal 5 8 10 5 2" xfId="13496"/>
    <cellStyle name="Normal 5 8 10 5 2 2" xfId="43703"/>
    <cellStyle name="Normal 5 8 10 5 3" xfId="23136"/>
    <cellStyle name="Normal 5 8 10 5 3 2" xfId="53343"/>
    <cellStyle name="Normal 5 8 10 5 4" xfId="34063"/>
    <cellStyle name="Normal 5 8 10 6" xfId="5143"/>
    <cellStyle name="Normal 5 8 10 6 2" xfId="14783"/>
    <cellStyle name="Normal 5 8 10 6 2 2" xfId="44990"/>
    <cellStyle name="Normal 5 8 10 6 3" xfId="24423"/>
    <cellStyle name="Normal 5 8 10 6 3 2" xfId="54630"/>
    <cellStyle name="Normal 5 8 10 6 4" xfId="35350"/>
    <cellStyle name="Normal 5 8 10 7" xfId="6430"/>
    <cellStyle name="Normal 5 8 10 7 2" xfId="16070"/>
    <cellStyle name="Normal 5 8 10 7 2 2" xfId="46277"/>
    <cellStyle name="Normal 5 8 10 7 3" xfId="25710"/>
    <cellStyle name="Normal 5 8 10 7 3 2" xfId="55917"/>
    <cellStyle name="Normal 5 8 10 7 4" xfId="36637"/>
    <cellStyle name="Normal 5 8 10 8" xfId="7717"/>
    <cellStyle name="Normal 5 8 10 8 2" xfId="17357"/>
    <cellStyle name="Normal 5 8 10 8 2 2" xfId="47564"/>
    <cellStyle name="Normal 5 8 10 8 3" xfId="26997"/>
    <cellStyle name="Normal 5 8 10 8 3 2" xfId="57204"/>
    <cellStyle name="Normal 5 8 10 8 4" xfId="37924"/>
    <cellStyle name="Normal 5 8 10 9" xfId="9004"/>
    <cellStyle name="Normal 5 8 10 9 2" xfId="18644"/>
    <cellStyle name="Normal 5 8 10 9 2 2" xfId="48851"/>
    <cellStyle name="Normal 5 8 10 9 3" xfId="28284"/>
    <cellStyle name="Normal 5 8 10 9 3 2" xfId="58491"/>
    <cellStyle name="Normal 5 8 10 9 4" xfId="39211"/>
    <cellStyle name="Normal 5 8 11" xfId="492"/>
    <cellStyle name="Normal 5 8 11 10" xfId="10150"/>
    <cellStyle name="Normal 5 8 11 10 2" xfId="40357"/>
    <cellStyle name="Normal 5 8 11 11" xfId="19790"/>
    <cellStyle name="Normal 5 8 11 11 2" xfId="49997"/>
    <cellStyle name="Normal 5 8 11 12" xfId="29594"/>
    <cellStyle name="Normal 5 8 11 12 2" xfId="59801"/>
    <cellStyle name="Normal 5 8 11 13" xfId="30717"/>
    <cellStyle name="Normal 5 8 11 2" xfId="968"/>
    <cellStyle name="Normal 5 8 11 2 10" xfId="20259"/>
    <cellStyle name="Normal 5 8 11 2 10 2" xfId="50466"/>
    <cellStyle name="Normal 5 8 11 2 11" xfId="30063"/>
    <cellStyle name="Normal 5 8 11 2 11 2" xfId="60270"/>
    <cellStyle name="Normal 5 8 11 2 12" xfId="31186"/>
    <cellStyle name="Normal 5 8 11 2 2" xfId="2097"/>
    <cellStyle name="Normal 5 8 11 2 2 2" xfId="11742"/>
    <cellStyle name="Normal 5 8 11 2 2 2 2" xfId="41949"/>
    <cellStyle name="Normal 5 8 11 2 2 3" xfId="21382"/>
    <cellStyle name="Normal 5 8 11 2 2 3 2" xfId="51589"/>
    <cellStyle name="Normal 5 8 11 2 2 4" xfId="32309"/>
    <cellStyle name="Normal 5 8 11 2 3" xfId="3223"/>
    <cellStyle name="Normal 5 8 11 2 3 2" xfId="12865"/>
    <cellStyle name="Normal 5 8 11 2 3 2 2" xfId="43072"/>
    <cellStyle name="Normal 5 8 11 2 3 3" xfId="22505"/>
    <cellStyle name="Normal 5 8 11 2 3 3 2" xfId="52712"/>
    <cellStyle name="Normal 5 8 11 2 3 4" xfId="33432"/>
    <cellStyle name="Normal 5 8 11 2 4" xfId="4346"/>
    <cellStyle name="Normal 5 8 11 2 4 2" xfId="13988"/>
    <cellStyle name="Normal 5 8 11 2 4 2 2" xfId="44195"/>
    <cellStyle name="Normal 5 8 11 2 4 3" xfId="23628"/>
    <cellStyle name="Normal 5 8 11 2 4 3 2" xfId="53835"/>
    <cellStyle name="Normal 5 8 11 2 4 4" xfId="34555"/>
    <cellStyle name="Normal 5 8 11 2 5" xfId="5635"/>
    <cellStyle name="Normal 5 8 11 2 5 2" xfId="15275"/>
    <cellStyle name="Normal 5 8 11 2 5 2 2" xfId="45482"/>
    <cellStyle name="Normal 5 8 11 2 5 3" xfId="24915"/>
    <cellStyle name="Normal 5 8 11 2 5 3 2" xfId="55122"/>
    <cellStyle name="Normal 5 8 11 2 5 4" xfId="35842"/>
    <cellStyle name="Normal 5 8 11 2 6" xfId="6922"/>
    <cellStyle name="Normal 5 8 11 2 6 2" xfId="16562"/>
    <cellStyle name="Normal 5 8 11 2 6 2 2" xfId="46769"/>
    <cellStyle name="Normal 5 8 11 2 6 3" xfId="26202"/>
    <cellStyle name="Normal 5 8 11 2 6 3 2" xfId="56409"/>
    <cellStyle name="Normal 5 8 11 2 6 4" xfId="37129"/>
    <cellStyle name="Normal 5 8 11 2 7" xfId="8209"/>
    <cellStyle name="Normal 5 8 11 2 7 2" xfId="17849"/>
    <cellStyle name="Normal 5 8 11 2 7 2 2" xfId="48056"/>
    <cellStyle name="Normal 5 8 11 2 7 3" xfId="27489"/>
    <cellStyle name="Normal 5 8 11 2 7 3 2" xfId="57696"/>
    <cellStyle name="Normal 5 8 11 2 7 4" xfId="38416"/>
    <cellStyle name="Normal 5 8 11 2 8" xfId="9496"/>
    <cellStyle name="Normal 5 8 11 2 8 2" xfId="19136"/>
    <cellStyle name="Normal 5 8 11 2 8 2 2" xfId="49343"/>
    <cellStyle name="Normal 5 8 11 2 8 3" xfId="28776"/>
    <cellStyle name="Normal 5 8 11 2 8 3 2" xfId="58983"/>
    <cellStyle name="Normal 5 8 11 2 8 4" xfId="39703"/>
    <cellStyle name="Normal 5 8 11 2 9" xfId="10619"/>
    <cellStyle name="Normal 5 8 11 2 9 2" xfId="40826"/>
    <cellStyle name="Normal 5 8 11 3" xfId="1626"/>
    <cellStyle name="Normal 5 8 11 3 2" xfId="11273"/>
    <cellStyle name="Normal 5 8 11 3 2 2" xfId="41480"/>
    <cellStyle name="Normal 5 8 11 3 3" xfId="20913"/>
    <cellStyle name="Normal 5 8 11 3 3 2" xfId="51120"/>
    <cellStyle name="Normal 5 8 11 3 4" xfId="31840"/>
    <cellStyle name="Normal 5 8 11 4" xfId="2754"/>
    <cellStyle name="Normal 5 8 11 4 2" xfId="12396"/>
    <cellStyle name="Normal 5 8 11 4 2 2" xfId="42603"/>
    <cellStyle name="Normal 5 8 11 4 3" xfId="22036"/>
    <cellStyle name="Normal 5 8 11 4 3 2" xfId="52243"/>
    <cellStyle name="Normal 5 8 11 4 4" xfId="32963"/>
    <cellStyle name="Normal 5 8 11 5" xfId="3877"/>
    <cellStyle name="Normal 5 8 11 5 2" xfId="13519"/>
    <cellStyle name="Normal 5 8 11 5 2 2" xfId="43726"/>
    <cellStyle name="Normal 5 8 11 5 3" xfId="23159"/>
    <cellStyle name="Normal 5 8 11 5 3 2" xfId="53366"/>
    <cellStyle name="Normal 5 8 11 5 4" xfId="34086"/>
    <cellStyle name="Normal 5 8 11 6" xfId="5166"/>
    <cellStyle name="Normal 5 8 11 6 2" xfId="14806"/>
    <cellStyle name="Normal 5 8 11 6 2 2" xfId="45013"/>
    <cellStyle name="Normal 5 8 11 6 3" xfId="24446"/>
    <cellStyle name="Normal 5 8 11 6 3 2" xfId="54653"/>
    <cellStyle name="Normal 5 8 11 6 4" xfId="35373"/>
    <cellStyle name="Normal 5 8 11 7" xfId="6453"/>
    <cellStyle name="Normal 5 8 11 7 2" xfId="16093"/>
    <cellStyle name="Normal 5 8 11 7 2 2" xfId="46300"/>
    <cellStyle name="Normal 5 8 11 7 3" xfId="25733"/>
    <cellStyle name="Normal 5 8 11 7 3 2" xfId="55940"/>
    <cellStyle name="Normal 5 8 11 7 4" xfId="36660"/>
    <cellStyle name="Normal 5 8 11 8" xfId="7740"/>
    <cellStyle name="Normal 5 8 11 8 2" xfId="17380"/>
    <cellStyle name="Normal 5 8 11 8 2 2" xfId="47587"/>
    <cellStyle name="Normal 5 8 11 8 3" xfId="27020"/>
    <cellStyle name="Normal 5 8 11 8 3 2" xfId="57227"/>
    <cellStyle name="Normal 5 8 11 8 4" xfId="37947"/>
    <cellStyle name="Normal 5 8 11 9" xfId="9027"/>
    <cellStyle name="Normal 5 8 11 9 2" xfId="18667"/>
    <cellStyle name="Normal 5 8 11 9 2 2" xfId="48874"/>
    <cellStyle name="Normal 5 8 11 9 3" xfId="28307"/>
    <cellStyle name="Normal 5 8 11 9 3 2" xfId="58514"/>
    <cellStyle name="Normal 5 8 11 9 4" xfId="39234"/>
    <cellStyle name="Normal 5 8 12" xfId="515"/>
    <cellStyle name="Normal 5 8 12 10" xfId="10173"/>
    <cellStyle name="Normal 5 8 12 10 2" xfId="40380"/>
    <cellStyle name="Normal 5 8 12 11" xfId="19813"/>
    <cellStyle name="Normal 5 8 12 11 2" xfId="50020"/>
    <cellStyle name="Normal 5 8 12 12" xfId="29617"/>
    <cellStyle name="Normal 5 8 12 12 2" xfId="59824"/>
    <cellStyle name="Normal 5 8 12 13" xfId="30740"/>
    <cellStyle name="Normal 5 8 12 2" xfId="991"/>
    <cellStyle name="Normal 5 8 12 2 10" xfId="20282"/>
    <cellStyle name="Normal 5 8 12 2 10 2" xfId="50489"/>
    <cellStyle name="Normal 5 8 12 2 11" xfId="30086"/>
    <cellStyle name="Normal 5 8 12 2 11 2" xfId="60293"/>
    <cellStyle name="Normal 5 8 12 2 12" xfId="31209"/>
    <cellStyle name="Normal 5 8 12 2 2" xfId="2120"/>
    <cellStyle name="Normal 5 8 12 2 2 2" xfId="11765"/>
    <cellStyle name="Normal 5 8 12 2 2 2 2" xfId="41972"/>
    <cellStyle name="Normal 5 8 12 2 2 3" xfId="21405"/>
    <cellStyle name="Normal 5 8 12 2 2 3 2" xfId="51612"/>
    <cellStyle name="Normal 5 8 12 2 2 4" xfId="32332"/>
    <cellStyle name="Normal 5 8 12 2 3" xfId="3246"/>
    <cellStyle name="Normal 5 8 12 2 3 2" xfId="12888"/>
    <cellStyle name="Normal 5 8 12 2 3 2 2" xfId="43095"/>
    <cellStyle name="Normal 5 8 12 2 3 3" xfId="22528"/>
    <cellStyle name="Normal 5 8 12 2 3 3 2" xfId="52735"/>
    <cellStyle name="Normal 5 8 12 2 3 4" xfId="33455"/>
    <cellStyle name="Normal 5 8 12 2 4" xfId="4369"/>
    <cellStyle name="Normal 5 8 12 2 4 2" xfId="14011"/>
    <cellStyle name="Normal 5 8 12 2 4 2 2" xfId="44218"/>
    <cellStyle name="Normal 5 8 12 2 4 3" xfId="23651"/>
    <cellStyle name="Normal 5 8 12 2 4 3 2" xfId="53858"/>
    <cellStyle name="Normal 5 8 12 2 4 4" xfId="34578"/>
    <cellStyle name="Normal 5 8 12 2 5" xfId="5658"/>
    <cellStyle name="Normal 5 8 12 2 5 2" xfId="15298"/>
    <cellStyle name="Normal 5 8 12 2 5 2 2" xfId="45505"/>
    <cellStyle name="Normal 5 8 12 2 5 3" xfId="24938"/>
    <cellStyle name="Normal 5 8 12 2 5 3 2" xfId="55145"/>
    <cellStyle name="Normal 5 8 12 2 5 4" xfId="35865"/>
    <cellStyle name="Normal 5 8 12 2 6" xfId="6945"/>
    <cellStyle name="Normal 5 8 12 2 6 2" xfId="16585"/>
    <cellStyle name="Normal 5 8 12 2 6 2 2" xfId="46792"/>
    <cellStyle name="Normal 5 8 12 2 6 3" xfId="26225"/>
    <cellStyle name="Normal 5 8 12 2 6 3 2" xfId="56432"/>
    <cellStyle name="Normal 5 8 12 2 6 4" xfId="37152"/>
    <cellStyle name="Normal 5 8 12 2 7" xfId="8232"/>
    <cellStyle name="Normal 5 8 12 2 7 2" xfId="17872"/>
    <cellStyle name="Normal 5 8 12 2 7 2 2" xfId="48079"/>
    <cellStyle name="Normal 5 8 12 2 7 3" xfId="27512"/>
    <cellStyle name="Normal 5 8 12 2 7 3 2" xfId="57719"/>
    <cellStyle name="Normal 5 8 12 2 7 4" xfId="38439"/>
    <cellStyle name="Normal 5 8 12 2 8" xfId="9519"/>
    <cellStyle name="Normal 5 8 12 2 8 2" xfId="19159"/>
    <cellStyle name="Normal 5 8 12 2 8 2 2" xfId="49366"/>
    <cellStyle name="Normal 5 8 12 2 8 3" xfId="28799"/>
    <cellStyle name="Normal 5 8 12 2 8 3 2" xfId="59006"/>
    <cellStyle name="Normal 5 8 12 2 8 4" xfId="39726"/>
    <cellStyle name="Normal 5 8 12 2 9" xfId="10642"/>
    <cellStyle name="Normal 5 8 12 2 9 2" xfId="40849"/>
    <cellStyle name="Normal 5 8 12 3" xfId="1649"/>
    <cellStyle name="Normal 5 8 12 3 2" xfId="11296"/>
    <cellStyle name="Normal 5 8 12 3 2 2" xfId="41503"/>
    <cellStyle name="Normal 5 8 12 3 3" xfId="20936"/>
    <cellStyle name="Normal 5 8 12 3 3 2" xfId="51143"/>
    <cellStyle name="Normal 5 8 12 3 4" xfId="31863"/>
    <cellStyle name="Normal 5 8 12 4" xfId="2777"/>
    <cellStyle name="Normal 5 8 12 4 2" xfId="12419"/>
    <cellStyle name="Normal 5 8 12 4 2 2" xfId="42626"/>
    <cellStyle name="Normal 5 8 12 4 3" xfId="22059"/>
    <cellStyle name="Normal 5 8 12 4 3 2" xfId="52266"/>
    <cellStyle name="Normal 5 8 12 4 4" xfId="32986"/>
    <cellStyle name="Normal 5 8 12 5" xfId="3900"/>
    <cellStyle name="Normal 5 8 12 5 2" xfId="13542"/>
    <cellStyle name="Normal 5 8 12 5 2 2" xfId="43749"/>
    <cellStyle name="Normal 5 8 12 5 3" xfId="23182"/>
    <cellStyle name="Normal 5 8 12 5 3 2" xfId="53389"/>
    <cellStyle name="Normal 5 8 12 5 4" xfId="34109"/>
    <cellStyle name="Normal 5 8 12 6" xfId="5189"/>
    <cellStyle name="Normal 5 8 12 6 2" xfId="14829"/>
    <cellStyle name="Normal 5 8 12 6 2 2" xfId="45036"/>
    <cellStyle name="Normal 5 8 12 6 3" xfId="24469"/>
    <cellStyle name="Normal 5 8 12 6 3 2" xfId="54676"/>
    <cellStyle name="Normal 5 8 12 6 4" xfId="35396"/>
    <cellStyle name="Normal 5 8 12 7" xfId="6476"/>
    <cellStyle name="Normal 5 8 12 7 2" xfId="16116"/>
    <cellStyle name="Normal 5 8 12 7 2 2" xfId="46323"/>
    <cellStyle name="Normal 5 8 12 7 3" xfId="25756"/>
    <cellStyle name="Normal 5 8 12 7 3 2" xfId="55963"/>
    <cellStyle name="Normal 5 8 12 7 4" xfId="36683"/>
    <cellStyle name="Normal 5 8 12 8" xfId="7763"/>
    <cellStyle name="Normal 5 8 12 8 2" xfId="17403"/>
    <cellStyle name="Normal 5 8 12 8 2 2" xfId="47610"/>
    <cellStyle name="Normal 5 8 12 8 3" xfId="27043"/>
    <cellStyle name="Normal 5 8 12 8 3 2" xfId="57250"/>
    <cellStyle name="Normal 5 8 12 8 4" xfId="37970"/>
    <cellStyle name="Normal 5 8 12 9" xfId="9050"/>
    <cellStyle name="Normal 5 8 12 9 2" xfId="18690"/>
    <cellStyle name="Normal 5 8 12 9 2 2" xfId="48897"/>
    <cellStyle name="Normal 5 8 12 9 3" xfId="28330"/>
    <cellStyle name="Normal 5 8 12 9 3 2" xfId="58537"/>
    <cellStyle name="Normal 5 8 12 9 4" xfId="39257"/>
    <cellStyle name="Normal 5 8 13" xfId="538"/>
    <cellStyle name="Normal 5 8 13 10" xfId="10196"/>
    <cellStyle name="Normal 5 8 13 10 2" xfId="40403"/>
    <cellStyle name="Normal 5 8 13 11" xfId="19836"/>
    <cellStyle name="Normal 5 8 13 11 2" xfId="50043"/>
    <cellStyle name="Normal 5 8 13 12" xfId="29640"/>
    <cellStyle name="Normal 5 8 13 12 2" xfId="59847"/>
    <cellStyle name="Normal 5 8 13 13" xfId="30763"/>
    <cellStyle name="Normal 5 8 13 2" xfId="1014"/>
    <cellStyle name="Normal 5 8 13 2 10" xfId="20305"/>
    <cellStyle name="Normal 5 8 13 2 10 2" xfId="50512"/>
    <cellStyle name="Normal 5 8 13 2 11" xfId="30109"/>
    <cellStyle name="Normal 5 8 13 2 11 2" xfId="60316"/>
    <cellStyle name="Normal 5 8 13 2 12" xfId="31232"/>
    <cellStyle name="Normal 5 8 13 2 2" xfId="2143"/>
    <cellStyle name="Normal 5 8 13 2 2 2" xfId="11788"/>
    <cellStyle name="Normal 5 8 13 2 2 2 2" xfId="41995"/>
    <cellStyle name="Normal 5 8 13 2 2 3" xfId="21428"/>
    <cellStyle name="Normal 5 8 13 2 2 3 2" xfId="51635"/>
    <cellStyle name="Normal 5 8 13 2 2 4" xfId="32355"/>
    <cellStyle name="Normal 5 8 13 2 3" xfId="3269"/>
    <cellStyle name="Normal 5 8 13 2 3 2" xfId="12911"/>
    <cellStyle name="Normal 5 8 13 2 3 2 2" xfId="43118"/>
    <cellStyle name="Normal 5 8 13 2 3 3" xfId="22551"/>
    <cellStyle name="Normal 5 8 13 2 3 3 2" xfId="52758"/>
    <cellStyle name="Normal 5 8 13 2 3 4" xfId="33478"/>
    <cellStyle name="Normal 5 8 13 2 4" xfId="4392"/>
    <cellStyle name="Normal 5 8 13 2 4 2" xfId="14034"/>
    <cellStyle name="Normal 5 8 13 2 4 2 2" xfId="44241"/>
    <cellStyle name="Normal 5 8 13 2 4 3" xfId="23674"/>
    <cellStyle name="Normal 5 8 13 2 4 3 2" xfId="53881"/>
    <cellStyle name="Normal 5 8 13 2 4 4" xfId="34601"/>
    <cellStyle name="Normal 5 8 13 2 5" xfId="5681"/>
    <cellStyle name="Normal 5 8 13 2 5 2" xfId="15321"/>
    <cellStyle name="Normal 5 8 13 2 5 2 2" xfId="45528"/>
    <cellStyle name="Normal 5 8 13 2 5 3" xfId="24961"/>
    <cellStyle name="Normal 5 8 13 2 5 3 2" xfId="55168"/>
    <cellStyle name="Normal 5 8 13 2 5 4" xfId="35888"/>
    <cellStyle name="Normal 5 8 13 2 6" xfId="6968"/>
    <cellStyle name="Normal 5 8 13 2 6 2" xfId="16608"/>
    <cellStyle name="Normal 5 8 13 2 6 2 2" xfId="46815"/>
    <cellStyle name="Normal 5 8 13 2 6 3" xfId="26248"/>
    <cellStyle name="Normal 5 8 13 2 6 3 2" xfId="56455"/>
    <cellStyle name="Normal 5 8 13 2 6 4" xfId="37175"/>
    <cellStyle name="Normal 5 8 13 2 7" xfId="8255"/>
    <cellStyle name="Normal 5 8 13 2 7 2" xfId="17895"/>
    <cellStyle name="Normal 5 8 13 2 7 2 2" xfId="48102"/>
    <cellStyle name="Normal 5 8 13 2 7 3" xfId="27535"/>
    <cellStyle name="Normal 5 8 13 2 7 3 2" xfId="57742"/>
    <cellStyle name="Normal 5 8 13 2 7 4" xfId="38462"/>
    <cellStyle name="Normal 5 8 13 2 8" xfId="9542"/>
    <cellStyle name="Normal 5 8 13 2 8 2" xfId="19182"/>
    <cellStyle name="Normal 5 8 13 2 8 2 2" xfId="49389"/>
    <cellStyle name="Normal 5 8 13 2 8 3" xfId="28822"/>
    <cellStyle name="Normal 5 8 13 2 8 3 2" xfId="59029"/>
    <cellStyle name="Normal 5 8 13 2 8 4" xfId="39749"/>
    <cellStyle name="Normal 5 8 13 2 9" xfId="10665"/>
    <cellStyle name="Normal 5 8 13 2 9 2" xfId="40872"/>
    <cellStyle name="Normal 5 8 13 3" xfId="1672"/>
    <cellStyle name="Normal 5 8 13 3 2" xfId="11319"/>
    <cellStyle name="Normal 5 8 13 3 2 2" xfId="41526"/>
    <cellStyle name="Normal 5 8 13 3 3" xfId="20959"/>
    <cellStyle name="Normal 5 8 13 3 3 2" xfId="51166"/>
    <cellStyle name="Normal 5 8 13 3 4" xfId="31886"/>
    <cellStyle name="Normal 5 8 13 4" xfId="2800"/>
    <cellStyle name="Normal 5 8 13 4 2" xfId="12442"/>
    <cellStyle name="Normal 5 8 13 4 2 2" xfId="42649"/>
    <cellStyle name="Normal 5 8 13 4 3" xfId="22082"/>
    <cellStyle name="Normal 5 8 13 4 3 2" xfId="52289"/>
    <cellStyle name="Normal 5 8 13 4 4" xfId="33009"/>
    <cellStyle name="Normal 5 8 13 5" xfId="3923"/>
    <cellStyle name="Normal 5 8 13 5 2" xfId="13565"/>
    <cellStyle name="Normal 5 8 13 5 2 2" xfId="43772"/>
    <cellStyle name="Normal 5 8 13 5 3" xfId="23205"/>
    <cellStyle name="Normal 5 8 13 5 3 2" xfId="53412"/>
    <cellStyle name="Normal 5 8 13 5 4" xfId="34132"/>
    <cellStyle name="Normal 5 8 13 6" xfId="5212"/>
    <cellStyle name="Normal 5 8 13 6 2" xfId="14852"/>
    <cellStyle name="Normal 5 8 13 6 2 2" xfId="45059"/>
    <cellStyle name="Normal 5 8 13 6 3" xfId="24492"/>
    <cellStyle name="Normal 5 8 13 6 3 2" xfId="54699"/>
    <cellStyle name="Normal 5 8 13 6 4" xfId="35419"/>
    <cellStyle name="Normal 5 8 13 7" xfId="6499"/>
    <cellStyle name="Normal 5 8 13 7 2" xfId="16139"/>
    <cellStyle name="Normal 5 8 13 7 2 2" xfId="46346"/>
    <cellStyle name="Normal 5 8 13 7 3" xfId="25779"/>
    <cellStyle name="Normal 5 8 13 7 3 2" xfId="55986"/>
    <cellStyle name="Normal 5 8 13 7 4" xfId="36706"/>
    <cellStyle name="Normal 5 8 13 8" xfId="7786"/>
    <cellStyle name="Normal 5 8 13 8 2" xfId="17426"/>
    <cellStyle name="Normal 5 8 13 8 2 2" xfId="47633"/>
    <cellStyle name="Normal 5 8 13 8 3" xfId="27066"/>
    <cellStyle name="Normal 5 8 13 8 3 2" xfId="57273"/>
    <cellStyle name="Normal 5 8 13 8 4" xfId="37993"/>
    <cellStyle name="Normal 5 8 13 9" xfId="9073"/>
    <cellStyle name="Normal 5 8 13 9 2" xfId="18713"/>
    <cellStyle name="Normal 5 8 13 9 2 2" xfId="48920"/>
    <cellStyle name="Normal 5 8 13 9 3" xfId="28353"/>
    <cellStyle name="Normal 5 8 13 9 3 2" xfId="58560"/>
    <cellStyle name="Normal 5 8 13 9 4" xfId="39280"/>
    <cellStyle name="Normal 5 8 14" xfId="563"/>
    <cellStyle name="Normal 5 8 14 10" xfId="10220"/>
    <cellStyle name="Normal 5 8 14 10 2" xfId="40427"/>
    <cellStyle name="Normal 5 8 14 11" xfId="19860"/>
    <cellStyle name="Normal 5 8 14 11 2" xfId="50067"/>
    <cellStyle name="Normal 5 8 14 12" xfId="29664"/>
    <cellStyle name="Normal 5 8 14 12 2" xfId="59871"/>
    <cellStyle name="Normal 5 8 14 13" xfId="30787"/>
    <cellStyle name="Normal 5 8 14 2" xfId="1039"/>
    <cellStyle name="Normal 5 8 14 2 10" xfId="20329"/>
    <cellStyle name="Normal 5 8 14 2 10 2" xfId="50536"/>
    <cellStyle name="Normal 5 8 14 2 11" xfId="30133"/>
    <cellStyle name="Normal 5 8 14 2 11 2" xfId="60340"/>
    <cellStyle name="Normal 5 8 14 2 12" xfId="31256"/>
    <cellStyle name="Normal 5 8 14 2 2" xfId="2167"/>
    <cellStyle name="Normal 5 8 14 2 2 2" xfId="11812"/>
    <cellStyle name="Normal 5 8 14 2 2 2 2" xfId="42019"/>
    <cellStyle name="Normal 5 8 14 2 2 3" xfId="21452"/>
    <cellStyle name="Normal 5 8 14 2 2 3 2" xfId="51659"/>
    <cellStyle name="Normal 5 8 14 2 2 4" xfId="32379"/>
    <cellStyle name="Normal 5 8 14 2 3" xfId="3293"/>
    <cellStyle name="Normal 5 8 14 2 3 2" xfId="12935"/>
    <cellStyle name="Normal 5 8 14 2 3 2 2" xfId="43142"/>
    <cellStyle name="Normal 5 8 14 2 3 3" xfId="22575"/>
    <cellStyle name="Normal 5 8 14 2 3 3 2" xfId="52782"/>
    <cellStyle name="Normal 5 8 14 2 3 4" xfId="33502"/>
    <cellStyle name="Normal 5 8 14 2 4" xfId="4416"/>
    <cellStyle name="Normal 5 8 14 2 4 2" xfId="14058"/>
    <cellStyle name="Normal 5 8 14 2 4 2 2" xfId="44265"/>
    <cellStyle name="Normal 5 8 14 2 4 3" xfId="23698"/>
    <cellStyle name="Normal 5 8 14 2 4 3 2" xfId="53905"/>
    <cellStyle name="Normal 5 8 14 2 4 4" xfId="34625"/>
    <cellStyle name="Normal 5 8 14 2 5" xfId="5705"/>
    <cellStyle name="Normal 5 8 14 2 5 2" xfId="15345"/>
    <cellStyle name="Normal 5 8 14 2 5 2 2" xfId="45552"/>
    <cellStyle name="Normal 5 8 14 2 5 3" xfId="24985"/>
    <cellStyle name="Normal 5 8 14 2 5 3 2" xfId="55192"/>
    <cellStyle name="Normal 5 8 14 2 5 4" xfId="35912"/>
    <cellStyle name="Normal 5 8 14 2 6" xfId="6992"/>
    <cellStyle name="Normal 5 8 14 2 6 2" xfId="16632"/>
    <cellStyle name="Normal 5 8 14 2 6 2 2" xfId="46839"/>
    <cellStyle name="Normal 5 8 14 2 6 3" xfId="26272"/>
    <cellStyle name="Normal 5 8 14 2 6 3 2" xfId="56479"/>
    <cellStyle name="Normal 5 8 14 2 6 4" xfId="37199"/>
    <cellStyle name="Normal 5 8 14 2 7" xfId="8279"/>
    <cellStyle name="Normal 5 8 14 2 7 2" xfId="17919"/>
    <cellStyle name="Normal 5 8 14 2 7 2 2" xfId="48126"/>
    <cellStyle name="Normal 5 8 14 2 7 3" xfId="27559"/>
    <cellStyle name="Normal 5 8 14 2 7 3 2" xfId="57766"/>
    <cellStyle name="Normal 5 8 14 2 7 4" xfId="38486"/>
    <cellStyle name="Normal 5 8 14 2 8" xfId="9566"/>
    <cellStyle name="Normal 5 8 14 2 8 2" xfId="19206"/>
    <cellStyle name="Normal 5 8 14 2 8 2 2" xfId="49413"/>
    <cellStyle name="Normal 5 8 14 2 8 3" xfId="28846"/>
    <cellStyle name="Normal 5 8 14 2 8 3 2" xfId="59053"/>
    <cellStyle name="Normal 5 8 14 2 8 4" xfId="39773"/>
    <cellStyle name="Normal 5 8 14 2 9" xfId="10689"/>
    <cellStyle name="Normal 5 8 14 2 9 2" xfId="40896"/>
    <cellStyle name="Normal 5 8 14 3" xfId="1696"/>
    <cellStyle name="Normal 5 8 14 3 2" xfId="11343"/>
    <cellStyle name="Normal 5 8 14 3 2 2" xfId="41550"/>
    <cellStyle name="Normal 5 8 14 3 3" xfId="20983"/>
    <cellStyle name="Normal 5 8 14 3 3 2" xfId="51190"/>
    <cellStyle name="Normal 5 8 14 3 4" xfId="31910"/>
    <cellStyle name="Normal 5 8 14 4" xfId="2824"/>
    <cellStyle name="Normal 5 8 14 4 2" xfId="12466"/>
    <cellStyle name="Normal 5 8 14 4 2 2" xfId="42673"/>
    <cellStyle name="Normal 5 8 14 4 3" xfId="22106"/>
    <cellStyle name="Normal 5 8 14 4 3 2" xfId="52313"/>
    <cellStyle name="Normal 5 8 14 4 4" xfId="33033"/>
    <cellStyle name="Normal 5 8 14 5" xfId="3947"/>
    <cellStyle name="Normal 5 8 14 5 2" xfId="13589"/>
    <cellStyle name="Normal 5 8 14 5 2 2" xfId="43796"/>
    <cellStyle name="Normal 5 8 14 5 3" xfId="23229"/>
    <cellStyle name="Normal 5 8 14 5 3 2" xfId="53436"/>
    <cellStyle name="Normal 5 8 14 5 4" xfId="34156"/>
    <cellStyle name="Normal 5 8 14 6" xfId="5236"/>
    <cellStyle name="Normal 5 8 14 6 2" xfId="14876"/>
    <cellStyle name="Normal 5 8 14 6 2 2" xfId="45083"/>
    <cellStyle name="Normal 5 8 14 6 3" xfId="24516"/>
    <cellStyle name="Normal 5 8 14 6 3 2" xfId="54723"/>
    <cellStyle name="Normal 5 8 14 6 4" xfId="35443"/>
    <cellStyle name="Normal 5 8 14 7" xfId="6523"/>
    <cellStyle name="Normal 5 8 14 7 2" xfId="16163"/>
    <cellStyle name="Normal 5 8 14 7 2 2" xfId="46370"/>
    <cellStyle name="Normal 5 8 14 7 3" xfId="25803"/>
    <cellStyle name="Normal 5 8 14 7 3 2" xfId="56010"/>
    <cellStyle name="Normal 5 8 14 7 4" xfId="36730"/>
    <cellStyle name="Normal 5 8 14 8" xfId="7810"/>
    <cellStyle name="Normal 5 8 14 8 2" xfId="17450"/>
    <cellStyle name="Normal 5 8 14 8 2 2" xfId="47657"/>
    <cellStyle name="Normal 5 8 14 8 3" xfId="27090"/>
    <cellStyle name="Normal 5 8 14 8 3 2" xfId="57297"/>
    <cellStyle name="Normal 5 8 14 8 4" xfId="38017"/>
    <cellStyle name="Normal 5 8 14 9" xfId="9097"/>
    <cellStyle name="Normal 5 8 14 9 2" xfId="18737"/>
    <cellStyle name="Normal 5 8 14 9 2 2" xfId="48944"/>
    <cellStyle name="Normal 5 8 14 9 3" xfId="28377"/>
    <cellStyle name="Normal 5 8 14 9 3 2" xfId="58584"/>
    <cellStyle name="Normal 5 8 14 9 4" xfId="39304"/>
    <cellStyle name="Normal 5 8 15" xfId="587"/>
    <cellStyle name="Normal 5 8 15 10" xfId="10243"/>
    <cellStyle name="Normal 5 8 15 10 2" xfId="40450"/>
    <cellStyle name="Normal 5 8 15 11" xfId="19883"/>
    <cellStyle name="Normal 5 8 15 11 2" xfId="50090"/>
    <cellStyle name="Normal 5 8 15 12" xfId="29687"/>
    <cellStyle name="Normal 5 8 15 12 2" xfId="59894"/>
    <cellStyle name="Normal 5 8 15 13" xfId="30810"/>
    <cellStyle name="Normal 5 8 15 2" xfId="1062"/>
    <cellStyle name="Normal 5 8 15 2 10" xfId="20352"/>
    <cellStyle name="Normal 5 8 15 2 10 2" xfId="50559"/>
    <cellStyle name="Normal 5 8 15 2 11" xfId="30156"/>
    <cellStyle name="Normal 5 8 15 2 11 2" xfId="60363"/>
    <cellStyle name="Normal 5 8 15 2 12" xfId="31279"/>
    <cellStyle name="Normal 5 8 15 2 2" xfId="2190"/>
    <cellStyle name="Normal 5 8 15 2 2 2" xfId="11835"/>
    <cellStyle name="Normal 5 8 15 2 2 2 2" xfId="42042"/>
    <cellStyle name="Normal 5 8 15 2 2 3" xfId="21475"/>
    <cellStyle name="Normal 5 8 15 2 2 3 2" xfId="51682"/>
    <cellStyle name="Normal 5 8 15 2 2 4" xfId="32402"/>
    <cellStyle name="Normal 5 8 15 2 3" xfId="3316"/>
    <cellStyle name="Normal 5 8 15 2 3 2" xfId="12958"/>
    <cellStyle name="Normal 5 8 15 2 3 2 2" xfId="43165"/>
    <cellStyle name="Normal 5 8 15 2 3 3" xfId="22598"/>
    <cellStyle name="Normal 5 8 15 2 3 3 2" xfId="52805"/>
    <cellStyle name="Normal 5 8 15 2 3 4" xfId="33525"/>
    <cellStyle name="Normal 5 8 15 2 4" xfId="4439"/>
    <cellStyle name="Normal 5 8 15 2 4 2" xfId="14081"/>
    <cellStyle name="Normal 5 8 15 2 4 2 2" xfId="44288"/>
    <cellStyle name="Normal 5 8 15 2 4 3" xfId="23721"/>
    <cellStyle name="Normal 5 8 15 2 4 3 2" xfId="53928"/>
    <cellStyle name="Normal 5 8 15 2 4 4" xfId="34648"/>
    <cellStyle name="Normal 5 8 15 2 5" xfId="5728"/>
    <cellStyle name="Normal 5 8 15 2 5 2" xfId="15368"/>
    <cellStyle name="Normal 5 8 15 2 5 2 2" xfId="45575"/>
    <cellStyle name="Normal 5 8 15 2 5 3" xfId="25008"/>
    <cellStyle name="Normal 5 8 15 2 5 3 2" xfId="55215"/>
    <cellStyle name="Normal 5 8 15 2 5 4" xfId="35935"/>
    <cellStyle name="Normal 5 8 15 2 6" xfId="7015"/>
    <cellStyle name="Normal 5 8 15 2 6 2" xfId="16655"/>
    <cellStyle name="Normal 5 8 15 2 6 2 2" xfId="46862"/>
    <cellStyle name="Normal 5 8 15 2 6 3" xfId="26295"/>
    <cellStyle name="Normal 5 8 15 2 6 3 2" xfId="56502"/>
    <cellStyle name="Normal 5 8 15 2 6 4" xfId="37222"/>
    <cellStyle name="Normal 5 8 15 2 7" xfId="8302"/>
    <cellStyle name="Normal 5 8 15 2 7 2" xfId="17942"/>
    <cellStyle name="Normal 5 8 15 2 7 2 2" xfId="48149"/>
    <cellStyle name="Normal 5 8 15 2 7 3" xfId="27582"/>
    <cellStyle name="Normal 5 8 15 2 7 3 2" xfId="57789"/>
    <cellStyle name="Normal 5 8 15 2 7 4" xfId="38509"/>
    <cellStyle name="Normal 5 8 15 2 8" xfId="9589"/>
    <cellStyle name="Normal 5 8 15 2 8 2" xfId="19229"/>
    <cellStyle name="Normal 5 8 15 2 8 2 2" xfId="49436"/>
    <cellStyle name="Normal 5 8 15 2 8 3" xfId="28869"/>
    <cellStyle name="Normal 5 8 15 2 8 3 2" xfId="59076"/>
    <cellStyle name="Normal 5 8 15 2 8 4" xfId="39796"/>
    <cellStyle name="Normal 5 8 15 2 9" xfId="10712"/>
    <cellStyle name="Normal 5 8 15 2 9 2" xfId="40919"/>
    <cellStyle name="Normal 5 8 15 3" xfId="1720"/>
    <cellStyle name="Normal 5 8 15 3 2" xfId="11366"/>
    <cellStyle name="Normal 5 8 15 3 2 2" xfId="41573"/>
    <cellStyle name="Normal 5 8 15 3 3" xfId="21006"/>
    <cellStyle name="Normal 5 8 15 3 3 2" xfId="51213"/>
    <cellStyle name="Normal 5 8 15 3 4" xfId="31933"/>
    <cellStyle name="Normal 5 8 15 4" xfId="2847"/>
    <cellStyle name="Normal 5 8 15 4 2" xfId="12489"/>
    <cellStyle name="Normal 5 8 15 4 2 2" xfId="42696"/>
    <cellStyle name="Normal 5 8 15 4 3" xfId="22129"/>
    <cellStyle name="Normal 5 8 15 4 3 2" xfId="52336"/>
    <cellStyle name="Normal 5 8 15 4 4" xfId="33056"/>
    <cellStyle name="Normal 5 8 15 5" xfId="3970"/>
    <cellStyle name="Normal 5 8 15 5 2" xfId="13612"/>
    <cellStyle name="Normal 5 8 15 5 2 2" xfId="43819"/>
    <cellStyle name="Normal 5 8 15 5 3" xfId="23252"/>
    <cellStyle name="Normal 5 8 15 5 3 2" xfId="53459"/>
    <cellStyle name="Normal 5 8 15 5 4" xfId="34179"/>
    <cellStyle name="Normal 5 8 15 6" xfId="5259"/>
    <cellStyle name="Normal 5 8 15 6 2" xfId="14899"/>
    <cellStyle name="Normal 5 8 15 6 2 2" xfId="45106"/>
    <cellStyle name="Normal 5 8 15 6 3" xfId="24539"/>
    <cellStyle name="Normal 5 8 15 6 3 2" xfId="54746"/>
    <cellStyle name="Normal 5 8 15 6 4" xfId="35466"/>
    <cellStyle name="Normal 5 8 15 7" xfId="6546"/>
    <cellStyle name="Normal 5 8 15 7 2" xfId="16186"/>
    <cellStyle name="Normal 5 8 15 7 2 2" xfId="46393"/>
    <cellStyle name="Normal 5 8 15 7 3" xfId="25826"/>
    <cellStyle name="Normal 5 8 15 7 3 2" xfId="56033"/>
    <cellStyle name="Normal 5 8 15 7 4" xfId="36753"/>
    <cellStyle name="Normal 5 8 15 8" xfId="7833"/>
    <cellStyle name="Normal 5 8 15 8 2" xfId="17473"/>
    <cellStyle name="Normal 5 8 15 8 2 2" xfId="47680"/>
    <cellStyle name="Normal 5 8 15 8 3" xfId="27113"/>
    <cellStyle name="Normal 5 8 15 8 3 2" xfId="57320"/>
    <cellStyle name="Normal 5 8 15 8 4" xfId="38040"/>
    <cellStyle name="Normal 5 8 15 9" xfId="9120"/>
    <cellStyle name="Normal 5 8 15 9 2" xfId="18760"/>
    <cellStyle name="Normal 5 8 15 9 2 2" xfId="48967"/>
    <cellStyle name="Normal 5 8 15 9 3" xfId="28400"/>
    <cellStyle name="Normal 5 8 15 9 3 2" xfId="58607"/>
    <cellStyle name="Normal 5 8 15 9 4" xfId="39327"/>
    <cellStyle name="Normal 5 8 16" xfId="617"/>
    <cellStyle name="Normal 5 8 16 10" xfId="19910"/>
    <cellStyle name="Normal 5 8 16 10 2" xfId="50117"/>
    <cellStyle name="Normal 5 8 16 11" xfId="29714"/>
    <cellStyle name="Normal 5 8 16 11 2" xfId="59921"/>
    <cellStyle name="Normal 5 8 16 12" xfId="30837"/>
    <cellStyle name="Normal 5 8 16 2" xfId="1748"/>
    <cellStyle name="Normal 5 8 16 2 2" xfId="11393"/>
    <cellStyle name="Normal 5 8 16 2 2 2" xfId="41600"/>
    <cellStyle name="Normal 5 8 16 2 3" xfId="21033"/>
    <cellStyle name="Normal 5 8 16 2 3 2" xfId="51240"/>
    <cellStyle name="Normal 5 8 16 2 4" xfId="31960"/>
    <cellStyle name="Normal 5 8 16 3" xfId="2874"/>
    <cellStyle name="Normal 5 8 16 3 2" xfId="12516"/>
    <cellStyle name="Normal 5 8 16 3 2 2" xfId="42723"/>
    <cellStyle name="Normal 5 8 16 3 3" xfId="22156"/>
    <cellStyle name="Normal 5 8 16 3 3 2" xfId="52363"/>
    <cellStyle name="Normal 5 8 16 3 4" xfId="33083"/>
    <cellStyle name="Normal 5 8 16 4" xfId="3997"/>
    <cellStyle name="Normal 5 8 16 4 2" xfId="13639"/>
    <cellStyle name="Normal 5 8 16 4 2 2" xfId="43846"/>
    <cellStyle name="Normal 5 8 16 4 3" xfId="23279"/>
    <cellStyle name="Normal 5 8 16 4 3 2" xfId="53486"/>
    <cellStyle name="Normal 5 8 16 4 4" xfId="34206"/>
    <cellStyle name="Normal 5 8 16 5" xfId="5286"/>
    <cellStyle name="Normal 5 8 16 5 2" xfId="14926"/>
    <cellStyle name="Normal 5 8 16 5 2 2" xfId="45133"/>
    <cellStyle name="Normal 5 8 16 5 3" xfId="24566"/>
    <cellStyle name="Normal 5 8 16 5 3 2" xfId="54773"/>
    <cellStyle name="Normal 5 8 16 5 4" xfId="35493"/>
    <cellStyle name="Normal 5 8 16 6" xfId="6573"/>
    <cellStyle name="Normal 5 8 16 6 2" xfId="16213"/>
    <cellStyle name="Normal 5 8 16 6 2 2" xfId="46420"/>
    <cellStyle name="Normal 5 8 16 6 3" xfId="25853"/>
    <cellStyle name="Normal 5 8 16 6 3 2" xfId="56060"/>
    <cellStyle name="Normal 5 8 16 6 4" xfId="36780"/>
    <cellStyle name="Normal 5 8 16 7" xfId="7860"/>
    <cellStyle name="Normal 5 8 16 7 2" xfId="17500"/>
    <cellStyle name="Normal 5 8 16 7 2 2" xfId="47707"/>
    <cellStyle name="Normal 5 8 16 7 3" xfId="27140"/>
    <cellStyle name="Normal 5 8 16 7 3 2" xfId="57347"/>
    <cellStyle name="Normal 5 8 16 7 4" xfId="38067"/>
    <cellStyle name="Normal 5 8 16 8" xfId="9147"/>
    <cellStyle name="Normal 5 8 16 8 2" xfId="18787"/>
    <cellStyle name="Normal 5 8 16 8 2 2" xfId="48994"/>
    <cellStyle name="Normal 5 8 16 8 3" xfId="28427"/>
    <cellStyle name="Normal 5 8 16 8 3 2" xfId="58634"/>
    <cellStyle name="Normal 5 8 16 8 4" xfId="39354"/>
    <cellStyle name="Normal 5 8 16 9" xfId="10270"/>
    <cellStyle name="Normal 5 8 16 9 2" xfId="40477"/>
    <cellStyle name="Normal 5 8 17" xfId="1087"/>
    <cellStyle name="Normal 5 8 17 10" xfId="20377"/>
    <cellStyle name="Normal 5 8 17 10 2" xfId="50584"/>
    <cellStyle name="Normal 5 8 17 11" xfId="30181"/>
    <cellStyle name="Normal 5 8 17 11 2" xfId="60388"/>
    <cellStyle name="Normal 5 8 17 12" xfId="31304"/>
    <cellStyle name="Normal 5 8 17 2" xfId="2215"/>
    <cellStyle name="Normal 5 8 17 2 2" xfId="11860"/>
    <cellStyle name="Normal 5 8 17 2 2 2" xfId="42067"/>
    <cellStyle name="Normal 5 8 17 2 3" xfId="21500"/>
    <cellStyle name="Normal 5 8 17 2 3 2" xfId="51707"/>
    <cellStyle name="Normal 5 8 17 2 4" xfId="32427"/>
    <cellStyle name="Normal 5 8 17 3" xfId="3341"/>
    <cellStyle name="Normal 5 8 17 3 2" xfId="12983"/>
    <cellStyle name="Normal 5 8 17 3 2 2" xfId="43190"/>
    <cellStyle name="Normal 5 8 17 3 3" xfId="22623"/>
    <cellStyle name="Normal 5 8 17 3 3 2" xfId="52830"/>
    <cellStyle name="Normal 5 8 17 3 4" xfId="33550"/>
    <cellStyle name="Normal 5 8 17 4" xfId="4464"/>
    <cellStyle name="Normal 5 8 17 4 2" xfId="14106"/>
    <cellStyle name="Normal 5 8 17 4 2 2" xfId="44313"/>
    <cellStyle name="Normal 5 8 17 4 3" xfId="23746"/>
    <cellStyle name="Normal 5 8 17 4 3 2" xfId="53953"/>
    <cellStyle name="Normal 5 8 17 4 4" xfId="34673"/>
    <cellStyle name="Normal 5 8 17 5" xfId="5753"/>
    <cellStyle name="Normal 5 8 17 5 2" xfId="15393"/>
    <cellStyle name="Normal 5 8 17 5 2 2" xfId="45600"/>
    <cellStyle name="Normal 5 8 17 5 3" xfId="25033"/>
    <cellStyle name="Normal 5 8 17 5 3 2" xfId="55240"/>
    <cellStyle name="Normal 5 8 17 5 4" xfId="35960"/>
    <cellStyle name="Normal 5 8 17 6" xfId="7040"/>
    <cellStyle name="Normal 5 8 17 6 2" xfId="16680"/>
    <cellStyle name="Normal 5 8 17 6 2 2" xfId="46887"/>
    <cellStyle name="Normal 5 8 17 6 3" xfId="26320"/>
    <cellStyle name="Normal 5 8 17 6 3 2" xfId="56527"/>
    <cellStyle name="Normal 5 8 17 6 4" xfId="37247"/>
    <cellStyle name="Normal 5 8 17 7" xfId="8327"/>
    <cellStyle name="Normal 5 8 17 7 2" xfId="17967"/>
    <cellStyle name="Normal 5 8 17 7 2 2" xfId="48174"/>
    <cellStyle name="Normal 5 8 17 7 3" xfId="27607"/>
    <cellStyle name="Normal 5 8 17 7 3 2" xfId="57814"/>
    <cellStyle name="Normal 5 8 17 7 4" xfId="38534"/>
    <cellStyle name="Normal 5 8 17 8" xfId="9614"/>
    <cellStyle name="Normal 5 8 17 8 2" xfId="19254"/>
    <cellStyle name="Normal 5 8 17 8 2 2" xfId="49461"/>
    <cellStyle name="Normal 5 8 17 8 3" xfId="28894"/>
    <cellStyle name="Normal 5 8 17 8 3 2" xfId="59101"/>
    <cellStyle name="Normal 5 8 17 8 4" xfId="39821"/>
    <cellStyle name="Normal 5 8 17 9" xfId="10737"/>
    <cellStyle name="Normal 5 8 17 9 2" xfId="40944"/>
    <cellStyle name="Normal 5 8 18" xfId="1251"/>
    <cellStyle name="Normal 5 8 18 10" xfId="20539"/>
    <cellStyle name="Normal 5 8 18 10 2" xfId="50746"/>
    <cellStyle name="Normal 5 8 18 11" xfId="30343"/>
    <cellStyle name="Normal 5 8 18 11 2" xfId="60550"/>
    <cellStyle name="Normal 5 8 18 12" xfId="31466"/>
    <cellStyle name="Normal 5 8 18 2" xfId="2379"/>
    <cellStyle name="Normal 5 8 18 2 2" xfId="12022"/>
    <cellStyle name="Normal 5 8 18 2 2 2" xfId="42229"/>
    <cellStyle name="Normal 5 8 18 2 3" xfId="21662"/>
    <cellStyle name="Normal 5 8 18 2 3 2" xfId="51869"/>
    <cellStyle name="Normal 5 8 18 2 4" xfId="32589"/>
    <cellStyle name="Normal 5 8 18 3" xfId="3503"/>
    <cellStyle name="Normal 5 8 18 3 2" xfId="13145"/>
    <cellStyle name="Normal 5 8 18 3 2 2" xfId="43352"/>
    <cellStyle name="Normal 5 8 18 3 3" xfId="22785"/>
    <cellStyle name="Normal 5 8 18 3 3 2" xfId="52992"/>
    <cellStyle name="Normal 5 8 18 3 4" xfId="33712"/>
    <cellStyle name="Normal 5 8 18 4" xfId="4626"/>
    <cellStyle name="Normal 5 8 18 4 2" xfId="14268"/>
    <cellStyle name="Normal 5 8 18 4 2 2" xfId="44475"/>
    <cellStyle name="Normal 5 8 18 4 3" xfId="23908"/>
    <cellStyle name="Normal 5 8 18 4 3 2" xfId="54115"/>
    <cellStyle name="Normal 5 8 18 4 4" xfId="34835"/>
    <cellStyle name="Normal 5 8 18 5" xfId="5915"/>
    <cellStyle name="Normal 5 8 18 5 2" xfId="15555"/>
    <cellStyle name="Normal 5 8 18 5 2 2" xfId="45762"/>
    <cellStyle name="Normal 5 8 18 5 3" xfId="25195"/>
    <cellStyle name="Normal 5 8 18 5 3 2" xfId="55402"/>
    <cellStyle name="Normal 5 8 18 5 4" xfId="36122"/>
    <cellStyle name="Normal 5 8 18 6" xfId="7202"/>
    <cellStyle name="Normal 5 8 18 6 2" xfId="16842"/>
    <cellStyle name="Normal 5 8 18 6 2 2" xfId="47049"/>
    <cellStyle name="Normal 5 8 18 6 3" xfId="26482"/>
    <cellStyle name="Normal 5 8 18 6 3 2" xfId="56689"/>
    <cellStyle name="Normal 5 8 18 6 4" xfId="37409"/>
    <cellStyle name="Normal 5 8 18 7" xfId="8489"/>
    <cellStyle name="Normal 5 8 18 7 2" xfId="18129"/>
    <cellStyle name="Normal 5 8 18 7 2 2" xfId="48336"/>
    <cellStyle name="Normal 5 8 18 7 3" xfId="27769"/>
    <cellStyle name="Normal 5 8 18 7 3 2" xfId="57976"/>
    <cellStyle name="Normal 5 8 18 7 4" xfId="38696"/>
    <cellStyle name="Normal 5 8 18 8" xfId="9776"/>
    <cellStyle name="Normal 5 8 18 8 2" xfId="19416"/>
    <cellStyle name="Normal 5 8 18 8 2 2" xfId="49623"/>
    <cellStyle name="Normal 5 8 18 8 3" xfId="29056"/>
    <cellStyle name="Normal 5 8 18 8 3 2" xfId="59263"/>
    <cellStyle name="Normal 5 8 18 8 4" xfId="39983"/>
    <cellStyle name="Normal 5 8 18 9" xfId="10899"/>
    <cellStyle name="Normal 5 8 18 9 2" xfId="41106"/>
    <cellStyle name="Normal 5 8 19" xfId="1277"/>
    <cellStyle name="Normal 5 8 19 2" xfId="4815"/>
    <cellStyle name="Normal 5 8 19 2 2" xfId="14457"/>
    <cellStyle name="Normal 5 8 19 2 2 2" xfId="44664"/>
    <cellStyle name="Normal 5 8 19 2 3" xfId="24097"/>
    <cellStyle name="Normal 5 8 19 2 3 2" xfId="54304"/>
    <cellStyle name="Normal 5 8 19 2 4" xfId="35024"/>
    <cellStyle name="Normal 5 8 19 3" xfId="6104"/>
    <cellStyle name="Normal 5 8 19 3 2" xfId="15744"/>
    <cellStyle name="Normal 5 8 19 3 2 2" xfId="45951"/>
    <cellStyle name="Normal 5 8 19 3 3" xfId="25384"/>
    <cellStyle name="Normal 5 8 19 3 3 2" xfId="55591"/>
    <cellStyle name="Normal 5 8 19 3 4" xfId="36311"/>
    <cellStyle name="Normal 5 8 19 4" xfId="7391"/>
    <cellStyle name="Normal 5 8 19 4 2" xfId="17031"/>
    <cellStyle name="Normal 5 8 19 4 2 2" xfId="47238"/>
    <cellStyle name="Normal 5 8 19 4 3" xfId="26671"/>
    <cellStyle name="Normal 5 8 19 4 3 2" xfId="56878"/>
    <cellStyle name="Normal 5 8 19 4 4" xfId="37598"/>
    <cellStyle name="Normal 5 8 19 5" xfId="8678"/>
    <cellStyle name="Normal 5 8 19 5 2" xfId="18318"/>
    <cellStyle name="Normal 5 8 19 5 2 2" xfId="48525"/>
    <cellStyle name="Normal 5 8 19 5 3" xfId="27958"/>
    <cellStyle name="Normal 5 8 19 5 3 2" xfId="58165"/>
    <cellStyle name="Normal 5 8 19 5 4" xfId="38885"/>
    <cellStyle name="Normal 5 8 19 6" xfId="10924"/>
    <cellStyle name="Normal 5 8 19 6 2" xfId="41131"/>
    <cellStyle name="Normal 5 8 19 7" xfId="20564"/>
    <cellStyle name="Normal 5 8 19 7 2" xfId="50771"/>
    <cellStyle name="Normal 5 8 19 8" xfId="29245"/>
    <cellStyle name="Normal 5 8 19 8 2" xfId="59452"/>
    <cellStyle name="Normal 5 8 19 9" xfId="31491"/>
    <cellStyle name="Normal 5 8 2" xfId="126"/>
    <cellStyle name="Normal 5 8 2 10" xfId="493"/>
    <cellStyle name="Normal 5 8 2 10 10" xfId="10151"/>
    <cellStyle name="Normal 5 8 2 10 10 2" xfId="40358"/>
    <cellStyle name="Normal 5 8 2 10 11" xfId="19791"/>
    <cellStyle name="Normal 5 8 2 10 11 2" xfId="49998"/>
    <cellStyle name="Normal 5 8 2 10 12" xfId="29595"/>
    <cellStyle name="Normal 5 8 2 10 12 2" xfId="59802"/>
    <cellStyle name="Normal 5 8 2 10 13" xfId="30718"/>
    <cellStyle name="Normal 5 8 2 10 2" xfId="969"/>
    <cellStyle name="Normal 5 8 2 10 2 10" xfId="20260"/>
    <cellStyle name="Normal 5 8 2 10 2 10 2" xfId="50467"/>
    <cellStyle name="Normal 5 8 2 10 2 11" xfId="30064"/>
    <cellStyle name="Normal 5 8 2 10 2 11 2" xfId="60271"/>
    <cellStyle name="Normal 5 8 2 10 2 12" xfId="31187"/>
    <cellStyle name="Normal 5 8 2 10 2 2" xfId="2098"/>
    <cellStyle name="Normal 5 8 2 10 2 2 2" xfId="11743"/>
    <cellStyle name="Normal 5 8 2 10 2 2 2 2" xfId="41950"/>
    <cellStyle name="Normal 5 8 2 10 2 2 3" xfId="21383"/>
    <cellStyle name="Normal 5 8 2 10 2 2 3 2" xfId="51590"/>
    <cellStyle name="Normal 5 8 2 10 2 2 4" xfId="32310"/>
    <cellStyle name="Normal 5 8 2 10 2 3" xfId="3224"/>
    <cellStyle name="Normal 5 8 2 10 2 3 2" xfId="12866"/>
    <cellStyle name="Normal 5 8 2 10 2 3 2 2" xfId="43073"/>
    <cellStyle name="Normal 5 8 2 10 2 3 3" xfId="22506"/>
    <cellStyle name="Normal 5 8 2 10 2 3 3 2" xfId="52713"/>
    <cellStyle name="Normal 5 8 2 10 2 3 4" xfId="33433"/>
    <cellStyle name="Normal 5 8 2 10 2 4" xfId="4347"/>
    <cellStyle name="Normal 5 8 2 10 2 4 2" xfId="13989"/>
    <cellStyle name="Normal 5 8 2 10 2 4 2 2" xfId="44196"/>
    <cellStyle name="Normal 5 8 2 10 2 4 3" xfId="23629"/>
    <cellStyle name="Normal 5 8 2 10 2 4 3 2" xfId="53836"/>
    <cellStyle name="Normal 5 8 2 10 2 4 4" xfId="34556"/>
    <cellStyle name="Normal 5 8 2 10 2 5" xfId="5636"/>
    <cellStyle name="Normal 5 8 2 10 2 5 2" xfId="15276"/>
    <cellStyle name="Normal 5 8 2 10 2 5 2 2" xfId="45483"/>
    <cellStyle name="Normal 5 8 2 10 2 5 3" xfId="24916"/>
    <cellStyle name="Normal 5 8 2 10 2 5 3 2" xfId="55123"/>
    <cellStyle name="Normal 5 8 2 10 2 5 4" xfId="35843"/>
    <cellStyle name="Normal 5 8 2 10 2 6" xfId="6923"/>
    <cellStyle name="Normal 5 8 2 10 2 6 2" xfId="16563"/>
    <cellStyle name="Normal 5 8 2 10 2 6 2 2" xfId="46770"/>
    <cellStyle name="Normal 5 8 2 10 2 6 3" xfId="26203"/>
    <cellStyle name="Normal 5 8 2 10 2 6 3 2" xfId="56410"/>
    <cellStyle name="Normal 5 8 2 10 2 6 4" xfId="37130"/>
    <cellStyle name="Normal 5 8 2 10 2 7" xfId="8210"/>
    <cellStyle name="Normal 5 8 2 10 2 7 2" xfId="17850"/>
    <cellStyle name="Normal 5 8 2 10 2 7 2 2" xfId="48057"/>
    <cellStyle name="Normal 5 8 2 10 2 7 3" xfId="27490"/>
    <cellStyle name="Normal 5 8 2 10 2 7 3 2" xfId="57697"/>
    <cellStyle name="Normal 5 8 2 10 2 7 4" xfId="38417"/>
    <cellStyle name="Normal 5 8 2 10 2 8" xfId="9497"/>
    <cellStyle name="Normal 5 8 2 10 2 8 2" xfId="19137"/>
    <cellStyle name="Normal 5 8 2 10 2 8 2 2" xfId="49344"/>
    <cellStyle name="Normal 5 8 2 10 2 8 3" xfId="28777"/>
    <cellStyle name="Normal 5 8 2 10 2 8 3 2" xfId="58984"/>
    <cellStyle name="Normal 5 8 2 10 2 8 4" xfId="39704"/>
    <cellStyle name="Normal 5 8 2 10 2 9" xfId="10620"/>
    <cellStyle name="Normal 5 8 2 10 2 9 2" xfId="40827"/>
    <cellStyle name="Normal 5 8 2 10 3" xfId="1627"/>
    <cellStyle name="Normal 5 8 2 10 3 2" xfId="11274"/>
    <cellStyle name="Normal 5 8 2 10 3 2 2" xfId="41481"/>
    <cellStyle name="Normal 5 8 2 10 3 3" xfId="20914"/>
    <cellStyle name="Normal 5 8 2 10 3 3 2" xfId="51121"/>
    <cellStyle name="Normal 5 8 2 10 3 4" xfId="31841"/>
    <cellStyle name="Normal 5 8 2 10 4" xfId="2755"/>
    <cellStyle name="Normal 5 8 2 10 4 2" xfId="12397"/>
    <cellStyle name="Normal 5 8 2 10 4 2 2" xfId="42604"/>
    <cellStyle name="Normal 5 8 2 10 4 3" xfId="22037"/>
    <cellStyle name="Normal 5 8 2 10 4 3 2" xfId="52244"/>
    <cellStyle name="Normal 5 8 2 10 4 4" xfId="32964"/>
    <cellStyle name="Normal 5 8 2 10 5" xfId="3878"/>
    <cellStyle name="Normal 5 8 2 10 5 2" xfId="13520"/>
    <cellStyle name="Normal 5 8 2 10 5 2 2" xfId="43727"/>
    <cellStyle name="Normal 5 8 2 10 5 3" xfId="23160"/>
    <cellStyle name="Normal 5 8 2 10 5 3 2" xfId="53367"/>
    <cellStyle name="Normal 5 8 2 10 5 4" xfId="34087"/>
    <cellStyle name="Normal 5 8 2 10 6" xfId="5167"/>
    <cellStyle name="Normal 5 8 2 10 6 2" xfId="14807"/>
    <cellStyle name="Normal 5 8 2 10 6 2 2" xfId="45014"/>
    <cellStyle name="Normal 5 8 2 10 6 3" xfId="24447"/>
    <cellStyle name="Normal 5 8 2 10 6 3 2" xfId="54654"/>
    <cellStyle name="Normal 5 8 2 10 6 4" xfId="35374"/>
    <cellStyle name="Normal 5 8 2 10 7" xfId="6454"/>
    <cellStyle name="Normal 5 8 2 10 7 2" xfId="16094"/>
    <cellStyle name="Normal 5 8 2 10 7 2 2" xfId="46301"/>
    <cellStyle name="Normal 5 8 2 10 7 3" xfId="25734"/>
    <cellStyle name="Normal 5 8 2 10 7 3 2" xfId="55941"/>
    <cellStyle name="Normal 5 8 2 10 7 4" xfId="36661"/>
    <cellStyle name="Normal 5 8 2 10 8" xfId="7741"/>
    <cellStyle name="Normal 5 8 2 10 8 2" xfId="17381"/>
    <cellStyle name="Normal 5 8 2 10 8 2 2" xfId="47588"/>
    <cellStyle name="Normal 5 8 2 10 8 3" xfId="27021"/>
    <cellStyle name="Normal 5 8 2 10 8 3 2" xfId="57228"/>
    <cellStyle name="Normal 5 8 2 10 8 4" xfId="37948"/>
    <cellStyle name="Normal 5 8 2 10 9" xfId="9028"/>
    <cellStyle name="Normal 5 8 2 10 9 2" xfId="18668"/>
    <cellStyle name="Normal 5 8 2 10 9 2 2" xfId="48875"/>
    <cellStyle name="Normal 5 8 2 10 9 3" xfId="28308"/>
    <cellStyle name="Normal 5 8 2 10 9 3 2" xfId="58515"/>
    <cellStyle name="Normal 5 8 2 10 9 4" xfId="39235"/>
    <cellStyle name="Normal 5 8 2 11" xfId="516"/>
    <cellStyle name="Normal 5 8 2 11 10" xfId="10174"/>
    <cellStyle name="Normal 5 8 2 11 10 2" xfId="40381"/>
    <cellStyle name="Normal 5 8 2 11 11" xfId="19814"/>
    <cellStyle name="Normal 5 8 2 11 11 2" xfId="50021"/>
    <cellStyle name="Normal 5 8 2 11 12" xfId="29618"/>
    <cellStyle name="Normal 5 8 2 11 12 2" xfId="59825"/>
    <cellStyle name="Normal 5 8 2 11 13" xfId="30741"/>
    <cellStyle name="Normal 5 8 2 11 2" xfId="992"/>
    <cellStyle name="Normal 5 8 2 11 2 10" xfId="20283"/>
    <cellStyle name="Normal 5 8 2 11 2 10 2" xfId="50490"/>
    <cellStyle name="Normal 5 8 2 11 2 11" xfId="30087"/>
    <cellStyle name="Normal 5 8 2 11 2 11 2" xfId="60294"/>
    <cellStyle name="Normal 5 8 2 11 2 12" xfId="31210"/>
    <cellStyle name="Normal 5 8 2 11 2 2" xfId="2121"/>
    <cellStyle name="Normal 5 8 2 11 2 2 2" xfId="11766"/>
    <cellStyle name="Normal 5 8 2 11 2 2 2 2" xfId="41973"/>
    <cellStyle name="Normal 5 8 2 11 2 2 3" xfId="21406"/>
    <cellStyle name="Normal 5 8 2 11 2 2 3 2" xfId="51613"/>
    <cellStyle name="Normal 5 8 2 11 2 2 4" xfId="32333"/>
    <cellStyle name="Normal 5 8 2 11 2 3" xfId="3247"/>
    <cellStyle name="Normal 5 8 2 11 2 3 2" xfId="12889"/>
    <cellStyle name="Normal 5 8 2 11 2 3 2 2" xfId="43096"/>
    <cellStyle name="Normal 5 8 2 11 2 3 3" xfId="22529"/>
    <cellStyle name="Normal 5 8 2 11 2 3 3 2" xfId="52736"/>
    <cellStyle name="Normal 5 8 2 11 2 3 4" xfId="33456"/>
    <cellStyle name="Normal 5 8 2 11 2 4" xfId="4370"/>
    <cellStyle name="Normal 5 8 2 11 2 4 2" xfId="14012"/>
    <cellStyle name="Normal 5 8 2 11 2 4 2 2" xfId="44219"/>
    <cellStyle name="Normal 5 8 2 11 2 4 3" xfId="23652"/>
    <cellStyle name="Normal 5 8 2 11 2 4 3 2" xfId="53859"/>
    <cellStyle name="Normal 5 8 2 11 2 4 4" xfId="34579"/>
    <cellStyle name="Normal 5 8 2 11 2 5" xfId="5659"/>
    <cellStyle name="Normal 5 8 2 11 2 5 2" xfId="15299"/>
    <cellStyle name="Normal 5 8 2 11 2 5 2 2" xfId="45506"/>
    <cellStyle name="Normal 5 8 2 11 2 5 3" xfId="24939"/>
    <cellStyle name="Normal 5 8 2 11 2 5 3 2" xfId="55146"/>
    <cellStyle name="Normal 5 8 2 11 2 5 4" xfId="35866"/>
    <cellStyle name="Normal 5 8 2 11 2 6" xfId="6946"/>
    <cellStyle name="Normal 5 8 2 11 2 6 2" xfId="16586"/>
    <cellStyle name="Normal 5 8 2 11 2 6 2 2" xfId="46793"/>
    <cellStyle name="Normal 5 8 2 11 2 6 3" xfId="26226"/>
    <cellStyle name="Normal 5 8 2 11 2 6 3 2" xfId="56433"/>
    <cellStyle name="Normal 5 8 2 11 2 6 4" xfId="37153"/>
    <cellStyle name="Normal 5 8 2 11 2 7" xfId="8233"/>
    <cellStyle name="Normal 5 8 2 11 2 7 2" xfId="17873"/>
    <cellStyle name="Normal 5 8 2 11 2 7 2 2" xfId="48080"/>
    <cellStyle name="Normal 5 8 2 11 2 7 3" xfId="27513"/>
    <cellStyle name="Normal 5 8 2 11 2 7 3 2" xfId="57720"/>
    <cellStyle name="Normal 5 8 2 11 2 7 4" xfId="38440"/>
    <cellStyle name="Normal 5 8 2 11 2 8" xfId="9520"/>
    <cellStyle name="Normal 5 8 2 11 2 8 2" xfId="19160"/>
    <cellStyle name="Normal 5 8 2 11 2 8 2 2" xfId="49367"/>
    <cellStyle name="Normal 5 8 2 11 2 8 3" xfId="28800"/>
    <cellStyle name="Normal 5 8 2 11 2 8 3 2" xfId="59007"/>
    <cellStyle name="Normal 5 8 2 11 2 8 4" xfId="39727"/>
    <cellStyle name="Normal 5 8 2 11 2 9" xfId="10643"/>
    <cellStyle name="Normal 5 8 2 11 2 9 2" xfId="40850"/>
    <cellStyle name="Normal 5 8 2 11 3" xfId="1650"/>
    <cellStyle name="Normal 5 8 2 11 3 2" xfId="11297"/>
    <cellStyle name="Normal 5 8 2 11 3 2 2" xfId="41504"/>
    <cellStyle name="Normal 5 8 2 11 3 3" xfId="20937"/>
    <cellStyle name="Normal 5 8 2 11 3 3 2" xfId="51144"/>
    <cellStyle name="Normal 5 8 2 11 3 4" xfId="31864"/>
    <cellStyle name="Normal 5 8 2 11 4" xfId="2778"/>
    <cellStyle name="Normal 5 8 2 11 4 2" xfId="12420"/>
    <cellStyle name="Normal 5 8 2 11 4 2 2" xfId="42627"/>
    <cellStyle name="Normal 5 8 2 11 4 3" xfId="22060"/>
    <cellStyle name="Normal 5 8 2 11 4 3 2" xfId="52267"/>
    <cellStyle name="Normal 5 8 2 11 4 4" xfId="32987"/>
    <cellStyle name="Normal 5 8 2 11 5" xfId="3901"/>
    <cellStyle name="Normal 5 8 2 11 5 2" xfId="13543"/>
    <cellStyle name="Normal 5 8 2 11 5 2 2" xfId="43750"/>
    <cellStyle name="Normal 5 8 2 11 5 3" xfId="23183"/>
    <cellStyle name="Normal 5 8 2 11 5 3 2" xfId="53390"/>
    <cellStyle name="Normal 5 8 2 11 5 4" xfId="34110"/>
    <cellStyle name="Normal 5 8 2 11 6" xfId="5190"/>
    <cellStyle name="Normal 5 8 2 11 6 2" xfId="14830"/>
    <cellStyle name="Normal 5 8 2 11 6 2 2" xfId="45037"/>
    <cellStyle name="Normal 5 8 2 11 6 3" xfId="24470"/>
    <cellStyle name="Normal 5 8 2 11 6 3 2" xfId="54677"/>
    <cellStyle name="Normal 5 8 2 11 6 4" xfId="35397"/>
    <cellStyle name="Normal 5 8 2 11 7" xfId="6477"/>
    <cellStyle name="Normal 5 8 2 11 7 2" xfId="16117"/>
    <cellStyle name="Normal 5 8 2 11 7 2 2" xfId="46324"/>
    <cellStyle name="Normal 5 8 2 11 7 3" xfId="25757"/>
    <cellStyle name="Normal 5 8 2 11 7 3 2" xfId="55964"/>
    <cellStyle name="Normal 5 8 2 11 7 4" xfId="36684"/>
    <cellStyle name="Normal 5 8 2 11 8" xfId="7764"/>
    <cellStyle name="Normal 5 8 2 11 8 2" xfId="17404"/>
    <cellStyle name="Normal 5 8 2 11 8 2 2" xfId="47611"/>
    <cellStyle name="Normal 5 8 2 11 8 3" xfId="27044"/>
    <cellStyle name="Normal 5 8 2 11 8 3 2" xfId="57251"/>
    <cellStyle name="Normal 5 8 2 11 8 4" xfId="37971"/>
    <cellStyle name="Normal 5 8 2 11 9" xfId="9051"/>
    <cellStyle name="Normal 5 8 2 11 9 2" xfId="18691"/>
    <cellStyle name="Normal 5 8 2 11 9 2 2" xfId="48898"/>
    <cellStyle name="Normal 5 8 2 11 9 3" xfId="28331"/>
    <cellStyle name="Normal 5 8 2 11 9 3 2" xfId="58538"/>
    <cellStyle name="Normal 5 8 2 11 9 4" xfId="39258"/>
    <cellStyle name="Normal 5 8 2 12" xfId="539"/>
    <cellStyle name="Normal 5 8 2 12 10" xfId="10197"/>
    <cellStyle name="Normal 5 8 2 12 10 2" xfId="40404"/>
    <cellStyle name="Normal 5 8 2 12 11" xfId="19837"/>
    <cellStyle name="Normal 5 8 2 12 11 2" xfId="50044"/>
    <cellStyle name="Normal 5 8 2 12 12" xfId="29641"/>
    <cellStyle name="Normal 5 8 2 12 12 2" xfId="59848"/>
    <cellStyle name="Normal 5 8 2 12 13" xfId="30764"/>
    <cellStyle name="Normal 5 8 2 12 2" xfId="1015"/>
    <cellStyle name="Normal 5 8 2 12 2 10" xfId="20306"/>
    <cellStyle name="Normal 5 8 2 12 2 10 2" xfId="50513"/>
    <cellStyle name="Normal 5 8 2 12 2 11" xfId="30110"/>
    <cellStyle name="Normal 5 8 2 12 2 11 2" xfId="60317"/>
    <cellStyle name="Normal 5 8 2 12 2 12" xfId="31233"/>
    <cellStyle name="Normal 5 8 2 12 2 2" xfId="2144"/>
    <cellStyle name="Normal 5 8 2 12 2 2 2" xfId="11789"/>
    <cellStyle name="Normal 5 8 2 12 2 2 2 2" xfId="41996"/>
    <cellStyle name="Normal 5 8 2 12 2 2 3" xfId="21429"/>
    <cellStyle name="Normal 5 8 2 12 2 2 3 2" xfId="51636"/>
    <cellStyle name="Normal 5 8 2 12 2 2 4" xfId="32356"/>
    <cellStyle name="Normal 5 8 2 12 2 3" xfId="3270"/>
    <cellStyle name="Normal 5 8 2 12 2 3 2" xfId="12912"/>
    <cellStyle name="Normal 5 8 2 12 2 3 2 2" xfId="43119"/>
    <cellStyle name="Normal 5 8 2 12 2 3 3" xfId="22552"/>
    <cellStyle name="Normal 5 8 2 12 2 3 3 2" xfId="52759"/>
    <cellStyle name="Normal 5 8 2 12 2 3 4" xfId="33479"/>
    <cellStyle name="Normal 5 8 2 12 2 4" xfId="4393"/>
    <cellStyle name="Normal 5 8 2 12 2 4 2" xfId="14035"/>
    <cellStyle name="Normal 5 8 2 12 2 4 2 2" xfId="44242"/>
    <cellStyle name="Normal 5 8 2 12 2 4 3" xfId="23675"/>
    <cellStyle name="Normal 5 8 2 12 2 4 3 2" xfId="53882"/>
    <cellStyle name="Normal 5 8 2 12 2 4 4" xfId="34602"/>
    <cellStyle name="Normal 5 8 2 12 2 5" xfId="5682"/>
    <cellStyle name="Normal 5 8 2 12 2 5 2" xfId="15322"/>
    <cellStyle name="Normal 5 8 2 12 2 5 2 2" xfId="45529"/>
    <cellStyle name="Normal 5 8 2 12 2 5 3" xfId="24962"/>
    <cellStyle name="Normal 5 8 2 12 2 5 3 2" xfId="55169"/>
    <cellStyle name="Normal 5 8 2 12 2 5 4" xfId="35889"/>
    <cellStyle name="Normal 5 8 2 12 2 6" xfId="6969"/>
    <cellStyle name="Normal 5 8 2 12 2 6 2" xfId="16609"/>
    <cellStyle name="Normal 5 8 2 12 2 6 2 2" xfId="46816"/>
    <cellStyle name="Normal 5 8 2 12 2 6 3" xfId="26249"/>
    <cellStyle name="Normal 5 8 2 12 2 6 3 2" xfId="56456"/>
    <cellStyle name="Normal 5 8 2 12 2 6 4" xfId="37176"/>
    <cellStyle name="Normal 5 8 2 12 2 7" xfId="8256"/>
    <cellStyle name="Normal 5 8 2 12 2 7 2" xfId="17896"/>
    <cellStyle name="Normal 5 8 2 12 2 7 2 2" xfId="48103"/>
    <cellStyle name="Normal 5 8 2 12 2 7 3" xfId="27536"/>
    <cellStyle name="Normal 5 8 2 12 2 7 3 2" xfId="57743"/>
    <cellStyle name="Normal 5 8 2 12 2 7 4" xfId="38463"/>
    <cellStyle name="Normal 5 8 2 12 2 8" xfId="9543"/>
    <cellStyle name="Normal 5 8 2 12 2 8 2" xfId="19183"/>
    <cellStyle name="Normal 5 8 2 12 2 8 2 2" xfId="49390"/>
    <cellStyle name="Normal 5 8 2 12 2 8 3" xfId="28823"/>
    <cellStyle name="Normal 5 8 2 12 2 8 3 2" xfId="59030"/>
    <cellStyle name="Normal 5 8 2 12 2 8 4" xfId="39750"/>
    <cellStyle name="Normal 5 8 2 12 2 9" xfId="10666"/>
    <cellStyle name="Normal 5 8 2 12 2 9 2" xfId="40873"/>
    <cellStyle name="Normal 5 8 2 12 3" xfId="1673"/>
    <cellStyle name="Normal 5 8 2 12 3 2" xfId="11320"/>
    <cellStyle name="Normal 5 8 2 12 3 2 2" xfId="41527"/>
    <cellStyle name="Normal 5 8 2 12 3 3" xfId="20960"/>
    <cellStyle name="Normal 5 8 2 12 3 3 2" xfId="51167"/>
    <cellStyle name="Normal 5 8 2 12 3 4" xfId="31887"/>
    <cellStyle name="Normal 5 8 2 12 4" xfId="2801"/>
    <cellStyle name="Normal 5 8 2 12 4 2" xfId="12443"/>
    <cellStyle name="Normal 5 8 2 12 4 2 2" xfId="42650"/>
    <cellStyle name="Normal 5 8 2 12 4 3" xfId="22083"/>
    <cellStyle name="Normal 5 8 2 12 4 3 2" xfId="52290"/>
    <cellStyle name="Normal 5 8 2 12 4 4" xfId="33010"/>
    <cellStyle name="Normal 5 8 2 12 5" xfId="3924"/>
    <cellStyle name="Normal 5 8 2 12 5 2" xfId="13566"/>
    <cellStyle name="Normal 5 8 2 12 5 2 2" xfId="43773"/>
    <cellStyle name="Normal 5 8 2 12 5 3" xfId="23206"/>
    <cellStyle name="Normal 5 8 2 12 5 3 2" xfId="53413"/>
    <cellStyle name="Normal 5 8 2 12 5 4" xfId="34133"/>
    <cellStyle name="Normal 5 8 2 12 6" xfId="5213"/>
    <cellStyle name="Normal 5 8 2 12 6 2" xfId="14853"/>
    <cellStyle name="Normal 5 8 2 12 6 2 2" xfId="45060"/>
    <cellStyle name="Normal 5 8 2 12 6 3" xfId="24493"/>
    <cellStyle name="Normal 5 8 2 12 6 3 2" xfId="54700"/>
    <cellStyle name="Normal 5 8 2 12 6 4" xfId="35420"/>
    <cellStyle name="Normal 5 8 2 12 7" xfId="6500"/>
    <cellStyle name="Normal 5 8 2 12 7 2" xfId="16140"/>
    <cellStyle name="Normal 5 8 2 12 7 2 2" xfId="46347"/>
    <cellStyle name="Normal 5 8 2 12 7 3" xfId="25780"/>
    <cellStyle name="Normal 5 8 2 12 7 3 2" xfId="55987"/>
    <cellStyle name="Normal 5 8 2 12 7 4" xfId="36707"/>
    <cellStyle name="Normal 5 8 2 12 8" xfId="7787"/>
    <cellStyle name="Normal 5 8 2 12 8 2" xfId="17427"/>
    <cellStyle name="Normal 5 8 2 12 8 2 2" xfId="47634"/>
    <cellStyle name="Normal 5 8 2 12 8 3" xfId="27067"/>
    <cellStyle name="Normal 5 8 2 12 8 3 2" xfId="57274"/>
    <cellStyle name="Normal 5 8 2 12 8 4" xfId="37994"/>
    <cellStyle name="Normal 5 8 2 12 9" xfId="9074"/>
    <cellStyle name="Normal 5 8 2 12 9 2" xfId="18714"/>
    <cellStyle name="Normal 5 8 2 12 9 2 2" xfId="48921"/>
    <cellStyle name="Normal 5 8 2 12 9 3" xfId="28354"/>
    <cellStyle name="Normal 5 8 2 12 9 3 2" xfId="58561"/>
    <cellStyle name="Normal 5 8 2 12 9 4" xfId="39281"/>
    <cellStyle name="Normal 5 8 2 13" xfId="564"/>
    <cellStyle name="Normal 5 8 2 13 10" xfId="10221"/>
    <cellStyle name="Normal 5 8 2 13 10 2" xfId="40428"/>
    <cellStyle name="Normal 5 8 2 13 11" xfId="19861"/>
    <cellStyle name="Normal 5 8 2 13 11 2" xfId="50068"/>
    <cellStyle name="Normal 5 8 2 13 12" xfId="29665"/>
    <cellStyle name="Normal 5 8 2 13 12 2" xfId="59872"/>
    <cellStyle name="Normal 5 8 2 13 13" xfId="30788"/>
    <cellStyle name="Normal 5 8 2 13 2" xfId="1040"/>
    <cellStyle name="Normal 5 8 2 13 2 10" xfId="20330"/>
    <cellStyle name="Normal 5 8 2 13 2 10 2" xfId="50537"/>
    <cellStyle name="Normal 5 8 2 13 2 11" xfId="30134"/>
    <cellStyle name="Normal 5 8 2 13 2 11 2" xfId="60341"/>
    <cellStyle name="Normal 5 8 2 13 2 12" xfId="31257"/>
    <cellStyle name="Normal 5 8 2 13 2 2" xfId="2168"/>
    <cellStyle name="Normal 5 8 2 13 2 2 2" xfId="11813"/>
    <cellStyle name="Normal 5 8 2 13 2 2 2 2" xfId="42020"/>
    <cellStyle name="Normal 5 8 2 13 2 2 3" xfId="21453"/>
    <cellStyle name="Normal 5 8 2 13 2 2 3 2" xfId="51660"/>
    <cellStyle name="Normal 5 8 2 13 2 2 4" xfId="32380"/>
    <cellStyle name="Normal 5 8 2 13 2 3" xfId="3294"/>
    <cellStyle name="Normal 5 8 2 13 2 3 2" xfId="12936"/>
    <cellStyle name="Normal 5 8 2 13 2 3 2 2" xfId="43143"/>
    <cellStyle name="Normal 5 8 2 13 2 3 3" xfId="22576"/>
    <cellStyle name="Normal 5 8 2 13 2 3 3 2" xfId="52783"/>
    <cellStyle name="Normal 5 8 2 13 2 3 4" xfId="33503"/>
    <cellStyle name="Normal 5 8 2 13 2 4" xfId="4417"/>
    <cellStyle name="Normal 5 8 2 13 2 4 2" xfId="14059"/>
    <cellStyle name="Normal 5 8 2 13 2 4 2 2" xfId="44266"/>
    <cellStyle name="Normal 5 8 2 13 2 4 3" xfId="23699"/>
    <cellStyle name="Normal 5 8 2 13 2 4 3 2" xfId="53906"/>
    <cellStyle name="Normal 5 8 2 13 2 4 4" xfId="34626"/>
    <cellStyle name="Normal 5 8 2 13 2 5" xfId="5706"/>
    <cellStyle name="Normal 5 8 2 13 2 5 2" xfId="15346"/>
    <cellStyle name="Normal 5 8 2 13 2 5 2 2" xfId="45553"/>
    <cellStyle name="Normal 5 8 2 13 2 5 3" xfId="24986"/>
    <cellStyle name="Normal 5 8 2 13 2 5 3 2" xfId="55193"/>
    <cellStyle name="Normal 5 8 2 13 2 5 4" xfId="35913"/>
    <cellStyle name="Normal 5 8 2 13 2 6" xfId="6993"/>
    <cellStyle name="Normal 5 8 2 13 2 6 2" xfId="16633"/>
    <cellStyle name="Normal 5 8 2 13 2 6 2 2" xfId="46840"/>
    <cellStyle name="Normal 5 8 2 13 2 6 3" xfId="26273"/>
    <cellStyle name="Normal 5 8 2 13 2 6 3 2" xfId="56480"/>
    <cellStyle name="Normal 5 8 2 13 2 6 4" xfId="37200"/>
    <cellStyle name="Normal 5 8 2 13 2 7" xfId="8280"/>
    <cellStyle name="Normal 5 8 2 13 2 7 2" xfId="17920"/>
    <cellStyle name="Normal 5 8 2 13 2 7 2 2" xfId="48127"/>
    <cellStyle name="Normal 5 8 2 13 2 7 3" xfId="27560"/>
    <cellStyle name="Normal 5 8 2 13 2 7 3 2" xfId="57767"/>
    <cellStyle name="Normal 5 8 2 13 2 7 4" xfId="38487"/>
    <cellStyle name="Normal 5 8 2 13 2 8" xfId="9567"/>
    <cellStyle name="Normal 5 8 2 13 2 8 2" xfId="19207"/>
    <cellStyle name="Normal 5 8 2 13 2 8 2 2" xfId="49414"/>
    <cellStyle name="Normal 5 8 2 13 2 8 3" xfId="28847"/>
    <cellStyle name="Normal 5 8 2 13 2 8 3 2" xfId="59054"/>
    <cellStyle name="Normal 5 8 2 13 2 8 4" xfId="39774"/>
    <cellStyle name="Normal 5 8 2 13 2 9" xfId="10690"/>
    <cellStyle name="Normal 5 8 2 13 2 9 2" xfId="40897"/>
    <cellStyle name="Normal 5 8 2 13 3" xfId="1697"/>
    <cellStyle name="Normal 5 8 2 13 3 2" xfId="11344"/>
    <cellStyle name="Normal 5 8 2 13 3 2 2" xfId="41551"/>
    <cellStyle name="Normal 5 8 2 13 3 3" xfId="20984"/>
    <cellStyle name="Normal 5 8 2 13 3 3 2" xfId="51191"/>
    <cellStyle name="Normal 5 8 2 13 3 4" xfId="31911"/>
    <cellStyle name="Normal 5 8 2 13 4" xfId="2825"/>
    <cellStyle name="Normal 5 8 2 13 4 2" xfId="12467"/>
    <cellStyle name="Normal 5 8 2 13 4 2 2" xfId="42674"/>
    <cellStyle name="Normal 5 8 2 13 4 3" xfId="22107"/>
    <cellStyle name="Normal 5 8 2 13 4 3 2" xfId="52314"/>
    <cellStyle name="Normal 5 8 2 13 4 4" xfId="33034"/>
    <cellStyle name="Normal 5 8 2 13 5" xfId="3948"/>
    <cellStyle name="Normal 5 8 2 13 5 2" xfId="13590"/>
    <cellStyle name="Normal 5 8 2 13 5 2 2" xfId="43797"/>
    <cellStyle name="Normal 5 8 2 13 5 3" xfId="23230"/>
    <cellStyle name="Normal 5 8 2 13 5 3 2" xfId="53437"/>
    <cellStyle name="Normal 5 8 2 13 5 4" xfId="34157"/>
    <cellStyle name="Normal 5 8 2 13 6" xfId="5237"/>
    <cellStyle name="Normal 5 8 2 13 6 2" xfId="14877"/>
    <cellStyle name="Normal 5 8 2 13 6 2 2" xfId="45084"/>
    <cellStyle name="Normal 5 8 2 13 6 3" xfId="24517"/>
    <cellStyle name="Normal 5 8 2 13 6 3 2" xfId="54724"/>
    <cellStyle name="Normal 5 8 2 13 6 4" xfId="35444"/>
    <cellStyle name="Normal 5 8 2 13 7" xfId="6524"/>
    <cellStyle name="Normal 5 8 2 13 7 2" xfId="16164"/>
    <cellStyle name="Normal 5 8 2 13 7 2 2" xfId="46371"/>
    <cellStyle name="Normal 5 8 2 13 7 3" xfId="25804"/>
    <cellStyle name="Normal 5 8 2 13 7 3 2" xfId="56011"/>
    <cellStyle name="Normal 5 8 2 13 7 4" xfId="36731"/>
    <cellStyle name="Normal 5 8 2 13 8" xfId="7811"/>
    <cellStyle name="Normal 5 8 2 13 8 2" xfId="17451"/>
    <cellStyle name="Normal 5 8 2 13 8 2 2" xfId="47658"/>
    <cellStyle name="Normal 5 8 2 13 8 3" xfId="27091"/>
    <cellStyle name="Normal 5 8 2 13 8 3 2" xfId="57298"/>
    <cellStyle name="Normal 5 8 2 13 8 4" xfId="38018"/>
    <cellStyle name="Normal 5 8 2 13 9" xfId="9098"/>
    <cellStyle name="Normal 5 8 2 13 9 2" xfId="18738"/>
    <cellStyle name="Normal 5 8 2 13 9 2 2" xfId="48945"/>
    <cellStyle name="Normal 5 8 2 13 9 3" xfId="28378"/>
    <cellStyle name="Normal 5 8 2 13 9 3 2" xfId="58585"/>
    <cellStyle name="Normal 5 8 2 13 9 4" xfId="39305"/>
    <cellStyle name="Normal 5 8 2 14" xfId="588"/>
    <cellStyle name="Normal 5 8 2 14 10" xfId="10244"/>
    <cellStyle name="Normal 5 8 2 14 10 2" xfId="40451"/>
    <cellStyle name="Normal 5 8 2 14 11" xfId="19884"/>
    <cellStyle name="Normal 5 8 2 14 11 2" xfId="50091"/>
    <cellStyle name="Normal 5 8 2 14 12" xfId="29688"/>
    <cellStyle name="Normal 5 8 2 14 12 2" xfId="59895"/>
    <cellStyle name="Normal 5 8 2 14 13" xfId="30811"/>
    <cellStyle name="Normal 5 8 2 14 2" xfId="1063"/>
    <cellStyle name="Normal 5 8 2 14 2 10" xfId="20353"/>
    <cellStyle name="Normal 5 8 2 14 2 10 2" xfId="50560"/>
    <cellStyle name="Normal 5 8 2 14 2 11" xfId="30157"/>
    <cellStyle name="Normal 5 8 2 14 2 11 2" xfId="60364"/>
    <cellStyle name="Normal 5 8 2 14 2 12" xfId="31280"/>
    <cellStyle name="Normal 5 8 2 14 2 2" xfId="2191"/>
    <cellStyle name="Normal 5 8 2 14 2 2 2" xfId="11836"/>
    <cellStyle name="Normal 5 8 2 14 2 2 2 2" xfId="42043"/>
    <cellStyle name="Normal 5 8 2 14 2 2 3" xfId="21476"/>
    <cellStyle name="Normal 5 8 2 14 2 2 3 2" xfId="51683"/>
    <cellStyle name="Normal 5 8 2 14 2 2 4" xfId="32403"/>
    <cellStyle name="Normal 5 8 2 14 2 3" xfId="3317"/>
    <cellStyle name="Normal 5 8 2 14 2 3 2" xfId="12959"/>
    <cellStyle name="Normal 5 8 2 14 2 3 2 2" xfId="43166"/>
    <cellStyle name="Normal 5 8 2 14 2 3 3" xfId="22599"/>
    <cellStyle name="Normal 5 8 2 14 2 3 3 2" xfId="52806"/>
    <cellStyle name="Normal 5 8 2 14 2 3 4" xfId="33526"/>
    <cellStyle name="Normal 5 8 2 14 2 4" xfId="4440"/>
    <cellStyle name="Normal 5 8 2 14 2 4 2" xfId="14082"/>
    <cellStyle name="Normal 5 8 2 14 2 4 2 2" xfId="44289"/>
    <cellStyle name="Normal 5 8 2 14 2 4 3" xfId="23722"/>
    <cellStyle name="Normal 5 8 2 14 2 4 3 2" xfId="53929"/>
    <cellStyle name="Normal 5 8 2 14 2 4 4" xfId="34649"/>
    <cellStyle name="Normal 5 8 2 14 2 5" xfId="5729"/>
    <cellStyle name="Normal 5 8 2 14 2 5 2" xfId="15369"/>
    <cellStyle name="Normal 5 8 2 14 2 5 2 2" xfId="45576"/>
    <cellStyle name="Normal 5 8 2 14 2 5 3" xfId="25009"/>
    <cellStyle name="Normal 5 8 2 14 2 5 3 2" xfId="55216"/>
    <cellStyle name="Normal 5 8 2 14 2 5 4" xfId="35936"/>
    <cellStyle name="Normal 5 8 2 14 2 6" xfId="7016"/>
    <cellStyle name="Normal 5 8 2 14 2 6 2" xfId="16656"/>
    <cellStyle name="Normal 5 8 2 14 2 6 2 2" xfId="46863"/>
    <cellStyle name="Normal 5 8 2 14 2 6 3" xfId="26296"/>
    <cellStyle name="Normal 5 8 2 14 2 6 3 2" xfId="56503"/>
    <cellStyle name="Normal 5 8 2 14 2 6 4" xfId="37223"/>
    <cellStyle name="Normal 5 8 2 14 2 7" xfId="8303"/>
    <cellStyle name="Normal 5 8 2 14 2 7 2" xfId="17943"/>
    <cellStyle name="Normal 5 8 2 14 2 7 2 2" xfId="48150"/>
    <cellStyle name="Normal 5 8 2 14 2 7 3" xfId="27583"/>
    <cellStyle name="Normal 5 8 2 14 2 7 3 2" xfId="57790"/>
    <cellStyle name="Normal 5 8 2 14 2 7 4" xfId="38510"/>
    <cellStyle name="Normal 5 8 2 14 2 8" xfId="9590"/>
    <cellStyle name="Normal 5 8 2 14 2 8 2" xfId="19230"/>
    <cellStyle name="Normal 5 8 2 14 2 8 2 2" xfId="49437"/>
    <cellStyle name="Normal 5 8 2 14 2 8 3" xfId="28870"/>
    <cellStyle name="Normal 5 8 2 14 2 8 3 2" xfId="59077"/>
    <cellStyle name="Normal 5 8 2 14 2 8 4" xfId="39797"/>
    <cellStyle name="Normal 5 8 2 14 2 9" xfId="10713"/>
    <cellStyle name="Normal 5 8 2 14 2 9 2" xfId="40920"/>
    <cellStyle name="Normal 5 8 2 14 3" xfId="1721"/>
    <cellStyle name="Normal 5 8 2 14 3 2" xfId="11367"/>
    <cellStyle name="Normal 5 8 2 14 3 2 2" xfId="41574"/>
    <cellStyle name="Normal 5 8 2 14 3 3" xfId="21007"/>
    <cellStyle name="Normal 5 8 2 14 3 3 2" xfId="51214"/>
    <cellStyle name="Normal 5 8 2 14 3 4" xfId="31934"/>
    <cellStyle name="Normal 5 8 2 14 4" xfId="2848"/>
    <cellStyle name="Normal 5 8 2 14 4 2" xfId="12490"/>
    <cellStyle name="Normal 5 8 2 14 4 2 2" xfId="42697"/>
    <cellStyle name="Normal 5 8 2 14 4 3" xfId="22130"/>
    <cellStyle name="Normal 5 8 2 14 4 3 2" xfId="52337"/>
    <cellStyle name="Normal 5 8 2 14 4 4" xfId="33057"/>
    <cellStyle name="Normal 5 8 2 14 5" xfId="3971"/>
    <cellStyle name="Normal 5 8 2 14 5 2" xfId="13613"/>
    <cellStyle name="Normal 5 8 2 14 5 2 2" xfId="43820"/>
    <cellStyle name="Normal 5 8 2 14 5 3" xfId="23253"/>
    <cellStyle name="Normal 5 8 2 14 5 3 2" xfId="53460"/>
    <cellStyle name="Normal 5 8 2 14 5 4" xfId="34180"/>
    <cellStyle name="Normal 5 8 2 14 6" xfId="5260"/>
    <cellStyle name="Normal 5 8 2 14 6 2" xfId="14900"/>
    <cellStyle name="Normal 5 8 2 14 6 2 2" xfId="45107"/>
    <cellStyle name="Normal 5 8 2 14 6 3" xfId="24540"/>
    <cellStyle name="Normal 5 8 2 14 6 3 2" xfId="54747"/>
    <cellStyle name="Normal 5 8 2 14 6 4" xfId="35467"/>
    <cellStyle name="Normal 5 8 2 14 7" xfId="6547"/>
    <cellStyle name="Normal 5 8 2 14 7 2" xfId="16187"/>
    <cellStyle name="Normal 5 8 2 14 7 2 2" xfId="46394"/>
    <cellStyle name="Normal 5 8 2 14 7 3" xfId="25827"/>
    <cellStyle name="Normal 5 8 2 14 7 3 2" xfId="56034"/>
    <cellStyle name="Normal 5 8 2 14 7 4" xfId="36754"/>
    <cellStyle name="Normal 5 8 2 14 8" xfId="7834"/>
    <cellStyle name="Normal 5 8 2 14 8 2" xfId="17474"/>
    <cellStyle name="Normal 5 8 2 14 8 2 2" xfId="47681"/>
    <cellStyle name="Normal 5 8 2 14 8 3" xfId="27114"/>
    <cellStyle name="Normal 5 8 2 14 8 3 2" xfId="57321"/>
    <cellStyle name="Normal 5 8 2 14 8 4" xfId="38041"/>
    <cellStyle name="Normal 5 8 2 14 9" xfId="9121"/>
    <cellStyle name="Normal 5 8 2 14 9 2" xfId="18761"/>
    <cellStyle name="Normal 5 8 2 14 9 2 2" xfId="48968"/>
    <cellStyle name="Normal 5 8 2 14 9 3" xfId="28401"/>
    <cellStyle name="Normal 5 8 2 14 9 3 2" xfId="58608"/>
    <cellStyle name="Normal 5 8 2 14 9 4" xfId="39328"/>
    <cellStyle name="Normal 5 8 2 15" xfId="618"/>
    <cellStyle name="Normal 5 8 2 15 10" xfId="19911"/>
    <cellStyle name="Normal 5 8 2 15 10 2" xfId="50118"/>
    <cellStyle name="Normal 5 8 2 15 11" xfId="29715"/>
    <cellStyle name="Normal 5 8 2 15 11 2" xfId="59922"/>
    <cellStyle name="Normal 5 8 2 15 12" xfId="30838"/>
    <cellStyle name="Normal 5 8 2 15 2" xfId="1749"/>
    <cellStyle name="Normal 5 8 2 15 2 2" xfId="11394"/>
    <cellStyle name="Normal 5 8 2 15 2 2 2" xfId="41601"/>
    <cellStyle name="Normal 5 8 2 15 2 3" xfId="21034"/>
    <cellStyle name="Normal 5 8 2 15 2 3 2" xfId="51241"/>
    <cellStyle name="Normal 5 8 2 15 2 4" xfId="31961"/>
    <cellStyle name="Normal 5 8 2 15 3" xfId="2875"/>
    <cellStyle name="Normal 5 8 2 15 3 2" xfId="12517"/>
    <cellStyle name="Normal 5 8 2 15 3 2 2" xfId="42724"/>
    <cellStyle name="Normal 5 8 2 15 3 3" xfId="22157"/>
    <cellStyle name="Normal 5 8 2 15 3 3 2" xfId="52364"/>
    <cellStyle name="Normal 5 8 2 15 3 4" xfId="33084"/>
    <cellStyle name="Normal 5 8 2 15 4" xfId="3998"/>
    <cellStyle name="Normal 5 8 2 15 4 2" xfId="13640"/>
    <cellStyle name="Normal 5 8 2 15 4 2 2" xfId="43847"/>
    <cellStyle name="Normal 5 8 2 15 4 3" xfId="23280"/>
    <cellStyle name="Normal 5 8 2 15 4 3 2" xfId="53487"/>
    <cellStyle name="Normal 5 8 2 15 4 4" xfId="34207"/>
    <cellStyle name="Normal 5 8 2 15 5" xfId="5287"/>
    <cellStyle name="Normal 5 8 2 15 5 2" xfId="14927"/>
    <cellStyle name="Normal 5 8 2 15 5 2 2" xfId="45134"/>
    <cellStyle name="Normal 5 8 2 15 5 3" xfId="24567"/>
    <cellStyle name="Normal 5 8 2 15 5 3 2" xfId="54774"/>
    <cellStyle name="Normal 5 8 2 15 5 4" xfId="35494"/>
    <cellStyle name="Normal 5 8 2 15 6" xfId="6574"/>
    <cellStyle name="Normal 5 8 2 15 6 2" xfId="16214"/>
    <cellStyle name="Normal 5 8 2 15 6 2 2" xfId="46421"/>
    <cellStyle name="Normal 5 8 2 15 6 3" xfId="25854"/>
    <cellStyle name="Normal 5 8 2 15 6 3 2" xfId="56061"/>
    <cellStyle name="Normal 5 8 2 15 6 4" xfId="36781"/>
    <cellStyle name="Normal 5 8 2 15 7" xfId="7861"/>
    <cellStyle name="Normal 5 8 2 15 7 2" xfId="17501"/>
    <cellStyle name="Normal 5 8 2 15 7 2 2" xfId="47708"/>
    <cellStyle name="Normal 5 8 2 15 7 3" xfId="27141"/>
    <cellStyle name="Normal 5 8 2 15 7 3 2" xfId="57348"/>
    <cellStyle name="Normal 5 8 2 15 7 4" xfId="38068"/>
    <cellStyle name="Normal 5 8 2 15 8" xfId="9148"/>
    <cellStyle name="Normal 5 8 2 15 8 2" xfId="18788"/>
    <cellStyle name="Normal 5 8 2 15 8 2 2" xfId="48995"/>
    <cellStyle name="Normal 5 8 2 15 8 3" xfId="28428"/>
    <cellStyle name="Normal 5 8 2 15 8 3 2" xfId="58635"/>
    <cellStyle name="Normal 5 8 2 15 8 4" xfId="39355"/>
    <cellStyle name="Normal 5 8 2 15 9" xfId="10271"/>
    <cellStyle name="Normal 5 8 2 15 9 2" xfId="40478"/>
    <cellStyle name="Normal 5 8 2 16" xfId="1088"/>
    <cellStyle name="Normal 5 8 2 16 10" xfId="20378"/>
    <cellStyle name="Normal 5 8 2 16 10 2" xfId="50585"/>
    <cellStyle name="Normal 5 8 2 16 11" xfId="30182"/>
    <cellStyle name="Normal 5 8 2 16 11 2" xfId="60389"/>
    <cellStyle name="Normal 5 8 2 16 12" xfId="31305"/>
    <cellStyle name="Normal 5 8 2 16 2" xfId="2216"/>
    <cellStyle name="Normal 5 8 2 16 2 2" xfId="11861"/>
    <cellStyle name="Normal 5 8 2 16 2 2 2" xfId="42068"/>
    <cellStyle name="Normal 5 8 2 16 2 3" xfId="21501"/>
    <cellStyle name="Normal 5 8 2 16 2 3 2" xfId="51708"/>
    <cellStyle name="Normal 5 8 2 16 2 4" xfId="32428"/>
    <cellStyle name="Normal 5 8 2 16 3" xfId="3342"/>
    <cellStyle name="Normal 5 8 2 16 3 2" xfId="12984"/>
    <cellStyle name="Normal 5 8 2 16 3 2 2" xfId="43191"/>
    <cellStyle name="Normal 5 8 2 16 3 3" xfId="22624"/>
    <cellStyle name="Normal 5 8 2 16 3 3 2" xfId="52831"/>
    <cellStyle name="Normal 5 8 2 16 3 4" xfId="33551"/>
    <cellStyle name="Normal 5 8 2 16 4" xfId="4465"/>
    <cellStyle name="Normal 5 8 2 16 4 2" xfId="14107"/>
    <cellStyle name="Normal 5 8 2 16 4 2 2" xfId="44314"/>
    <cellStyle name="Normal 5 8 2 16 4 3" xfId="23747"/>
    <cellStyle name="Normal 5 8 2 16 4 3 2" xfId="53954"/>
    <cellStyle name="Normal 5 8 2 16 4 4" xfId="34674"/>
    <cellStyle name="Normal 5 8 2 16 5" xfId="5754"/>
    <cellStyle name="Normal 5 8 2 16 5 2" xfId="15394"/>
    <cellStyle name="Normal 5 8 2 16 5 2 2" xfId="45601"/>
    <cellStyle name="Normal 5 8 2 16 5 3" xfId="25034"/>
    <cellStyle name="Normal 5 8 2 16 5 3 2" xfId="55241"/>
    <cellStyle name="Normal 5 8 2 16 5 4" xfId="35961"/>
    <cellStyle name="Normal 5 8 2 16 6" xfId="7041"/>
    <cellStyle name="Normal 5 8 2 16 6 2" xfId="16681"/>
    <cellStyle name="Normal 5 8 2 16 6 2 2" xfId="46888"/>
    <cellStyle name="Normal 5 8 2 16 6 3" xfId="26321"/>
    <cellStyle name="Normal 5 8 2 16 6 3 2" xfId="56528"/>
    <cellStyle name="Normal 5 8 2 16 6 4" xfId="37248"/>
    <cellStyle name="Normal 5 8 2 16 7" xfId="8328"/>
    <cellStyle name="Normal 5 8 2 16 7 2" xfId="17968"/>
    <cellStyle name="Normal 5 8 2 16 7 2 2" xfId="48175"/>
    <cellStyle name="Normal 5 8 2 16 7 3" xfId="27608"/>
    <cellStyle name="Normal 5 8 2 16 7 3 2" xfId="57815"/>
    <cellStyle name="Normal 5 8 2 16 7 4" xfId="38535"/>
    <cellStyle name="Normal 5 8 2 16 8" xfId="9615"/>
    <cellStyle name="Normal 5 8 2 16 8 2" xfId="19255"/>
    <cellStyle name="Normal 5 8 2 16 8 2 2" xfId="49462"/>
    <cellStyle name="Normal 5 8 2 16 8 3" xfId="28895"/>
    <cellStyle name="Normal 5 8 2 16 8 3 2" xfId="59102"/>
    <cellStyle name="Normal 5 8 2 16 8 4" xfId="39822"/>
    <cellStyle name="Normal 5 8 2 16 9" xfId="10738"/>
    <cellStyle name="Normal 5 8 2 16 9 2" xfId="40945"/>
    <cellStyle name="Normal 5 8 2 17" xfId="1252"/>
    <cellStyle name="Normal 5 8 2 17 10" xfId="20540"/>
    <cellStyle name="Normal 5 8 2 17 10 2" xfId="50747"/>
    <cellStyle name="Normal 5 8 2 17 11" xfId="30344"/>
    <cellStyle name="Normal 5 8 2 17 11 2" xfId="60551"/>
    <cellStyle name="Normal 5 8 2 17 12" xfId="31467"/>
    <cellStyle name="Normal 5 8 2 17 2" xfId="2380"/>
    <cellStyle name="Normal 5 8 2 17 2 2" xfId="12023"/>
    <cellStyle name="Normal 5 8 2 17 2 2 2" xfId="42230"/>
    <cellStyle name="Normal 5 8 2 17 2 3" xfId="21663"/>
    <cellStyle name="Normal 5 8 2 17 2 3 2" xfId="51870"/>
    <cellStyle name="Normal 5 8 2 17 2 4" xfId="32590"/>
    <cellStyle name="Normal 5 8 2 17 3" xfId="3504"/>
    <cellStyle name="Normal 5 8 2 17 3 2" xfId="13146"/>
    <cellStyle name="Normal 5 8 2 17 3 2 2" xfId="43353"/>
    <cellStyle name="Normal 5 8 2 17 3 3" xfId="22786"/>
    <cellStyle name="Normal 5 8 2 17 3 3 2" xfId="52993"/>
    <cellStyle name="Normal 5 8 2 17 3 4" xfId="33713"/>
    <cellStyle name="Normal 5 8 2 17 4" xfId="4627"/>
    <cellStyle name="Normal 5 8 2 17 4 2" xfId="14269"/>
    <cellStyle name="Normal 5 8 2 17 4 2 2" xfId="44476"/>
    <cellStyle name="Normal 5 8 2 17 4 3" xfId="23909"/>
    <cellStyle name="Normal 5 8 2 17 4 3 2" xfId="54116"/>
    <cellStyle name="Normal 5 8 2 17 4 4" xfId="34836"/>
    <cellStyle name="Normal 5 8 2 17 5" xfId="5916"/>
    <cellStyle name="Normal 5 8 2 17 5 2" xfId="15556"/>
    <cellStyle name="Normal 5 8 2 17 5 2 2" xfId="45763"/>
    <cellStyle name="Normal 5 8 2 17 5 3" xfId="25196"/>
    <cellStyle name="Normal 5 8 2 17 5 3 2" xfId="55403"/>
    <cellStyle name="Normal 5 8 2 17 5 4" xfId="36123"/>
    <cellStyle name="Normal 5 8 2 17 6" xfId="7203"/>
    <cellStyle name="Normal 5 8 2 17 6 2" xfId="16843"/>
    <cellStyle name="Normal 5 8 2 17 6 2 2" xfId="47050"/>
    <cellStyle name="Normal 5 8 2 17 6 3" xfId="26483"/>
    <cellStyle name="Normal 5 8 2 17 6 3 2" xfId="56690"/>
    <cellStyle name="Normal 5 8 2 17 6 4" xfId="37410"/>
    <cellStyle name="Normal 5 8 2 17 7" xfId="8490"/>
    <cellStyle name="Normal 5 8 2 17 7 2" xfId="18130"/>
    <cellStyle name="Normal 5 8 2 17 7 2 2" xfId="48337"/>
    <cellStyle name="Normal 5 8 2 17 7 3" xfId="27770"/>
    <cellStyle name="Normal 5 8 2 17 7 3 2" xfId="57977"/>
    <cellStyle name="Normal 5 8 2 17 7 4" xfId="38697"/>
    <cellStyle name="Normal 5 8 2 17 8" xfId="9777"/>
    <cellStyle name="Normal 5 8 2 17 8 2" xfId="19417"/>
    <cellStyle name="Normal 5 8 2 17 8 2 2" xfId="49624"/>
    <cellStyle name="Normal 5 8 2 17 8 3" xfId="29057"/>
    <cellStyle name="Normal 5 8 2 17 8 3 2" xfId="59264"/>
    <cellStyle name="Normal 5 8 2 17 8 4" xfId="39984"/>
    <cellStyle name="Normal 5 8 2 17 9" xfId="10900"/>
    <cellStyle name="Normal 5 8 2 17 9 2" xfId="41107"/>
    <cellStyle name="Normal 5 8 2 18" xfId="1278"/>
    <cellStyle name="Normal 5 8 2 18 2" xfId="4816"/>
    <cellStyle name="Normal 5 8 2 18 2 2" xfId="14458"/>
    <cellStyle name="Normal 5 8 2 18 2 2 2" xfId="44665"/>
    <cellStyle name="Normal 5 8 2 18 2 3" xfId="24098"/>
    <cellStyle name="Normal 5 8 2 18 2 3 2" xfId="54305"/>
    <cellStyle name="Normal 5 8 2 18 2 4" xfId="35025"/>
    <cellStyle name="Normal 5 8 2 18 3" xfId="6105"/>
    <cellStyle name="Normal 5 8 2 18 3 2" xfId="15745"/>
    <cellStyle name="Normal 5 8 2 18 3 2 2" xfId="45952"/>
    <cellStyle name="Normal 5 8 2 18 3 3" xfId="25385"/>
    <cellStyle name="Normal 5 8 2 18 3 3 2" xfId="55592"/>
    <cellStyle name="Normal 5 8 2 18 3 4" xfId="36312"/>
    <cellStyle name="Normal 5 8 2 18 4" xfId="7392"/>
    <cellStyle name="Normal 5 8 2 18 4 2" xfId="17032"/>
    <cellStyle name="Normal 5 8 2 18 4 2 2" xfId="47239"/>
    <cellStyle name="Normal 5 8 2 18 4 3" xfId="26672"/>
    <cellStyle name="Normal 5 8 2 18 4 3 2" xfId="56879"/>
    <cellStyle name="Normal 5 8 2 18 4 4" xfId="37599"/>
    <cellStyle name="Normal 5 8 2 18 5" xfId="8679"/>
    <cellStyle name="Normal 5 8 2 18 5 2" xfId="18319"/>
    <cellStyle name="Normal 5 8 2 18 5 2 2" xfId="48526"/>
    <cellStyle name="Normal 5 8 2 18 5 3" xfId="27959"/>
    <cellStyle name="Normal 5 8 2 18 5 3 2" xfId="58166"/>
    <cellStyle name="Normal 5 8 2 18 5 4" xfId="38886"/>
    <cellStyle name="Normal 5 8 2 18 6" xfId="10925"/>
    <cellStyle name="Normal 5 8 2 18 6 2" xfId="41132"/>
    <cellStyle name="Normal 5 8 2 18 7" xfId="20565"/>
    <cellStyle name="Normal 5 8 2 18 7 2" xfId="50772"/>
    <cellStyle name="Normal 5 8 2 18 8" xfId="29246"/>
    <cellStyle name="Normal 5 8 2 18 8 2" xfId="59453"/>
    <cellStyle name="Normal 5 8 2 18 9" xfId="31492"/>
    <cellStyle name="Normal 5 8 2 19" xfId="2406"/>
    <cellStyle name="Normal 5 8 2 19 2" xfId="12048"/>
    <cellStyle name="Normal 5 8 2 19 2 2" xfId="42255"/>
    <cellStyle name="Normal 5 8 2 19 3" xfId="21688"/>
    <cellStyle name="Normal 5 8 2 19 3 2" xfId="51895"/>
    <cellStyle name="Normal 5 8 2 19 4" xfId="32615"/>
    <cellStyle name="Normal 5 8 2 2" xfId="166"/>
    <cellStyle name="Normal 5 8 2 2 10" xfId="7251"/>
    <cellStyle name="Normal 5 8 2 2 10 2" xfId="16891"/>
    <cellStyle name="Normal 5 8 2 2 10 2 2" xfId="47098"/>
    <cellStyle name="Normal 5 8 2 2 10 3" xfId="26531"/>
    <cellStyle name="Normal 5 8 2 2 10 3 2" xfId="56738"/>
    <cellStyle name="Normal 5 8 2 2 10 4" xfId="37458"/>
    <cellStyle name="Normal 5 8 2 2 11" xfId="8538"/>
    <cellStyle name="Normal 5 8 2 2 11 2" xfId="18178"/>
    <cellStyle name="Normal 5 8 2 2 11 2 2" xfId="48385"/>
    <cellStyle name="Normal 5 8 2 2 11 3" xfId="27818"/>
    <cellStyle name="Normal 5 8 2 2 11 3 2" xfId="58025"/>
    <cellStyle name="Normal 5 8 2 2 11 4" xfId="38745"/>
    <cellStyle name="Normal 5 8 2 2 12" xfId="9825"/>
    <cellStyle name="Normal 5 8 2 2 12 2" xfId="40032"/>
    <cellStyle name="Normal 5 8 2 2 13" xfId="19465"/>
    <cellStyle name="Normal 5 8 2 2 13 2" xfId="49672"/>
    <cellStyle name="Normal 5 8 2 2 14" xfId="29105"/>
    <cellStyle name="Normal 5 8 2 2 14 2" xfId="59312"/>
    <cellStyle name="Normal 5 8 2 2 15" xfId="30392"/>
    <cellStyle name="Normal 5 8 2 2 2" xfId="331"/>
    <cellStyle name="Normal 5 8 2 2 2 10" xfId="9989"/>
    <cellStyle name="Normal 5 8 2 2 2 10 2" xfId="40196"/>
    <cellStyle name="Normal 5 8 2 2 2 11" xfId="19629"/>
    <cellStyle name="Normal 5 8 2 2 2 11 2" xfId="49836"/>
    <cellStyle name="Normal 5 8 2 2 2 12" xfId="29433"/>
    <cellStyle name="Normal 5 8 2 2 2 12 2" xfId="59640"/>
    <cellStyle name="Normal 5 8 2 2 2 13" xfId="30556"/>
    <cellStyle name="Normal 5 8 2 2 2 2" xfId="807"/>
    <cellStyle name="Normal 5 8 2 2 2 2 10" xfId="20098"/>
    <cellStyle name="Normal 5 8 2 2 2 2 10 2" xfId="50305"/>
    <cellStyle name="Normal 5 8 2 2 2 2 11" xfId="29902"/>
    <cellStyle name="Normal 5 8 2 2 2 2 11 2" xfId="60109"/>
    <cellStyle name="Normal 5 8 2 2 2 2 12" xfId="31025"/>
    <cellStyle name="Normal 5 8 2 2 2 2 2" xfId="1936"/>
    <cellStyle name="Normal 5 8 2 2 2 2 2 2" xfId="11581"/>
    <cellStyle name="Normal 5 8 2 2 2 2 2 2 2" xfId="41788"/>
    <cellStyle name="Normal 5 8 2 2 2 2 2 3" xfId="21221"/>
    <cellStyle name="Normal 5 8 2 2 2 2 2 3 2" xfId="51428"/>
    <cellStyle name="Normal 5 8 2 2 2 2 2 4" xfId="32148"/>
    <cellStyle name="Normal 5 8 2 2 2 2 3" xfId="3062"/>
    <cellStyle name="Normal 5 8 2 2 2 2 3 2" xfId="12704"/>
    <cellStyle name="Normal 5 8 2 2 2 2 3 2 2" xfId="42911"/>
    <cellStyle name="Normal 5 8 2 2 2 2 3 3" xfId="22344"/>
    <cellStyle name="Normal 5 8 2 2 2 2 3 3 2" xfId="52551"/>
    <cellStyle name="Normal 5 8 2 2 2 2 3 4" xfId="33271"/>
    <cellStyle name="Normal 5 8 2 2 2 2 4" xfId="4185"/>
    <cellStyle name="Normal 5 8 2 2 2 2 4 2" xfId="13827"/>
    <cellStyle name="Normal 5 8 2 2 2 2 4 2 2" xfId="44034"/>
    <cellStyle name="Normal 5 8 2 2 2 2 4 3" xfId="23467"/>
    <cellStyle name="Normal 5 8 2 2 2 2 4 3 2" xfId="53674"/>
    <cellStyle name="Normal 5 8 2 2 2 2 4 4" xfId="34394"/>
    <cellStyle name="Normal 5 8 2 2 2 2 5" xfId="5474"/>
    <cellStyle name="Normal 5 8 2 2 2 2 5 2" xfId="15114"/>
    <cellStyle name="Normal 5 8 2 2 2 2 5 2 2" xfId="45321"/>
    <cellStyle name="Normal 5 8 2 2 2 2 5 3" xfId="24754"/>
    <cellStyle name="Normal 5 8 2 2 2 2 5 3 2" xfId="54961"/>
    <cellStyle name="Normal 5 8 2 2 2 2 5 4" xfId="35681"/>
    <cellStyle name="Normal 5 8 2 2 2 2 6" xfId="6761"/>
    <cellStyle name="Normal 5 8 2 2 2 2 6 2" xfId="16401"/>
    <cellStyle name="Normal 5 8 2 2 2 2 6 2 2" xfId="46608"/>
    <cellStyle name="Normal 5 8 2 2 2 2 6 3" xfId="26041"/>
    <cellStyle name="Normal 5 8 2 2 2 2 6 3 2" xfId="56248"/>
    <cellStyle name="Normal 5 8 2 2 2 2 6 4" xfId="36968"/>
    <cellStyle name="Normal 5 8 2 2 2 2 7" xfId="8048"/>
    <cellStyle name="Normal 5 8 2 2 2 2 7 2" xfId="17688"/>
    <cellStyle name="Normal 5 8 2 2 2 2 7 2 2" xfId="47895"/>
    <cellStyle name="Normal 5 8 2 2 2 2 7 3" xfId="27328"/>
    <cellStyle name="Normal 5 8 2 2 2 2 7 3 2" xfId="57535"/>
    <cellStyle name="Normal 5 8 2 2 2 2 7 4" xfId="38255"/>
    <cellStyle name="Normal 5 8 2 2 2 2 8" xfId="9335"/>
    <cellStyle name="Normal 5 8 2 2 2 2 8 2" xfId="18975"/>
    <cellStyle name="Normal 5 8 2 2 2 2 8 2 2" xfId="49182"/>
    <cellStyle name="Normal 5 8 2 2 2 2 8 3" xfId="28615"/>
    <cellStyle name="Normal 5 8 2 2 2 2 8 3 2" xfId="58822"/>
    <cellStyle name="Normal 5 8 2 2 2 2 8 4" xfId="39542"/>
    <cellStyle name="Normal 5 8 2 2 2 2 9" xfId="10458"/>
    <cellStyle name="Normal 5 8 2 2 2 2 9 2" xfId="40665"/>
    <cellStyle name="Normal 5 8 2 2 2 3" xfId="1465"/>
    <cellStyle name="Normal 5 8 2 2 2 3 2" xfId="11112"/>
    <cellStyle name="Normal 5 8 2 2 2 3 2 2" xfId="41319"/>
    <cellStyle name="Normal 5 8 2 2 2 3 3" xfId="20752"/>
    <cellStyle name="Normal 5 8 2 2 2 3 3 2" xfId="50959"/>
    <cellStyle name="Normal 5 8 2 2 2 3 4" xfId="31679"/>
    <cellStyle name="Normal 5 8 2 2 2 4" xfId="2593"/>
    <cellStyle name="Normal 5 8 2 2 2 4 2" xfId="12235"/>
    <cellStyle name="Normal 5 8 2 2 2 4 2 2" xfId="42442"/>
    <cellStyle name="Normal 5 8 2 2 2 4 3" xfId="21875"/>
    <cellStyle name="Normal 5 8 2 2 2 4 3 2" xfId="52082"/>
    <cellStyle name="Normal 5 8 2 2 2 4 4" xfId="32802"/>
    <cellStyle name="Normal 5 8 2 2 2 5" xfId="3716"/>
    <cellStyle name="Normal 5 8 2 2 2 5 2" xfId="13358"/>
    <cellStyle name="Normal 5 8 2 2 2 5 2 2" xfId="43565"/>
    <cellStyle name="Normal 5 8 2 2 2 5 3" xfId="22998"/>
    <cellStyle name="Normal 5 8 2 2 2 5 3 2" xfId="53205"/>
    <cellStyle name="Normal 5 8 2 2 2 5 4" xfId="33925"/>
    <cellStyle name="Normal 5 8 2 2 2 6" xfId="5005"/>
    <cellStyle name="Normal 5 8 2 2 2 6 2" xfId="14645"/>
    <cellStyle name="Normal 5 8 2 2 2 6 2 2" xfId="44852"/>
    <cellStyle name="Normal 5 8 2 2 2 6 3" xfId="24285"/>
    <cellStyle name="Normal 5 8 2 2 2 6 3 2" xfId="54492"/>
    <cellStyle name="Normal 5 8 2 2 2 6 4" xfId="35212"/>
    <cellStyle name="Normal 5 8 2 2 2 7" xfId="6292"/>
    <cellStyle name="Normal 5 8 2 2 2 7 2" xfId="15932"/>
    <cellStyle name="Normal 5 8 2 2 2 7 2 2" xfId="46139"/>
    <cellStyle name="Normal 5 8 2 2 2 7 3" xfId="25572"/>
    <cellStyle name="Normal 5 8 2 2 2 7 3 2" xfId="55779"/>
    <cellStyle name="Normal 5 8 2 2 2 7 4" xfId="36499"/>
    <cellStyle name="Normal 5 8 2 2 2 8" xfId="7579"/>
    <cellStyle name="Normal 5 8 2 2 2 8 2" xfId="17219"/>
    <cellStyle name="Normal 5 8 2 2 2 8 2 2" xfId="47426"/>
    <cellStyle name="Normal 5 8 2 2 2 8 3" xfId="26859"/>
    <cellStyle name="Normal 5 8 2 2 2 8 3 2" xfId="57066"/>
    <cellStyle name="Normal 5 8 2 2 2 8 4" xfId="37786"/>
    <cellStyle name="Normal 5 8 2 2 2 9" xfId="8866"/>
    <cellStyle name="Normal 5 8 2 2 2 9 2" xfId="18506"/>
    <cellStyle name="Normal 5 8 2 2 2 9 2 2" xfId="48713"/>
    <cellStyle name="Normal 5 8 2 2 2 9 3" xfId="28146"/>
    <cellStyle name="Normal 5 8 2 2 2 9 3 2" xfId="58353"/>
    <cellStyle name="Normal 5 8 2 2 2 9 4" xfId="39073"/>
    <cellStyle name="Normal 5 8 2 2 3" xfId="642"/>
    <cellStyle name="Normal 5 8 2 2 3 10" xfId="19934"/>
    <cellStyle name="Normal 5 8 2 2 3 10 2" xfId="50141"/>
    <cellStyle name="Normal 5 8 2 2 3 11" xfId="29738"/>
    <cellStyle name="Normal 5 8 2 2 3 11 2" xfId="59945"/>
    <cellStyle name="Normal 5 8 2 2 3 12" xfId="30861"/>
    <cellStyle name="Normal 5 8 2 2 3 2" xfId="1772"/>
    <cellStyle name="Normal 5 8 2 2 3 2 2" xfId="11417"/>
    <cellStyle name="Normal 5 8 2 2 3 2 2 2" xfId="41624"/>
    <cellStyle name="Normal 5 8 2 2 3 2 3" xfId="21057"/>
    <cellStyle name="Normal 5 8 2 2 3 2 3 2" xfId="51264"/>
    <cellStyle name="Normal 5 8 2 2 3 2 4" xfId="31984"/>
    <cellStyle name="Normal 5 8 2 2 3 3" xfId="2898"/>
    <cellStyle name="Normal 5 8 2 2 3 3 2" xfId="12540"/>
    <cellStyle name="Normal 5 8 2 2 3 3 2 2" xfId="42747"/>
    <cellStyle name="Normal 5 8 2 2 3 3 3" xfId="22180"/>
    <cellStyle name="Normal 5 8 2 2 3 3 3 2" xfId="52387"/>
    <cellStyle name="Normal 5 8 2 2 3 3 4" xfId="33107"/>
    <cellStyle name="Normal 5 8 2 2 3 4" xfId="4021"/>
    <cellStyle name="Normal 5 8 2 2 3 4 2" xfId="13663"/>
    <cellStyle name="Normal 5 8 2 2 3 4 2 2" xfId="43870"/>
    <cellStyle name="Normal 5 8 2 2 3 4 3" xfId="23303"/>
    <cellStyle name="Normal 5 8 2 2 3 4 3 2" xfId="53510"/>
    <cellStyle name="Normal 5 8 2 2 3 4 4" xfId="34230"/>
    <cellStyle name="Normal 5 8 2 2 3 5" xfId="5310"/>
    <cellStyle name="Normal 5 8 2 2 3 5 2" xfId="14950"/>
    <cellStyle name="Normal 5 8 2 2 3 5 2 2" xfId="45157"/>
    <cellStyle name="Normal 5 8 2 2 3 5 3" xfId="24590"/>
    <cellStyle name="Normal 5 8 2 2 3 5 3 2" xfId="54797"/>
    <cellStyle name="Normal 5 8 2 2 3 5 4" xfId="35517"/>
    <cellStyle name="Normal 5 8 2 2 3 6" xfId="6597"/>
    <cellStyle name="Normal 5 8 2 2 3 6 2" xfId="16237"/>
    <cellStyle name="Normal 5 8 2 2 3 6 2 2" xfId="46444"/>
    <cellStyle name="Normal 5 8 2 2 3 6 3" xfId="25877"/>
    <cellStyle name="Normal 5 8 2 2 3 6 3 2" xfId="56084"/>
    <cellStyle name="Normal 5 8 2 2 3 6 4" xfId="36804"/>
    <cellStyle name="Normal 5 8 2 2 3 7" xfId="7884"/>
    <cellStyle name="Normal 5 8 2 2 3 7 2" xfId="17524"/>
    <cellStyle name="Normal 5 8 2 2 3 7 2 2" xfId="47731"/>
    <cellStyle name="Normal 5 8 2 2 3 7 3" xfId="27164"/>
    <cellStyle name="Normal 5 8 2 2 3 7 3 2" xfId="57371"/>
    <cellStyle name="Normal 5 8 2 2 3 7 4" xfId="38091"/>
    <cellStyle name="Normal 5 8 2 2 3 8" xfId="9171"/>
    <cellStyle name="Normal 5 8 2 2 3 8 2" xfId="18811"/>
    <cellStyle name="Normal 5 8 2 2 3 8 2 2" xfId="49018"/>
    <cellStyle name="Normal 5 8 2 2 3 8 3" xfId="28451"/>
    <cellStyle name="Normal 5 8 2 2 3 8 3 2" xfId="58658"/>
    <cellStyle name="Normal 5 8 2 2 3 8 4" xfId="39378"/>
    <cellStyle name="Normal 5 8 2 2 3 9" xfId="10294"/>
    <cellStyle name="Normal 5 8 2 2 3 9 2" xfId="40501"/>
    <cellStyle name="Normal 5 8 2 2 4" xfId="1112"/>
    <cellStyle name="Normal 5 8 2 2 4 10" xfId="20401"/>
    <cellStyle name="Normal 5 8 2 2 4 10 2" xfId="50608"/>
    <cellStyle name="Normal 5 8 2 2 4 11" xfId="30205"/>
    <cellStyle name="Normal 5 8 2 2 4 11 2" xfId="60412"/>
    <cellStyle name="Normal 5 8 2 2 4 12" xfId="31328"/>
    <cellStyle name="Normal 5 8 2 2 4 2" xfId="2240"/>
    <cellStyle name="Normal 5 8 2 2 4 2 2" xfId="11884"/>
    <cellStyle name="Normal 5 8 2 2 4 2 2 2" xfId="42091"/>
    <cellStyle name="Normal 5 8 2 2 4 2 3" xfId="21524"/>
    <cellStyle name="Normal 5 8 2 2 4 2 3 2" xfId="51731"/>
    <cellStyle name="Normal 5 8 2 2 4 2 4" xfId="32451"/>
    <cellStyle name="Normal 5 8 2 2 4 3" xfId="3365"/>
    <cellStyle name="Normal 5 8 2 2 4 3 2" xfId="13007"/>
    <cellStyle name="Normal 5 8 2 2 4 3 2 2" xfId="43214"/>
    <cellStyle name="Normal 5 8 2 2 4 3 3" xfId="22647"/>
    <cellStyle name="Normal 5 8 2 2 4 3 3 2" xfId="52854"/>
    <cellStyle name="Normal 5 8 2 2 4 3 4" xfId="33574"/>
    <cellStyle name="Normal 5 8 2 2 4 4" xfId="4488"/>
    <cellStyle name="Normal 5 8 2 2 4 4 2" xfId="14130"/>
    <cellStyle name="Normal 5 8 2 2 4 4 2 2" xfId="44337"/>
    <cellStyle name="Normal 5 8 2 2 4 4 3" xfId="23770"/>
    <cellStyle name="Normal 5 8 2 2 4 4 3 2" xfId="53977"/>
    <cellStyle name="Normal 5 8 2 2 4 4 4" xfId="34697"/>
    <cellStyle name="Normal 5 8 2 2 4 5" xfId="5777"/>
    <cellStyle name="Normal 5 8 2 2 4 5 2" xfId="15417"/>
    <cellStyle name="Normal 5 8 2 2 4 5 2 2" xfId="45624"/>
    <cellStyle name="Normal 5 8 2 2 4 5 3" xfId="25057"/>
    <cellStyle name="Normal 5 8 2 2 4 5 3 2" xfId="55264"/>
    <cellStyle name="Normal 5 8 2 2 4 5 4" xfId="35984"/>
    <cellStyle name="Normal 5 8 2 2 4 6" xfId="7064"/>
    <cellStyle name="Normal 5 8 2 2 4 6 2" xfId="16704"/>
    <cellStyle name="Normal 5 8 2 2 4 6 2 2" xfId="46911"/>
    <cellStyle name="Normal 5 8 2 2 4 6 3" xfId="26344"/>
    <cellStyle name="Normal 5 8 2 2 4 6 3 2" xfId="56551"/>
    <cellStyle name="Normal 5 8 2 2 4 6 4" xfId="37271"/>
    <cellStyle name="Normal 5 8 2 2 4 7" xfId="8351"/>
    <cellStyle name="Normal 5 8 2 2 4 7 2" xfId="17991"/>
    <cellStyle name="Normal 5 8 2 2 4 7 2 2" xfId="48198"/>
    <cellStyle name="Normal 5 8 2 2 4 7 3" xfId="27631"/>
    <cellStyle name="Normal 5 8 2 2 4 7 3 2" xfId="57838"/>
    <cellStyle name="Normal 5 8 2 2 4 7 4" xfId="38558"/>
    <cellStyle name="Normal 5 8 2 2 4 8" xfId="9638"/>
    <cellStyle name="Normal 5 8 2 2 4 8 2" xfId="19278"/>
    <cellStyle name="Normal 5 8 2 2 4 8 2 2" xfId="49485"/>
    <cellStyle name="Normal 5 8 2 2 4 8 3" xfId="28918"/>
    <cellStyle name="Normal 5 8 2 2 4 8 3 2" xfId="59125"/>
    <cellStyle name="Normal 5 8 2 2 4 8 4" xfId="39845"/>
    <cellStyle name="Normal 5 8 2 2 4 9" xfId="10761"/>
    <cellStyle name="Normal 5 8 2 2 4 9 2" xfId="40968"/>
    <cellStyle name="Normal 5 8 2 2 5" xfId="1301"/>
    <cellStyle name="Normal 5 8 2 2 5 2" xfId="4840"/>
    <cellStyle name="Normal 5 8 2 2 5 2 2" xfId="14481"/>
    <cellStyle name="Normal 5 8 2 2 5 2 2 2" xfId="44688"/>
    <cellStyle name="Normal 5 8 2 2 5 2 3" xfId="24121"/>
    <cellStyle name="Normal 5 8 2 2 5 2 3 2" xfId="54328"/>
    <cellStyle name="Normal 5 8 2 2 5 2 4" xfId="35048"/>
    <cellStyle name="Normal 5 8 2 2 5 3" xfId="6128"/>
    <cellStyle name="Normal 5 8 2 2 5 3 2" xfId="15768"/>
    <cellStyle name="Normal 5 8 2 2 5 3 2 2" xfId="45975"/>
    <cellStyle name="Normal 5 8 2 2 5 3 3" xfId="25408"/>
    <cellStyle name="Normal 5 8 2 2 5 3 3 2" xfId="55615"/>
    <cellStyle name="Normal 5 8 2 2 5 3 4" xfId="36335"/>
    <cellStyle name="Normal 5 8 2 2 5 4" xfId="7415"/>
    <cellStyle name="Normal 5 8 2 2 5 4 2" xfId="17055"/>
    <cellStyle name="Normal 5 8 2 2 5 4 2 2" xfId="47262"/>
    <cellStyle name="Normal 5 8 2 2 5 4 3" xfId="26695"/>
    <cellStyle name="Normal 5 8 2 2 5 4 3 2" xfId="56902"/>
    <cellStyle name="Normal 5 8 2 2 5 4 4" xfId="37622"/>
    <cellStyle name="Normal 5 8 2 2 5 5" xfId="8702"/>
    <cellStyle name="Normal 5 8 2 2 5 5 2" xfId="18342"/>
    <cellStyle name="Normal 5 8 2 2 5 5 2 2" xfId="48549"/>
    <cellStyle name="Normal 5 8 2 2 5 5 3" xfId="27982"/>
    <cellStyle name="Normal 5 8 2 2 5 5 3 2" xfId="58189"/>
    <cellStyle name="Normal 5 8 2 2 5 5 4" xfId="38909"/>
    <cellStyle name="Normal 5 8 2 2 5 6" xfId="10948"/>
    <cellStyle name="Normal 5 8 2 2 5 6 2" xfId="41155"/>
    <cellStyle name="Normal 5 8 2 2 5 7" xfId="20588"/>
    <cellStyle name="Normal 5 8 2 2 5 7 2" xfId="50795"/>
    <cellStyle name="Normal 5 8 2 2 5 8" xfId="29269"/>
    <cellStyle name="Normal 5 8 2 2 5 8 2" xfId="59476"/>
    <cellStyle name="Normal 5 8 2 2 5 9" xfId="31515"/>
    <cellStyle name="Normal 5 8 2 2 6" xfId="2429"/>
    <cellStyle name="Normal 5 8 2 2 6 2" xfId="12071"/>
    <cellStyle name="Normal 5 8 2 2 6 2 2" xfId="42278"/>
    <cellStyle name="Normal 5 8 2 2 6 3" xfId="21711"/>
    <cellStyle name="Normal 5 8 2 2 6 3 2" xfId="51918"/>
    <cellStyle name="Normal 5 8 2 2 6 4" xfId="32638"/>
    <cellStyle name="Normal 5 8 2 2 7" xfId="3552"/>
    <cellStyle name="Normal 5 8 2 2 7 2" xfId="13194"/>
    <cellStyle name="Normal 5 8 2 2 7 2 2" xfId="43401"/>
    <cellStyle name="Normal 5 8 2 2 7 3" xfId="22834"/>
    <cellStyle name="Normal 5 8 2 2 7 3 2" xfId="53041"/>
    <cellStyle name="Normal 5 8 2 2 7 4" xfId="33761"/>
    <cellStyle name="Normal 5 8 2 2 8" xfId="4675"/>
    <cellStyle name="Normal 5 8 2 2 8 2" xfId="14317"/>
    <cellStyle name="Normal 5 8 2 2 8 2 2" xfId="44524"/>
    <cellStyle name="Normal 5 8 2 2 8 3" xfId="23957"/>
    <cellStyle name="Normal 5 8 2 2 8 3 2" xfId="54164"/>
    <cellStyle name="Normal 5 8 2 2 8 4" xfId="34884"/>
    <cellStyle name="Normal 5 8 2 2 9" xfId="5964"/>
    <cellStyle name="Normal 5 8 2 2 9 2" xfId="15604"/>
    <cellStyle name="Normal 5 8 2 2 9 2 2" xfId="45811"/>
    <cellStyle name="Normal 5 8 2 2 9 3" xfId="25244"/>
    <cellStyle name="Normal 5 8 2 2 9 3 2" xfId="55451"/>
    <cellStyle name="Normal 5 8 2 2 9 4" xfId="36171"/>
    <cellStyle name="Normal 5 8 2 20" xfId="3529"/>
    <cellStyle name="Normal 5 8 2 20 2" xfId="13171"/>
    <cellStyle name="Normal 5 8 2 20 2 2" xfId="43378"/>
    <cellStyle name="Normal 5 8 2 20 3" xfId="22811"/>
    <cellStyle name="Normal 5 8 2 20 3 2" xfId="53018"/>
    <cellStyle name="Normal 5 8 2 20 4" xfId="33738"/>
    <cellStyle name="Normal 5 8 2 21" xfId="4652"/>
    <cellStyle name="Normal 5 8 2 21 2" xfId="14294"/>
    <cellStyle name="Normal 5 8 2 21 2 2" xfId="44501"/>
    <cellStyle name="Normal 5 8 2 21 3" xfId="23934"/>
    <cellStyle name="Normal 5 8 2 21 3 2" xfId="54141"/>
    <cellStyle name="Normal 5 8 2 21 4" xfId="34861"/>
    <cellStyle name="Normal 5 8 2 22" xfId="5941"/>
    <cellStyle name="Normal 5 8 2 22 2" xfId="15581"/>
    <cellStyle name="Normal 5 8 2 22 2 2" xfId="45788"/>
    <cellStyle name="Normal 5 8 2 22 3" xfId="25221"/>
    <cellStyle name="Normal 5 8 2 22 3 2" xfId="55428"/>
    <cellStyle name="Normal 5 8 2 22 4" xfId="36148"/>
    <cellStyle name="Normal 5 8 2 23" xfId="7228"/>
    <cellStyle name="Normal 5 8 2 23 2" xfId="16868"/>
    <cellStyle name="Normal 5 8 2 23 2 2" xfId="47075"/>
    <cellStyle name="Normal 5 8 2 23 3" xfId="26508"/>
    <cellStyle name="Normal 5 8 2 23 3 2" xfId="56715"/>
    <cellStyle name="Normal 5 8 2 23 4" xfId="37435"/>
    <cellStyle name="Normal 5 8 2 24" xfId="8515"/>
    <cellStyle name="Normal 5 8 2 24 2" xfId="18155"/>
    <cellStyle name="Normal 5 8 2 24 2 2" xfId="48362"/>
    <cellStyle name="Normal 5 8 2 24 3" xfId="27795"/>
    <cellStyle name="Normal 5 8 2 24 3 2" xfId="58002"/>
    <cellStyle name="Normal 5 8 2 24 4" xfId="38722"/>
    <cellStyle name="Normal 5 8 2 25" xfId="9802"/>
    <cellStyle name="Normal 5 8 2 25 2" xfId="40009"/>
    <cellStyle name="Normal 5 8 2 26" xfId="19442"/>
    <cellStyle name="Normal 5 8 2 26 2" xfId="49649"/>
    <cellStyle name="Normal 5 8 2 27" xfId="29082"/>
    <cellStyle name="Normal 5 8 2 27 2" xfId="59289"/>
    <cellStyle name="Normal 5 8 2 28" xfId="30369"/>
    <cellStyle name="Normal 5 8 2 3" xfId="190"/>
    <cellStyle name="Normal 5 8 2 3 10" xfId="7274"/>
    <cellStyle name="Normal 5 8 2 3 10 2" xfId="16914"/>
    <cellStyle name="Normal 5 8 2 3 10 2 2" xfId="47121"/>
    <cellStyle name="Normal 5 8 2 3 10 3" xfId="26554"/>
    <cellStyle name="Normal 5 8 2 3 10 3 2" xfId="56761"/>
    <cellStyle name="Normal 5 8 2 3 10 4" xfId="37481"/>
    <cellStyle name="Normal 5 8 2 3 11" xfId="8561"/>
    <cellStyle name="Normal 5 8 2 3 11 2" xfId="18201"/>
    <cellStyle name="Normal 5 8 2 3 11 2 2" xfId="48408"/>
    <cellStyle name="Normal 5 8 2 3 11 3" xfId="27841"/>
    <cellStyle name="Normal 5 8 2 3 11 3 2" xfId="58048"/>
    <cellStyle name="Normal 5 8 2 3 11 4" xfId="38768"/>
    <cellStyle name="Normal 5 8 2 3 12" xfId="9848"/>
    <cellStyle name="Normal 5 8 2 3 12 2" xfId="40055"/>
    <cellStyle name="Normal 5 8 2 3 13" xfId="19488"/>
    <cellStyle name="Normal 5 8 2 3 13 2" xfId="49695"/>
    <cellStyle name="Normal 5 8 2 3 14" xfId="29128"/>
    <cellStyle name="Normal 5 8 2 3 14 2" xfId="59335"/>
    <cellStyle name="Normal 5 8 2 3 15" xfId="30415"/>
    <cellStyle name="Normal 5 8 2 3 2" xfId="354"/>
    <cellStyle name="Normal 5 8 2 3 2 10" xfId="10012"/>
    <cellStyle name="Normal 5 8 2 3 2 10 2" xfId="40219"/>
    <cellStyle name="Normal 5 8 2 3 2 11" xfId="19652"/>
    <cellStyle name="Normal 5 8 2 3 2 11 2" xfId="49859"/>
    <cellStyle name="Normal 5 8 2 3 2 12" xfId="29456"/>
    <cellStyle name="Normal 5 8 2 3 2 12 2" xfId="59663"/>
    <cellStyle name="Normal 5 8 2 3 2 13" xfId="30579"/>
    <cellStyle name="Normal 5 8 2 3 2 2" xfId="830"/>
    <cellStyle name="Normal 5 8 2 3 2 2 10" xfId="20121"/>
    <cellStyle name="Normal 5 8 2 3 2 2 10 2" xfId="50328"/>
    <cellStyle name="Normal 5 8 2 3 2 2 11" xfId="29925"/>
    <cellStyle name="Normal 5 8 2 3 2 2 11 2" xfId="60132"/>
    <cellStyle name="Normal 5 8 2 3 2 2 12" xfId="31048"/>
    <cellStyle name="Normal 5 8 2 3 2 2 2" xfId="1959"/>
    <cellStyle name="Normal 5 8 2 3 2 2 2 2" xfId="11604"/>
    <cellStyle name="Normal 5 8 2 3 2 2 2 2 2" xfId="41811"/>
    <cellStyle name="Normal 5 8 2 3 2 2 2 3" xfId="21244"/>
    <cellStyle name="Normal 5 8 2 3 2 2 2 3 2" xfId="51451"/>
    <cellStyle name="Normal 5 8 2 3 2 2 2 4" xfId="32171"/>
    <cellStyle name="Normal 5 8 2 3 2 2 3" xfId="3085"/>
    <cellStyle name="Normal 5 8 2 3 2 2 3 2" xfId="12727"/>
    <cellStyle name="Normal 5 8 2 3 2 2 3 2 2" xfId="42934"/>
    <cellStyle name="Normal 5 8 2 3 2 2 3 3" xfId="22367"/>
    <cellStyle name="Normal 5 8 2 3 2 2 3 3 2" xfId="52574"/>
    <cellStyle name="Normal 5 8 2 3 2 2 3 4" xfId="33294"/>
    <cellStyle name="Normal 5 8 2 3 2 2 4" xfId="4208"/>
    <cellStyle name="Normal 5 8 2 3 2 2 4 2" xfId="13850"/>
    <cellStyle name="Normal 5 8 2 3 2 2 4 2 2" xfId="44057"/>
    <cellStyle name="Normal 5 8 2 3 2 2 4 3" xfId="23490"/>
    <cellStyle name="Normal 5 8 2 3 2 2 4 3 2" xfId="53697"/>
    <cellStyle name="Normal 5 8 2 3 2 2 4 4" xfId="34417"/>
    <cellStyle name="Normal 5 8 2 3 2 2 5" xfId="5497"/>
    <cellStyle name="Normal 5 8 2 3 2 2 5 2" xfId="15137"/>
    <cellStyle name="Normal 5 8 2 3 2 2 5 2 2" xfId="45344"/>
    <cellStyle name="Normal 5 8 2 3 2 2 5 3" xfId="24777"/>
    <cellStyle name="Normal 5 8 2 3 2 2 5 3 2" xfId="54984"/>
    <cellStyle name="Normal 5 8 2 3 2 2 5 4" xfId="35704"/>
    <cellStyle name="Normal 5 8 2 3 2 2 6" xfId="6784"/>
    <cellStyle name="Normal 5 8 2 3 2 2 6 2" xfId="16424"/>
    <cellStyle name="Normal 5 8 2 3 2 2 6 2 2" xfId="46631"/>
    <cellStyle name="Normal 5 8 2 3 2 2 6 3" xfId="26064"/>
    <cellStyle name="Normal 5 8 2 3 2 2 6 3 2" xfId="56271"/>
    <cellStyle name="Normal 5 8 2 3 2 2 6 4" xfId="36991"/>
    <cellStyle name="Normal 5 8 2 3 2 2 7" xfId="8071"/>
    <cellStyle name="Normal 5 8 2 3 2 2 7 2" xfId="17711"/>
    <cellStyle name="Normal 5 8 2 3 2 2 7 2 2" xfId="47918"/>
    <cellStyle name="Normal 5 8 2 3 2 2 7 3" xfId="27351"/>
    <cellStyle name="Normal 5 8 2 3 2 2 7 3 2" xfId="57558"/>
    <cellStyle name="Normal 5 8 2 3 2 2 7 4" xfId="38278"/>
    <cellStyle name="Normal 5 8 2 3 2 2 8" xfId="9358"/>
    <cellStyle name="Normal 5 8 2 3 2 2 8 2" xfId="18998"/>
    <cellStyle name="Normal 5 8 2 3 2 2 8 2 2" xfId="49205"/>
    <cellStyle name="Normal 5 8 2 3 2 2 8 3" xfId="28638"/>
    <cellStyle name="Normal 5 8 2 3 2 2 8 3 2" xfId="58845"/>
    <cellStyle name="Normal 5 8 2 3 2 2 8 4" xfId="39565"/>
    <cellStyle name="Normal 5 8 2 3 2 2 9" xfId="10481"/>
    <cellStyle name="Normal 5 8 2 3 2 2 9 2" xfId="40688"/>
    <cellStyle name="Normal 5 8 2 3 2 3" xfId="1488"/>
    <cellStyle name="Normal 5 8 2 3 2 3 2" xfId="11135"/>
    <cellStyle name="Normal 5 8 2 3 2 3 2 2" xfId="41342"/>
    <cellStyle name="Normal 5 8 2 3 2 3 3" xfId="20775"/>
    <cellStyle name="Normal 5 8 2 3 2 3 3 2" xfId="50982"/>
    <cellStyle name="Normal 5 8 2 3 2 3 4" xfId="31702"/>
    <cellStyle name="Normal 5 8 2 3 2 4" xfId="2616"/>
    <cellStyle name="Normal 5 8 2 3 2 4 2" xfId="12258"/>
    <cellStyle name="Normal 5 8 2 3 2 4 2 2" xfId="42465"/>
    <cellStyle name="Normal 5 8 2 3 2 4 3" xfId="21898"/>
    <cellStyle name="Normal 5 8 2 3 2 4 3 2" xfId="52105"/>
    <cellStyle name="Normal 5 8 2 3 2 4 4" xfId="32825"/>
    <cellStyle name="Normal 5 8 2 3 2 5" xfId="3739"/>
    <cellStyle name="Normal 5 8 2 3 2 5 2" xfId="13381"/>
    <cellStyle name="Normal 5 8 2 3 2 5 2 2" xfId="43588"/>
    <cellStyle name="Normal 5 8 2 3 2 5 3" xfId="23021"/>
    <cellStyle name="Normal 5 8 2 3 2 5 3 2" xfId="53228"/>
    <cellStyle name="Normal 5 8 2 3 2 5 4" xfId="33948"/>
    <cellStyle name="Normal 5 8 2 3 2 6" xfId="5028"/>
    <cellStyle name="Normal 5 8 2 3 2 6 2" xfId="14668"/>
    <cellStyle name="Normal 5 8 2 3 2 6 2 2" xfId="44875"/>
    <cellStyle name="Normal 5 8 2 3 2 6 3" xfId="24308"/>
    <cellStyle name="Normal 5 8 2 3 2 6 3 2" xfId="54515"/>
    <cellStyle name="Normal 5 8 2 3 2 6 4" xfId="35235"/>
    <cellStyle name="Normal 5 8 2 3 2 7" xfId="6315"/>
    <cellStyle name="Normal 5 8 2 3 2 7 2" xfId="15955"/>
    <cellStyle name="Normal 5 8 2 3 2 7 2 2" xfId="46162"/>
    <cellStyle name="Normal 5 8 2 3 2 7 3" xfId="25595"/>
    <cellStyle name="Normal 5 8 2 3 2 7 3 2" xfId="55802"/>
    <cellStyle name="Normal 5 8 2 3 2 7 4" xfId="36522"/>
    <cellStyle name="Normal 5 8 2 3 2 8" xfId="7602"/>
    <cellStyle name="Normal 5 8 2 3 2 8 2" xfId="17242"/>
    <cellStyle name="Normal 5 8 2 3 2 8 2 2" xfId="47449"/>
    <cellStyle name="Normal 5 8 2 3 2 8 3" xfId="26882"/>
    <cellStyle name="Normal 5 8 2 3 2 8 3 2" xfId="57089"/>
    <cellStyle name="Normal 5 8 2 3 2 8 4" xfId="37809"/>
    <cellStyle name="Normal 5 8 2 3 2 9" xfId="8889"/>
    <cellStyle name="Normal 5 8 2 3 2 9 2" xfId="18529"/>
    <cellStyle name="Normal 5 8 2 3 2 9 2 2" xfId="48736"/>
    <cellStyle name="Normal 5 8 2 3 2 9 3" xfId="28169"/>
    <cellStyle name="Normal 5 8 2 3 2 9 3 2" xfId="58376"/>
    <cellStyle name="Normal 5 8 2 3 2 9 4" xfId="39096"/>
    <cellStyle name="Normal 5 8 2 3 3" xfId="666"/>
    <cellStyle name="Normal 5 8 2 3 3 10" xfId="19957"/>
    <cellStyle name="Normal 5 8 2 3 3 10 2" xfId="50164"/>
    <cellStyle name="Normal 5 8 2 3 3 11" xfId="29761"/>
    <cellStyle name="Normal 5 8 2 3 3 11 2" xfId="59968"/>
    <cellStyle name="Normal 5 8 2 3 3 12" xfId="30884"/>
    <cellStyle name="Normal 5 8 2 3 3 2" xfId="1795"/>
    <cellStyle name="Normal 5 8 2 3 3 2 2" xfId="11440"/>
    <cellStyle name="Normal 5 8 2 3 3 2 2 2" xfId="41647"/>
    <cellStyle name="Normal 5 8 2 3 3 2 3" xfId="21080"/>
    <cellStyle name="Normal 5 8 2 3 3 2 3 2" xfId="51287"/>
    <cellStyle name="Normal 5 8 2 3 3 2 4" xfId="32007"/>
    <cellStyle name="Normal 5 8 2 3 3 3" xfId="2921"/>
    <cellStyle name="Normal 5 8 2 3 3 3 2" xfId="12563"/>
    <cellStyle name="Normal 5 8 2 3 3 3 2 2" xfId="42770"/>
    <cellStyle name="Normal 5 8 2 3 3 3 3" xfId="22203"/>
    <cellStyle name="Normal 5 8 2 3 3 3 3 2" xfId="52410"/>
    <cellStyle name="Normal 5 8 2 3 3 3 4" xfId="33130"/>
    <cellStyle name="Normal 5 8 2 3 3 4" xfId="4044"/>
    <cellStyle name="Normal 5 8 2 3 3 4 2" xfId="13686"/>
    <cellStyle name="Normal 5 8 2 3 3 4 2 2" xfId="43893"/>
    <cellStyle name="Normal 5 8 2 3 3 4 3" xfId="23326"/>
    <cellStyle name="Normal 5 8 2 3 3 4 3 2" xfId="53533"/>
    <cellStyle name="Normal 5 8 2 3 3 4 4" xfId="34253"/>
    <cellStyle name="Normal 5 8 2 3 3 5" xfId="5333"/>
    <cellStyle name="Normal 5 8 2 3 3 5 2" xfId="14973"/>
    <cellStyle name="Normal 5 8 2 3 3 5 2 2" xfId="45180"/>
    <cellStyle name="Normal 5 8 2 3 3 5 3" xfId="24613"/>
    <cellStyle name="Normal 5 8 2 3 3 5 3 2" xfId="54820"/>
    <cellStyle name="Normal 5 8 2 3 3 5 4" xfId="35540"/>
    <cellStyle name="Normal 5 8 2 3 3 6" xfId="6620"/>
    <cellStyle name="Normal 5 8 2 3 3 6 2" xfId="16260"/>
    <cellStyle name="Normal 5 8 2 3 3 6 2 2" xfId="46467"/>
    <cellStyle name="Normal 5 8 2 3 3 6 3" xfId="25900"/>
    <cellStyle name="Normal 5 8 2 3 3 6 3 2" xfId="56107"/>
    <cellStyle name="Normal 5 8 2 3 3 6 4" xfId="36827"/>
    <cellStyle name="Normal 5 8 2 3 3 7" xfId="7907"/>
    <cellStyle name="Normal 5 8 2 3 3 7 2" xfId="17547"/>
    <cellStyle name="Normal 5 8 2 3 3 7 2 2" xfId="47754"/>
    <cellStyle name="Normal 5 8 2 3 3 7 3" xfId="27187"/>
    <cellStyle name="Normal 5 8 2 3 3 7 3 2" xfId="57394"/>
    <cellStyle name="Normal 5 8 2 3 3 7 4" xfId="38114"/>
    <cellStyle name="Normal 5 8 2 3 3 8" xfId="9194"/>
    <cellStyle name="Normal 5 8 2 3 3 8 2" xfId="18834"/>
    <cellStyle name="Normal 5 8 2 3 3 8 2 2" xfId="49041"/>
    <cellStyle name="Normal 5 8 2 3 3 8 3" xfId="28474"/>
    <cellStyle name="Normal 5 8 2 3 3 8 3 2" xfId="58681"/>
    <cellStyle name="Normal 5 8 2 3 3 8 4" xfId="39401"/>
    <cellStyle name="Normal 5 8 2 3 3 9" xfId="10317"/>
    <cellStyle name="Normal 5 8 2 3 3 9 2" xfId="40524"/>
    <cellStyle name="Normal 5 8 2 3 4" xfId="1136"/>
    <cellStyle name="Normal 5 8 2 3 4 10" xfId="20424"/>
    <cellStyle name="Normal 5 8 2 3 4 10 2" xfId="50631"/>
    <cellStyle name="Normal 5 8 2 3 4 11" xfId="30228"/>
    <cellStyle name="Normal 5 8 2 3 4 11 2" xfId="60435"/>
    <cellStyle name="Normal 5 8 2 3 4 12" xfId="31351"/>
    <cellStyle name="Normal 5 8 2 3 4 2" xfId="2264"/>
    <cellStyle name="Normal 5 8 2 3 4 2 2" xfId="11907"/>
    <cellStyle name="Normal 5 8 2 3 4 2 2 2" xfId="42114"/>
    <cellStyle name="Normal 5 8 2 3 4 2 3" xfId="21547"/>
    <cellStyle name="Normal 5 8 2 3 4 2 3 2" xfId="51754"/>
    <cellStyle name="Normal 5 8 2 3 4 2 4" xfId="32474"/>
    <cellStyle name="Normal 5 8 2 3 4 3" xfId="3388"/>
    <cellStyle name="Normal 5 8 2 3 4 3 2" xfId="13030"/>
    <cellStyle name="Normal 5 8 2 3 4 3 2 2" xfId="43237"/>
    <cellStyle name="Normal 5 8 2 3 4 3 3" xfId="22670"/>
    <cellStyle name="Normal 5 8 2 3 4 3 3 2" xfId="52877"/>
    <cellStyle name="Normal 5 8 2 3 4 3 4" xfId="33597"/>
    <cellStyle name="Normal 5 8 2 3 4 4" xfId="4511"/>
    <cellStyle name="Normal 5 8 2 3 4 4 2" xfId="14153"/>
    <cellStyle name="Normal 5 8 2 3 4 4 2 2" xfId="44360"/>
    <cellStyle name="Normal 5 8 2 3 4 4 3" xfId="23793"/>
    <cellStyle name="Normal 5 8 2 3 4 4 3 2" xfId="54000"/>
    <cellStyle name="Normal 5 8 2 3 4 4 4" xfId="34720"/>
    <cellStyle name="Normal 5 8 2 3 4 5" xfId="5800"/>
    <cellStyle name="Normal 5 8 2 3 4 5 2" xfId="15440"/>
    <cellStyle name="Normal 5 8 2 3 4 5 2 2" xfId="45647"/>
    <cellStyle name="Normal 5 8 2 3 4 5 3" xfId="25080"/>
    <cellStyle name="Normal 5 8 2 3 4 5 3 2" xfId="55287"/>
    <cellStyle name="Normal 5 8 2 3 4 5 4" xfId="36007"/>
    <cellStyle name="Normal 5 8 2 3 4 6" xfId="7087"/>
    <cellStyle name="Normal 5 8 2 3 4 6 2" xfId="16727"/>
    <cellStyle name="Normal 5 8 2 3 4 6 2 2" xfId="46934"/>
    <cellStyle name="Normal 5 8 2 3 4 6 3" xfId="26367"/>
    <cellStyle name="Normal 5 8 2 3 4 6 3 2" xfId="56574"/>
    <cellStyle name="Normal 5 8 2 3 4 6 4" xfId="37294"/>
    <cellStyle name="Normal 5 8 2 3 4 7" xfId="8374"/>
    <cellStyle name="Normal 5 8 2 3 4 7 2" xfId="18014"/>
    <cellStyle name="Normal 5 8 2 3 4 7 2 2" xfId="48221"/>
    <cellStyle name="Normal 5 8 2 3 4 7 3" xfId="27654"/>
    <cellStyle name="Normal 5 8 2 3 4 7 3 2" xfId="57861"/>
    <cellStyle name="Normal 5 8 2 3 4 7 4" xfId="38581"/>
    <cellStyle name="Normal 5 8 2 3 4 8" xfId="9661"/>
    <cellStyle name="Normal 5 8 2 3 4 8 2" xfId="19301"/>
    <cellStyle name="Normal 5 8 2 3 4 8 2 2" xfId="49508"/>
    <cellStyle name="Normal 5 8 2 3 4 8 3" xfId="28941"/>
    <cellStyle name="Normal 5 8 2 3 4 8 3 2" xfId="59148"/>
    <cellStyle name="Normal 5 8 2 3 4 8 4" xfId="39868"/>
    <cellStyle name="Normal 5 8 2 3 4 9" xfId="10784"/>
    <cellStyle name="Normal 5 8 2 3 4 9 2" xfId="40991"/>
    <cellStyle name="Normal 5 8 2 3 5" xfId="1324"/>
    <cellStyle name="Normal 5 8 2 3 5 2" xfId="4864"/>
    <cellStyle name="Normal 5 8 2 3 5 2 2" xfId="14504"/>
    <cellStyle name="Normal 5 8 2 3 5 2 2 2" xfId="44711"/>
    <cellStyle name="Normal 5 8 2 3 5 2 3" xfId="24144"/>
    <cellStyle name="Normal 5 8 2 3 5 2 3 2" xfId="54351"/>
    <cellStyle name="Normal 5 8 2 3 5 2 4" xfId="35071"/>
    <cellStyle name="Normal 5 8 2 3 5 3" xfId="6151"/>
    <cellStyle name="Normal 5 8 2 3 5 3 2" xfId="15791"/>
    <cellStyle name="Normal 5 8 2 3 5 3 2 2" xfId="45998"/>
    <cellStyle name="Normal 5 8 2 3 5 3 3" xfId="25431"/>
    <cellStyle name="Normal 5 8 2 3 5 3 3 2" xfId="55638"/>
    <cellStyle name="Normal 5 8 2 3 5 3 4" xfId="36358"/>
    <cellStyle name="Normal 5 8 2 3 5 4" xfId="7438"/>
    <cellStyle name="Normal 5 8 2 3 5 4 2" xfId="17078"/>
    <cellStyle name="Normal 5 8 2 3 5 4 2 2" xfId="47285"/>
    <cellStyle name="Normal 5 8 2 3 5 4 3" xfId="26718"/>
    <cellStyle name="Normal 5 8 2 3 5 4 3 2" xfId="56925"/>
    <cellStyle name="Normal 5 8 2 3 5 4 4" xfId="37645"/>
    <cellStyle name="Normal 5 8 2 3 5 5" xfId="8725"/>
    <cellStyle name="Normal 5 8 2 3 5 5 2" xfId="18365"/>
    <cellStyle name="Normal 5 8 2 3 5 5 2 2" xfId="48572"/>
    <cellStyle name="Normal 5 8 2 3 5 5 3" xfId="28005"/>
    <cellStyle name="Normal 5 8 2 3 5 5 3 2" xfId="58212"/>
    <cellStyle name="Normal 5 8 2 3 5 5 4" xfId="38932"/>
    <cellStyle name="Normal 5 8 2 3 5 6" xfId="10971"/>
    <cellStyle name="Normal 5 8 2 3 5 6 2" xfId="41178"/>
    <cellStyle name="Normal 5 8 2 3 5 7" xfId="20611"/>
    <cellStyle name="Normal 5 8 2 3 5 7 2" xfId="50818"/>
    <cellStyle name="Normal 5 8 2 3 5 8" xfId="29292"/>
    <cellStyle name="Normal 5 8 2 3 5 8 2" xfId="59499"/>
    <cellStyle name="Normal 5 8 2 3 5 9" xfId="31538"/>
    <cellStyle name="Normal 5 8 2 3 6" xfId="2452"/>
    <cellStyle name="Normal 5 8 2 3 6 2" xfId="12094"/>
    <cellStyle name="Normal 5 8 2 3 6 2 2" xfId="42301"/>
    <cellStyle name="Normal 5 8 2 3 6 3" xfId="21734"/>
    <cellStyle name="Normal 5 8 2 3 6 3 2" xfId="51941"/>
    <cellStyle name="Normal 5 8 2 3 6 4" xfId="32661"/>
    <cellStyle name="Normal 5 8 2 3 7" xfId="3575"/>
    <cellStyle name="Normal 5 8 2 3 7 2" xfId="13217"/>
    <cellStyle name="Normal 5 8 2 3 7 2 2" xfId="43424"/>
    <cellStyle name="Normal 5 8 2 3 7 3" xfId="22857"/>
    <cellStyle name="Normal 5 8 2 3 7 3 2" xfId="53064"/>
    <cellStyle name="Normal 5 8 2 3 7 4" xfId="33784"/>
    <cellStyle name="Normal 5 8 2 3 8" xfId="4698"/>
    <cellStyle name="Normal 5 8 2 3 8 2" xfId="14340"/>
    <cellStyle name="Normal 5 8 2 3 8 2 2" xfId="44547"/>
    <cellStyle name="Normal 5 8 2 3 8 3" xfId="23980"/>
    <cellStyle name="Normal 5 8 2 3 8 3 2" xfId="54187"/>
    <cellStyle name="Normal 5 8 2 3 8 4" xfId="34907"/>
    <cellStyle name="Normal 5 8 2 3 9" xfId="5987"/>
    <cellStyle name="Normal 5 8 2 3 9 2" xfId="15627"/>
    <cellStyle name="Normal 5 8 2 3 9 2 2" xfId="45834"/>
    <cellStyle name="Normal 5 8 2 3 9 3" xfId="25267"/>
    <cellStyle name="Normal 5 8 2 3 9 3 2" xfId="55474"/>
    <cellStyle name="Normal 5 8 2 3 9 4" xfId="36194"/>
    <cellStyle name="Normal 5 8 2 4" xfId="213"/>
    <cellStyle name="Normal 5 8 2 4 10" xfId="7297"/>
    <cellStyle name="Normal 5 8 2 4 10 2" xfId="16937"/>
    <cellStyle name="Normal 5 8 2 4 10 2 2" xfId="47144"/>
    <cellStyle name="Normal 5 8 2 4 10 3" xfId="26577"/>
    <cellStyle name="Normal 5 8 2 4 10 3 2" xfId="56784"/>
    <cellStyle name="Normal 5 8 2 4 10 4" xfId="37504"/>
    <cellStyle name="Normal 5 8 2 4 11" xfId="8584"/>
    <cellStyle name="Normal 5 8 2 4 11 2" xfId="18224"/>
    <cellStyle name="Normal 5 8 2 4 11 2 2" xfId="48431"/>
    <cellStyle name="Normal 5 8 2 4 11 3" xfId="27864"/>
    <cellStyle name="Normal 5 8 2 4 11 3 2" xfId="58071"/>
    <cellStyle name="Normal 5 8 2 4 11 4" xfId="38791"/>
    <cellStyle name="Normal 5 8 2 4 12" xfId="9871"/>
    <cellStyle name="Normal 5 8 2 4 12 2" xfId="40078"/>
    <cellStyle name="Normal 5 8 2 4 13" xfId="19511"/>
    <cellStyle name="Normal 5 8 2 4 13 2" xfId="49718"/>
    <cellStyle name="Normal 5 8 2 4 14" xfId="29151"/>
    <cellStyle name="Normal 5 8 2 4 14 2" xfId="59358"/>
    <cellStyle name="Normal 5 8 2 4 15" xfId="30438"/>
    <cellStyle name="Normal 5 8 2 4 2" xfId="377"/>
    <cellStyle name="Normal 5 8 2 4 2 10" xfId="10035"/>
    <cellStyle name="Normal 5 8 2 4 2 10 2" xfId="40242"/>
    <cellStyle name="Normal 5 8 2 4 2 11" xfId="19675"/>
    <cellStyle name="Normal 5 8 2 4 2 11 2" xfId="49882"/>
    <cellStyle name="Normal 5 8 2 4 2 12" xfId="29479"/>
    <cellStyle name="Normal 5 8 2 4 2 12 2" xfId="59686"/>
    <cellStyle name="Normal 5 8 2 4 2 13" xfId="30602"/>
    <cellStyle name="Normal 5 8 2 4 2 2" xfId="853"/>
    <cellStyle name="Normal 5 8 2 4 2 2 10" xfId="20144"/>
    <cellStyle name="Normal 5 8 2 4 2 2 10 2" xfId="50351"/>
    <cellStyle name="Normal 5 8 2 4 2 2 11" xfId="29948"/>
    <cellStyle name="Normal 5 8 2 4 2 2 11 2" xfId="60155"/>
    <cellStyle name="Normal 5 8 2 4 2 2 12" xfId="31071"/>
    <cellStyle name="Normal 5 8 2 4 2 2 2" xfId="1982"/>
    <cellStyle name="Normal 5 8 2 4 2 2 2 2" xfId="11627"/>
    <cellStyle name="Normal 5 8 2 4 2 2 2 2 2" xfId="41834"/>
    <cellStyle name="Normal 5 8 2 4 2 2 2 3" xfId="21267"/>
    <cellStyle name="Normal 5 8 2 4 2 2 2 3 2" xfId="51474"/>
    <cellStyle name="Normal 5 8 2 4 2 2 2 4" xfId="32194"/>
    <cellStyle name="Normal 5 8 2 4 2 2 3" xfId="3108"/>
    <cellStyle name="Normal 5 8 2 4 2 2 3 2" xfId="12750"/>
    <cellStyle name="Normal 5 8 2 4 2 2 3 2 2" xfId="42957"/>
    <cellStyle name="Normal 5 8 2 4 2 2 3 3" xfId="22390"/>
    <cellStyle name="Normal 5 8 2 4 2 2 3 3 2" xfId="52597"/>
    <cellStyle name="Normal 5 8 2 4 2 2 3 4" xfId="33317"/>
    <cellStyle name="Normal 5 8 2 4 2 2 4" xfId="4231"/>
    <cellStyle name="Normal 5 8 2 4 2 2 4 2" xfId="13873"/>
    <cellStyle name="Normal 5 8 2 4 2 2 4 2 2" xfId="44080"/>
    <cellStyle name="Normal 5 8 2 4 2 2 4 3" xfId="23513"/>
    <cellStyle name="Normal 5 8 2 4 2 2 4 3 2" xfId="53720"/>
    <cellStyle name="Normal 5 8 2 4 2 2 4 4" xfId="34440"/>
    <cellStyle name="Normal 5 8 2 4 2 2 5" xfId="5520"/>
    <cellStyle name="Normal 5 8 2 4 2 2 5 2" xfId="15160"/>
    <cellStyle name="Normal 5 8 2 4 2 2 5 2 2" xfId="45367"/>
    <cellStyle name="Normal 5 8 2 4 2 2 5 3" xfId="24800"/>
    <cellStyle name="Normal 5 8 2 4 2 2 5 3 2" xfId="55007"/>
    <cellStyle name="Normal 5 8 2 4 2 2 5 4" xfId="35727"/>
    <cellStyle name="Normal 5 8 2 4 2 2 6" xfId="6807"/>
    <cellStyle name="Normal 5 8 2 4 2 2 6 2" xfId="16447"/>
    <cellStyle name="Normal 5 8 2 4 2 2 6 2 2" xfId="46654"/>
    <cellStyle name="Normal 5 8 2 4 2 2 6 3" xfId="26087"/>
    <cellStyle name="Normal 5 8 2 4 2 2 6 3 2" xfId="56294"/>
    <cellStyle name="Normal 5 8 2 4 2 2 6 4" xfId="37014"/>
    <cellStyle name="Normal 5 8 2 4 2 2 7" xfId="8094"/>
    <cellStyle name="Normal 5 8 2 4 2 2 7 2" xfId="17734"/>
    <cellStyle name="Normal 5 8 2 4 2 2 7 2 2" xfId="47941"/>
    <cellStyle name="Normal 5 8 2 4 2 2 7 3" xfId="27374"/>
    <cellStyle name="Normal 5 8 2 4 2 2 7 3 2" xfId="57581"/>
    <cellStyle name="Normal 5 8 2 4 2 2 7 4" xfId="38301"/>
    <cellStyle name="Normal 5 8 2 4 2 2 8" xfId="9381"/>
    <cellStyle name="Normal 5 8 2 4 2 2 8 2" xfId="19021"/>
    <cellStyle name="Normal 5 8 2 4 2 2 8 2 2" xfId="49228"/>
    <cellStyle name="Normal 5 8 2 4 2 2 8 3" xfId="28661"/>
    <cellStyle name="Normal 5 8 2 4 2 2 8 3 2" xfId="58868"/>
    <cellStyle name="Normal 5 8 2 4 2 2 8 4" xfId="39588"/>
    <cellStyle name="Normal 5 8 2 4 2 2 9" xfId="10504"/>
    <cellStyle name="Normal 5 8 2 4 2 2 9 2" xfId="40711"/>
    <cellStyle name="Normal 5 8 2 4 2 3" xfId="1511"/>
    <cellStyle name="Normal 5 8 2 4 2 3 2" xfId="11158"/>
    <cellStyle name="Normal 5 8 2 4 2 3 2 2" xfId="41365"/>
    <cellStyle name="Normal 5 8 2 4 2 3 3" xfId="20798"/>
    <cellStyle name="Normal 5 8 2 4 2 3 3 2" xfId="51005"/>
    <cellStyle name="Normal 5 8 2 4 2 3 4" xfId="31725"/>
    <cellStyle name="Normal 5 8 2 4 2 4" xfId="2639"/>
    <cellStyle name="Normal 5 8 2 4 2 4 2" xfId="12281"/>
    <cellStyle name="Normal 5 8 2 4 2 4 2 2" xfId="42488"/>
    <cellStyle name="Normal 5 8 2 4 2 4 3" xfId="21921"/>
    <cellStyle name="Normal 5 8 2 4 2 4 3 2" xfId="52128"/>
    <cellStyle name="Normal 5 8 2 4 2 4 4" xfId="32848"/>
    <cellStyle name="Normal 5 8 2 4 2 5" xfId="3762"/>
    <cellStyle name="Normal 5 8 2 4 2 5 2" xfId="13404"/>
    <cellStyle name="Normal 5 8 2 4 2 5 2 2" xfId="43611"/>
    <cellStyle name="Normal 5 8 2 4 2 5 3" xfId="23044"/>
    <cellStyle name="Normal 5 8 2 4 2 5 3 2" xfId="53251"/>
    <cellStyle name="Normal 5 8 2 4 2 5 4" xfId="33971"/>
    <cellStyle name="Normal 5 8 2 4 2 6" xfId="5051"/>
    <cellStyle name="Normal 5 8 2 4 2 6 2" xfId="14691"/>
    <cellStyle name="Normal 5 8 2 4 2 6 2 2" xfId="44898"/>
    <cellStyle name="Normal 5 8 2 4 2 6 3" xfId="24331"/>
    <cellStyle name="Normal 5 8 2 4 2 6 3 2" xfId="54538"/>
    <cellStyle name="Normal 5 8 2 4 2 6 4" xfId="35258"/>
    <cellStyle name="Normal 5 8 2 4 2 7" xfId="6338"/>
    <cellStyle name="Normal 5 8 2 4 2 7 2" xfId="15978"/>
    <cellStyle name="Normal 5 8 2 4 2 7 2 2" xfId="46185"/>
    <cellStyle name="Normal 5 8 2 4 2 7 3" xfId="25618"/>
    <cellStyle name="Normal 5 8 2 4 2 7 3 2" xfId="55825"/>
    <cellStyle name="Normal 5 8 2 4 2 7 4" xfId="36545"/>
    <cellStyle name="Normal 5 8 2 4 2 8" xfId="7625"/>
    <cellStyle name="Normal 5 8 2 4 2 8 2" xfId="17265"/>
    <cellStyle name="Normal 5 8 2 4 2 8 2 2" xfId="47472"/>
    <cellStyle name="Normal 5 8 2 4 2 8 3" xfId="26905"/>
    <cellStyle name="Normal 5 8 2 4 2 8 3 2" xfId="57112"/>
    <cellStyle name="Normal 5 8 2 4 2 8 4" xfId="37832"/>
    <cellStyle name="Normal 5 8 2 4 2 9" xfId="8912"/>
    <cellStyle name="Normal 5 8 2 4 2 9 2" xfId="18552"/>
    <cellStyle name="Normal 5 8 2 4 2 9 2 2" xfId="48759"/>
    <cellStyle name="Normal 5 8 2 4 2 9 3" xfId="28192"/>
    <cellStyle name="Normal 5 8 2 4 2 9 3 2" xfId="58399"/>
    <cellStyle name="Normal 5 8 2 4 2 9 4" xfId="39119"/>
    <cellStyle name="Normal 5 8 2 4 3" xfId="689"/>
    <cellStyle name="Normal 5 8 2 4 3 10" xfId="19980"/>
    <cellStyle name="Normal 5 8 2 4 3 10 2" xfId="50187"/>
    <cellStyle name="Normal 5 8 2 4 3 11" xfId="29784"/>
    <cellStyle name="Normal 5 8 2 4 3 11 2" xfId="59991"/>
    <cellStyle name="Normal 5 8 2 4 3 12" xfId="30907"/>
    <cellStyle name="Normal 5 8 2 4 3 2" xfId="1818"/>
    <cellStyle name="Normal 5 8 2 4 3 2 2" xfId="11463"/>
    <cellStyle name="Normal 5 8 2 4 3 2 2 2" xfId="41670"/>
    <cellStyle name="Normal 5 8 2 4 3 2 3" xfId="21103"/>
    <cellStyle name="Normal 5 8 2 4 3 2 3 2" xfId="51310"/>
    <cellStyle name="Normal 5 8 2 4 3 2 4" xfId="32030"/>
    <cellStyle name="Normal 5 8 2 4 3 3" xfId="2944"/>
    <cellStyle name="Normal 5 8 2 4 3 3 2" xfId="12586"/>
    <cellStyle name="Normal 5 8 2 4 3 3 2 2" xfId="42793"/>
    <cellStyle name="Normal 5 8 2 4 3 3 3" xfId="22226"/>
    <cellStyle name="Normal 5 8 2 4 3 3 3 2" xfId="52433"/>
    <cellStyle name="Normal 5 8 2 4 3 3 4" xfId="33153"/>
    <cellStyle name="Normal 5 8 2 4 3 4" xfId="4067"/>
    <cellStyle name="Normal 5 8 2 4 3 4 2" xfId="13709"/>
    <cellStyle name="Normal 5 8 2 4 3 4 2 2" xfId="43916"/>
    <cellStyle name="Normal 5 8 2 4 3 4 3" xfId="23349"/>
    <cellStyle name="Normal 5 8 2 4 3 4 3 2" xfId="53556"/>
    <cellStyle name="Normal 5 8 2 4 3 4 4" xfId="34276"/>
    <cellStyle name="Normal 5 8 2 4 3 5" xfId="5356"/>
    <cellStyle name="Normal 5 8 2 4 3 5 2" xfId="14996"/>
    <cellStyle name="Normal 5 8 2 4 3 5 2 2" xfId="45203"/>
    <cellStyle name="Normal 5 8 2 4 3 5 3" xfId="24636"/>
    <cellStyle name="Normal 5 8 2 4 3 5 3 2" xfId="54843"/>
    <cellStyle name="Normal 5 8 2 4 3 5 4" xfId="35563"/>
    <cellStyle name="Normal 5 8 2 4 3 6" xfId="6643"/>
    <cellStyle name="Normal 5 8 2 4 3 6 2" xfId="16283"/>
    <cellStyle name="Normal 5 8 2 4 3 6 2 2" xfId="46490"/>
    <cellStyle name="Normal 5 8 2 4 3 6 3" xfId="25923"/>
    <cellStyle name="Normal 5 8 2 4 3 6 3 2" xfId="56130"/>
    <cellStyle name="Normal 5 8 2 4 3 6 4" xfId="36850"/>
    <cellStyle name="Normal 5 8 2 4 3 7" xfId="7930"/>
    <cellStyle name="Normal 5 8 2 4 3 7 2" xfId="17570"/>
    <cellStyle name="Normal 5 8 2 4 3 7 2 2" xfId="47777"/>
    <cellStyle name="Normal 5 8 2 4 3 7 3" xfId="27210"/>
    <cellStyle name="Normal 5 8 2 4 3 7 3 2" xfId="57417"/>
    <cellStyle name="Normal 5 8 2 4 3 7 4" xfId="38137"/>
    <cellStyle name="Normal 5 8 2 4 3 8" xfId="9217"/>
    <cellStyle name="Normal 5 8 2 4 3 8 2" xfId="18857"/>
    <cellStyle name="Normal 5 8 2 4 3 8 2 2" xfId="49064"/>
    <cellStyle name="Normal 5 8 2 4 3 8 3" xfId="28497"/>
    <cellStyle name="Normal 5 8 2 4 3 8 3 2" xfId="58704"/>
    <cellStyle name="Normal 5 8 2 4 3 8 4" xfId="39424"/>
    <cellStyle name="Normal 5 8 2 4 3 9" xfId="10340"/>
    <cellStyle name="Normal 5 8 2 4 3 9 2" xfId="40547"/>
    <cellStyle name="Normal 5 8 2 4 4" xfId="1159"/>
    <cellStyle name="Normal 5 8 2 4 4 10" xfId="20447"/>
    <cellStyle name="Normal 5 8 2 4 4 10 2" xfId="50654"/>
    <cellStyle name="Normal 5 8 2 4 4 11" xfId="30251"/>
    <cellStyle name="Normal 5 8 2 4 4 11 2" xfId="60458"/>
    <cellStyle name="Normal 5 8 2 4 4 12" xfId="31374"/>
    <cellStyle name="Normal 5 8 2 4 4 2" xfId="2287"/>
    <cellStyle name="Normal 5 8 2 4 4 2 2" xfId="11930"/>
    <cellStyle name="Normal 5 8 2 4 4 2 2 2" xfId="42137"/>
    <cellStyle name="Normal 5 8 2 4 4 2 3" xfId="21570"/>
    <cellStyle name="Normal 5 8 2 4 4 2 3 2" xfId="51777"/>
    <cellStyle name="Normal 5 8 2 4 4 2 4" xfId="32497"/>
    <cellStyle name="Normal 5 8 2 4 4 3" xfId="3411"/>
    <cellStyle name="Normal 5 8 2 4 4 3 2" xfId="13053"/>
    <cellStyle name="Normal 5 8 2 4 4 3 2 2" xfId="43260"/>
    <cellStyle name="Normal 5 8 2 4 4 3 3" xfId="22693"/>
    <cellStyle name="Normal 5 8 2 4 4 3 3 2" xfId="52900"/>
    <cellStyle name="Normal 5 8 2 4 4 3 4" xfId="33620"/>
    <cellStyle name="Normal 5 8 2 4 4 4" xfId="4534"/>
    <cellStyle name="Normal 5 8 2 4 4 4 2" xfId="14176"/>
    <cellStyle name="Normal 5 8 2 4 4 4 2 2" xfId="44383"/>
    <cellStyle name="Normal 5 8 2 4 4 4 3" xfId="23816"/>
    <cellStyle name="Normal 5 8 2 4 4 4 3 2" xfId="54023"/>
    <cellStyle name="Normal 5 8 2 4 4 4 4" xfId="34743"/>
    <cellStyle name="Normal 5 8 2 4 4 5" xfId="5823"/>
    <cellStyle name="Normal 5 8 2 4 4 5 2" xfId="15463"/>
    <cellStyle name="Normal 5 8 2 4 4 5 2 2" xfId="45670"/>
    <cellStyle name="Normal 5 8 2 4 4 5 3" xfId="25103"/>
    <cellStyle name="Normal 5 8 2 4 4 5 3 2" xfId="55310"/>
    <cellStyle name="Normal 5 8 2 4 4 5 4" xfId="36030"/>
    <cellStyle name="Normal 5 8 2 4 4 6" xfId="7110"/>
    <cellStyle name="Normal 5 8 2 4 4 6 2" xfId="16750"/>
    <cellStyle name="Normal 5 8 2 4 4 6 2 2" xfId="46957"/>
    <cellStyle name="Normal 5 8 2 4 4 6 3" xfId="26390"/>
    <cellStyle name="Normal 5 8 2 4 4 6 3 2" xfId="56597"/>
    <cellStyle name="Normal 5 8 2 4 4 6 4" xfId="37317"/>
    <cellStyle name="Normal 5 8 2 4 4 7" xfId="8397"/>
    <cellStyle name="Normal 5 8 2 4 4 7 2" xfId="18037"/>
    <cellStyle name="Normal 5 8 2 4 4 7 2 2" xfId="48244"/>
    <cellStyle name="Normal 5 8 2 4 4 7 3" xfId="27677"/>
    <cellStyle name="Normal 5 8 2 4 4 7 3 2" xfId="57884"/>
    <cellStyle name="Normal 5 8 2 4 4 7 4" xfId="38604"/>
    <cellStyle name="Normal 5 8 2 4 4 8" xfId="9684"/>
    <cellStyle name="Normal 5 8 2 4 4 8 2" xfId="19324"/>
    <cellStyle name="Normal 5 8 2 4 4 8 2 2" xfId="49531"/>
    <cellStyle name="Normal 5 8 2 4 4 8 3" xfId="28964"/>
    <cellStyle name="Normal 5 8 2 4 4 8 3 2" xfId="59171"/>
    <cellStyle name="Normal 5 8 2 4 4 8 4" xfId="39891"/>
    <cellStyle name="Normal 5 8 2 4 4 9" xfId="10807"/>
    <cellStyle name="Normal 5 8 2 4 4 9 2" xfId="41014"/>
    <cellStyle name="Normal 5 8 2 4 5" xfId="1347"/>
    <cellStyle name="Normal 5 8 2 4 5 2" xfId="4887"/>
    <cellStyle name="Normal 5 8 2 4 5 2 2" xfId="14527"/>
    <cellStyle name="Normal 5 8 2 4 5 2 2 2" xfId="44734"/>
    <cellStyle name="Normal 5 8 2 4 5 2 3" xfId="24167"/>
    <cellStyle name="Normal 5 8 2 4 5 2 3 2" xfId="54374"/>
    <cellStyle name="Normal 5 8 2 4 5 2 4" xfId="35094"/>
    <cellStyle name="Normal 5 8 2 4 5 3" xfId="6174"/>
    <cellStyle name="Normal 5 8 2 4 5 3 2" xfId="15814"/>
    <cellStyle name="Normal 5 8 2 4 5 3 2 2" xfId="46021"/>
    <cellStyle name="Normal 5 8 2 4 5 3 3" xfId="25454"/>
    <cellStyle name="Normal 5 8 2 4 5 3 3 2" xfId="55661"/>
    <cellStyle name="Normal 5 8 2 4 5 3 4" xfId="36381"/>
    <cellStyle name="Normal 5 8 2 4 5 4" xfId="7461"/>
    <cellStyle name="Normal 5 8 2 4 5 4 2" xfId="17101"/>
    <cellStyle name="Normal 5 8 2 4 5 4 2 2" xfId="47308"/>
    <cellStyle name="Normal 5 8 2 4 5 4 3" xfId="26741"/>
    <cellStyle name="Normal 5 8 2 4 5 4 3 2" xfId="56948"/>
    <cellStyle name="Normal 5 8 2 4 5 4 4" xfId="37668"/>
    <cellStyle name="Normal 5 8 2 4 5 5" xfId="8748"/>
    <cellStyle name="Normal 5 8 2 4 5 5 2" xfId="18388"/>
    <cellStyle name="Normal 5 8 2 4 5 5 2 2" xfId="48595"/>
    <cellStyle name="Normal 5 8 2 4 5 5 3" xfId="28028"/>
    <cellStyle name="Normal 5 8 2 4 5 5 3 2" xfId="58235"/>
    <cellStyle name="Normal 5 8 2 4 5 5 4" xfId="38955"/>
    <cellStyle name="Normal 5 8 2 4 5 6" xfId="10994"/>
    <cellStyle name="Normal 5 8 2 4 5 6 2" xfId="41201"/>
    <cellStyle name="Normal 5 8 2 4 5 7" xfId="20634"/>
    <cellStyle name="Normal 5 8 2 4 5 7 2" xfId="50841"/>
    <cellStyle name="Normal 5 8 2 4 5 8" xfId="29315"/>
    <cellStyle name="Normal 5 8 2 4 5 8 2" xfId="59522"/>
    <cellStyle name="Normal 5 8 2 4 5 9" xfId="31561"/>
    <cellStyle name="Normal 5 8 2 4 6" xfId="2475"/>
    <cellStyle name="Normal 5 8 2 4 6 2" xfId="12117"/>
    <cellStyle name="Normal 5 8 2 4 6 2 2" xfId="42324"/>
    <cellStyle name="Normal 5 8 2 4 6 3" xfId="21757"/>
    <cellStyle name="Normal 5 8 2 4 6 3 2" xfId="51964"/>
    <cellStyle name="Normal 5 8 2 4 6 4" xfId="32684"/>
    <cellStyle name="Normal 5 8 2 4 7" xfId="3598"/>
    <cellStyle name="Normal 5 8 2 4 7 2" xfId="13240"/>
    <cellStyle name="Normal 5 8 2 4 7 2 2" xfId="43447"/>
    <cellStyle name="Normal 5 8 2 4 7 3" xfId="22880"/>
    <cellStyle name="Normal 5 8 2 4 7 3 2" xfId="53087"/>
    <cellStyle name="Normal 5 8 2 4 7 4" xfId="33807"/>
    <cellStyle name="Normal 5 8 2 4 8" xfId="4721"/>
    <cellStyle name="Normal 5 8 2 4 8 2" xfId="14363"/>
    <cellStyle name="Normal 5 8 2 4 8 2 2" xfId="44570"/>
    <cellStyle name="Normal 5 8 2 4 8 3" xfId="24003"/>
    <cellStyle name="Normal 5 8 2 4 8 3 2" xfId="54210"/>
    <cellStyle name="Normal 5 8 2 4 8 4" xfId="34930"/>
    <cellStyle name="Normal 5 8 2 4 9" xfId="6010"/>
    <cellStyle name="Normal 5 8 2 4 9 2" xfId="15650"/>
    <cellStyle name="Normal 5 8 2 4 9 2 2" xfId="45857"/>
    <cellStyle name="Normal 5 8 2 4 9 3" xfId="25290"/>
    <cellStyle name="Normal 5 8 2 4 9 3 2" xfId="55497"/>
    <cellStyle name="Normal 5 8 2 4 9 4" xfId="36217"/>
    <cellStyle name="Normal 5 8 2 5" xfId="236"/>
    <cellStyle name="Normal 5 8 2 5 10" xfId="7320"/>
    <cellStyle name="Normal 5 8 2 5 10 2" xfId="16960"/>
    <cellStyle name="Normal 5 8 2 5 10 2 2" xfId="47167"/>
    <cellStyle name="Normal 5 8 2 5 10 3" xfId="26600"/>
    <cellStyle name="Normal 5 8 2 5 10 3 2" xfId="56807"/>
    <cellStyle name="Normal 5 8 2 5 10 4" xfId="37527"/>
    <cellStyle name="Normal 5 8 2 5 11" xfId="8607"/>
    <cellStyle name="Normal 5 8 2 5 11 2" xfId="18247"/>
    <cellStyle name="Normal 5 8 2 5 11 2 2" xfId="48454"/>
    <cellStyle name="Normal 5 8 2 5 11 3" xfId="27887"/>
    <cellStyle name="Normal 5 8 2 5 11 3 2" xfId="58094"/>
    <cellStyle name="Normal 5 8 2 5 11 4" xfId="38814"/>
    <cellStyle name="Normal 5 8 2 5 12" xfId="9894"/>
    <cellStyle name="Normal 5 8 2 5 12 2" xfId="40101"/>
    <cellStyle name="Normal 5 8 2 5 13" xfId="19534"/>
    <cellStyle name="Normal 5 8 2 5 13 2" xfId="49741"/>
    <cellStyle name="Normal 5 8 2 5 14" xfId="29174"/>
    <cellStyle name="Normal 5 8 2 5 14 2" xfId="59381"/>
    <cellStyle name="Normal 5 8 2 5 15" xfId="30461"/>
    <cellStyle name="Normal 5 8 2 5 2" xfId="400"/>
    <cellStyle name="Normal 5 8 2 5 2 10" xfId="10058"/>
    <cellStyle name="Normal 5 8 2 5 2 10 2" xfId="40265"/>
    <cellStyle name="Normal 5 8 2 5 2 11" xfId="19698"/>
    <cellStyle name="Normal 5 8 2 5 2 11 2" xfId="49905"/>
    <cellStyle name="Normal 5 8 2 5 2 12" xfId="29502"/>
    <cellStyle name="Normal 5 8 2 5 2 12 2" xfId="59709"/>
    <cellStyle name="Normal 5 8 2 5 2 13" xfId="30625"/>
    <cellStyle name="Normal 5 8 2 5 2 2" xfId="876"/>
    <cellStyle name="Normal 5 8 2 5 2 2 10" xfId="20167"/>
    <cellStyle name="Normal 5 8 2 5 2 2 10 2" xfId="50374"/>
    <cellStyle name="Normal 5 8 2 5 2 2 11" xfId="29971"/>
    <cellStyle name="Normal 5 8 2 5 2 2 11 2" xfId="60178"/>
    <cellStyle name="Normal 5 8 2 5 2 2 12" xfId="31094"/>
    <cellStyle name="Normal 5 8 2 5 2 2 2" xfId="2005"/>
    <cellStyle name="Normal 5 8 2 5 2 2 2 2" xfId="11650"/>
    <cellStyle name="Normal 5 8 2 5 2 2 2 2 2" xfId="41857"/>
    <cellStyle name="Normal 5 8 2 5 2 2 2 3" xfId="21290"/>
    <cellStyle name="Normal 5 8 2 5 2 2 2 3 2" xfId="51497"/>
    <cellStyle name="Normal 5 8 2 5 2 2 2 4" xfId="32217"/>
    <cellStyle name="Normal 5 8 2 5 2 2 3" xfId="3131"/>
    <cellStyle name="Normal 5 8 2 5 2 2 3 2" xfId="12773"/>
    <cellStyle name="Normal 5 8 2 5 2 2 3 2 2" xfId="42980"/>
    <cellStyle name="Normal 5 8 2 5 2 2 3 3" xfId="22413"/>
    <cellStyle name="Normal 5 8 2 5 2 2 3 3 2" xfId="52620"/>
    <cellStyle name="Normal 5 8 2 5 2 2 3 4" xfId="33340"/>
    <cellStyle name="Normal 5 8 2 5 2 2 4" xfId="4254"/>
    <cellStyle name="Normal 5 8 2 5 2 2 4 2" xfId="13896"/>
    <cellStyle name="Normal 5 8 2 5 2 2 4 2 2" xfId="44103"/>
    <cellStyle name="Normal 5 8 2 5 2 2 4 3" xfId="23536"/>
    <cellStyle name="Normal 5 8 2 5 2 2 4 3 2" xfId="53743"/>
    <cellStyle name="Normal 5 8 2 5 2 2 4 4" xfId="34463"/>
    <cellStyle name="Normal 5 8 2 5 2 2 5" xfId="5543"/>
    <cellStyle name="Normal 5 8 2 5 2 2 5 2" xfId="15183"/>
    <cellStyle name="Normal 5 8 2 5 2 2 5 2 2" xfId="45390"/>
    <cellStyle name="Normal 5 8 2 5 2 2 5 3" xfId="24823"/>
    <cellStyle name="Normal 5 8 2 5 2 2 5 3 2" xfId="55030"/>
    <cellStyle name="Normal 5 8 2 5 2 2 5 4" xfId="35750"/>
    <cellStyle name="Normal 5 8 2 5 2 2 6" xfId="6830"/>
    <cellStyle name="Normal 5 8 2 5 2 2 6 2" xfId="16470"/>
    <cellStyle name="Normal 5 8 2 5 2 2 6 2 2" xfId="46677"/>
    <cellStyle name="Normal 5 8 2 5 2 2 6 3" xfId="26110"/>
    <cellStyle name="Normal 5 8 2 5 2 2 6 3 2" xfId="56317"/>
    <cellStyle name="Normal 5 8 2 5 2 2 6 4" xfId="37037"/>
    <cellStyle name="Normal 5 8 2 5 2 2 7" xfId="8117"/>
    <cellStyle name="Normal 5 8 2 5 2 2 7 2" xfId="17757"/>
    <cellStyle name="Normal 5 8 2 5 2 2 7 2 2" xfId="47964"/>
    <cellStyle name="Normal 5 8 2 5 2 2 7 3" xfId="27397"/>
    <cellStyle name="Normal 5 8 2 5 2 2 7 3 2" xfId="57604"/>
    <cellStyle name="Normal 5 8 2 5 2 2 7 4" xfId="38324"/>
    <cellStyle name="Normal 5 8 2 5 2 2 8" xfId="9404"/>
    <cellStyle name="Normal 5 8 2 5 2 2 8 2" xfId="19044"/>
    <cellStyle name="Normal 5 8 2 5 2 2 8 2 2" xfId="49251"/>
    <cellStyle name="Normal 5 8 2 5 2 2 8 3" xfId="28684"/>
    <cellStyle name="Normal 5 8 2 5 2 2 8 3 2" xfId="58891"/>
    <cellStyle name="Normal 5 8 2 5 2 2 8 4" xfId="39611"/>
    <cellStyle name="Normal 5 8 2 5 2 2 9" xfId="10527"/>
    <cellStyle name="Normal 5 8 2 5 2 2 9 2" xfId="40734"/>
    <cellStyle name="Normal 5 8 2 5 2 3" xfId="1534"/>
    <cellStyle name="Normal 5 8 2 5 2 3 2" xfId="11181"/>
    <cellStyle name="Normal 5 8 2 5 2 3 2 2" xfId="41388"/>
    <cellStyle name="Normal 5 8 2 5 2 3 3" xfId="20821"/>
    <cellStyle name="Normal 5 8 2 5 2 3 3 2" xfId="51028"/>
    <cellStyle name="Normal 5 8 2 5 2 3 4" xfId="31748"/>
    <cellStyle name="Normal 5 8 2 5 2 4" xfId="2662"/>
    <cellStyle name="Normal 5 8 2 5 2 4 2" xfId="12304"/>
    <cellStyle name="Normal 5 8 2 5 2 4 2 2" xfId="42511"/>
    <cellStyle name="Normal 5 8 2 5 2 4 3" xfId="21944"/>
    <cellStyle name="Normal 5 8 2 5 2 4 3 2" xfId="52151"/>
    <cellStyle name="Normal 5 8 2 5 2 4 4" xfId="32871"/>
    <cellStyle name="Normal 5 8 2 5 2 5" xfId="3785"/>
    <cellStyle name="Normal 5 8 2 5 2 5 2" xfId="13427"/>
    <cellStyle name="Normal 5 8 2 5 2 5 2 2" xfId="43634"/>
    <cellStyle name="Normal 5 8 2 5 2 5 3" xfId="23067"/>
    <cellStyle name="Normal 5 8 2 5 2 5 3 2" xfId="53274"/>
    <cellStyle name="Normal 5 8 2 5 2 5 4" xfId="33994"/>
    <cellStyle name="Normal 5 8 2 5 2 6" xfId="5074"/>
    <cellStyle name="Normal 5 8 2 5 2 6 2" xfId="14714"/>
    <cellStyle name="Normal 5 8 2 5 2 6 2 2" xfId="44921"/>
    <cellStyle name="Normal 5 8 2 5 2 6 3" xfId="24354"/>
    <cellStyle name="Normal 5 8 2 5 2 6 3 2" xfId="54561"/>
    <cellStyle name="Normal 5 8 2 5 2 6 4" xfId="35281"/>
    <cellStyle name="Normal 5 8 2 5 2 7" xfId="6361"/>
    <cellStyle name="Normal 5 8 2 5 2 7 2" xfId="16001"/>
    <cellStyle name="Normal 5 8 2 5 2 7 2 2" xfId="46208"/>
    <cellStyle name="Normal 5 8 2 5 2 7 3" xfId="25641"/>
    <cellStyle name="Normal 5 8 2 5 2 7 3 2" xfId="55848"/>
    <cellStyle name="Normal 5 8 2 5 2 7 4" xfId="36568"/>
    <cellStyle name="Normal 5 8 2 5 2 8" xfId="7648"/>
    <cellStyle name="Normal 5 8 2 5 2 8 2" xfId="17288"/>
    <cellStyle name="Normal 5 8 2 5 2 8 2 2" xfId="47495"/>
    <cellStyle name="Normal 5 8 2 5 2 8 3" xfId="26928"/>
    <cellStyle name="Normal 5 8 2 5 2 8 3 2" xfId="57135"/>
    <cellStyle name="Normal 5 8 2 5 2 8 4" xfId="37855"/>
    <cellStyle name="Normal 5 8 2 5 2 9" xfId="8935"/>
    <cellStyle name="Normal 5 8 2 5 2 9 2" xfId="18575"/>
    <cellStyle name="Normal 5 8 2 5 2 9 2 2" xfId="48782"/>
    <cellStyle name="Normal 5 8 2 5 2 9 3" xfId="28215"/>
    <cellStyle name="Normal 5 8 2 5 2 9 3 2" xfId="58422"/>
    <cellStyle name="Normal 5 8 2 5 2 9 4" xfId="39142"/>
    <cellStyle name="Normal 5 8 2 5 3" xfId="712"/>
    <cellStyle name="Normal 5 8 2 5 3 10" xfId="20003"/>
    <cellStyle name="Normal 5 8 2 5 3 10 2" xfId="50210"/>
    <cellStyle name="Normal 5 8 2 5 3 11" xfId="29807"/>
    <cellStyle name="Normal 5 8 2 5 3 11 2" xfId="60014"/>
    <cellStyle name="Normal 5 8 2 5 3 12" xfId="30930"/>
    <cellStyle name="Normal 5 8 2 5 3 2" xfId="1841"/>
    <cellStyle name="Normal 5 8 2 5 3 2 2" xfId="11486"/>
    <cellStyle name="Normal 5 8 2 5 3 2 2 2" xfId="41693"/>
    <cellStyle name="Normal 5 8 2 5 3 2 3" xfId="21126"/>
    <cellStyle name="Normal 5 8 2 5 3 2 3 2" xfId="51333"/>
    <cellStyle name="Normal 5 8 2 5 3 2 4" xfId="32053"/>
    <cellStyle name="Normal 5 8 2 5 3 3" xfId="2967"/>
    <cellStyle name="Normal 5 8 2 5 3 3 2" xfId="12609"/>
    <cellStyle name="Normal 5 8 2 5 3 3 2 2" xfId="42816"/>
    <cellStyle name="Normal 5 8 2 5 3 3 3" xfId="22249"/>
    <cellStyle name="Normal 5 8 2 5 3 3 3 2" xfId="52456"/>
    <cellStyle name="Normal 5 8 2 5 3 3 4" xfId="33176"/>
    <cellStyle name="Normal 5 8 2 5 3 4" xfId="4090"/>
    <cellStyle name="Normal 5 8 2 5 3 4 2" xfId="13732"/>
    <cellStyle name="Normal 5 8 2 5 3 4 2 2" xfId="43939"/>
    <cellStyle name="Normal 5 8 2 5 3 4 3" xfId="23372"/>
    <cellStyle name="Normal 5 8 2 5 3 4 3 2" xfId="53579"/>
    <cellStyle name="Normal 5 8 2 5 3 4 4" xfId="34299"/>
    <cellStyle name="Normal 5 8 2 5 3 5" xfId="5379"/>
    <cellStyle name="Normal 5 8 2 5 3 5 2" xfId="15019"/>
    <cellStyle name="Normal 5 8 2 5 3 5 2 2" xfId="45226"/>
    <cellStyle name="Normal 5 8 2 5 3 5 3" xfId="24659"/>
    <cellStyle name="Normal 5 8 2 5 3 5 3 2" xfId="54866"/>
    <cellStyle name="Normal 5 8 2 5 3 5 4" xfId="35586"/>
    <cellStyle name="Normal 5 8 2 5 3 6" xfId="6666"/>
    <cellStyle name="Normal 5 8 2 5 3 6 2" xfId="16306"/>
    <cellStyle name="Normal 5 8 2 5 3 6 2 2" xfId="46513"/>
    <cellStyle name="Normal 5 8 2 5 3 6 3" xfId="25946"/>
    <cellStyle name="Normal 5 8 2 5 3 6 3 2" xfId="56153"/>
    <cellStyle name="Normal 5 8 2 5 3 6 4" xfId="36873"/>
    <cellStyle name="Normal 5 8 2 5 3 7" xfId="7953"/>
    <cellStyle name="Normal 5 8 2 5 3 7 2" xfId="17593"/>
    <cellStyle name="Normal 5 8 2 5 3 7 2 2" xfId="47800"/>
    <cellStyle name="Normal 5 8 2 5 3 7 3" xfId="27233"/>
    <cellStyle name="Normal 5 8 2 5 3 7 3 2" xfId="57440"/>
    <cellStyle name="Normal 5 8 2 5 3 7 4" xfId="38160"/>
    <cellStyle name="Normal 5 8 2 5 3 8" xfId="9240"/>
    <cellStyle name="Normal 5 8 2 5 3 8 2" xfId="18880"/>
    <cellStyle name="Normal 5 8 2 5 3 8 2 2" xfId="49087"/>
    <cellStyle name="Normal 5 8 2 5 3 8 3" xfId="28520"/>
    <cellStyle name="Normal 5 8 2 5 3 8 3 2" xfId="58727"/>
    <cellStyle name="Normal 5 8 2 5 3 8 4" xfId="39447"/>
    <cellStyle name="Normal 5 8 2 5 3 9" xfId="10363"/>
    <cellStyle name="Normal 5 8 2 5 3 9 2" xfId="40570"/>
    <cellStyle name="Normal 5 8 2 5 4" xfId="1182"/>
    <cellStyle name="Normal 5 8 2 5 4 10" xfId="20470"/>
    <cellStyle name="Normal 5 8 2 5 4 10 2" xfId="50677"/>
    <cellStyle name="Normal 5 8 2 5 4 11" xfId="30274"/>
    <cellStyle name="Normal 5 8 2 5 4 11 2" xfId="60481"/>
    <cellStyle name="Normal 5 8 2 5 4 12" xfId="31397"/>
    <cellStyle name="Normal 5 8 2 5 4 2" xfId="2310"/>
    <cellStyle name="Normal 5 8 2 5 4 2 2" xfId="11953"/>
    <cellStyle name="Normal 5 8 2 5 4 2 2 2" xfId="42160"/>
    <cellStyle name="Normal 5 8 2 5 4 2 3" xfId="21593"/>
    <cellStyle name="Normal 5 8 2 5 4 2 3 2" xfId="51800"/>
    <cellStyle name="Normal 5 8 2 5 4 2 4" xfId="32520"/>
    <cellStyle name="Normal 5 8 2 5 4 3" xfId="3434"/>
    <cellStyle name="Normal 5 8 2 5 4 3 2" xfId="13076"/>
    <cellStyle name="Normal 5 8 2 5 4 3 2 2" xfId="43283"/>
    <cellStyle name="Normal 5 8 2 5 4 3 3" xfId="22716"/>
    <cellStyle name="Normal 5 8 2 5 4 3 3 2" xfId="52923"/>
    <cellStyle name="Normal 5 8 2 5 4 3 4" xfId="33643"/>
    <cellStyle name="Normal 5 8 2 5 4 4" xfId="4557"/>
    <cellStyle name="Normal 5 8 2 5 4 4 2" xfId="14199"/>
    <cellStyle name="Normal 5 8 2 5 4 4 2 2" xfId="44406"/>
    <cellStyle name="Normal 5 8 2 5 4 4 3" xfId="23839"/>
    <cellStyle name="Normal 5 8 2 5 4 4 3 2" xfId="54046"/>
    <cellStyle name="Normal 5 8 2 5 4 4 4" xfId="34766"/>
    <cellStyle name="Normal 5 8 2 5 4 5" xfId="5846"/>
    <cellStyle name="Normal 5 8 2 5 4 5 2" xfId="15486"/>
    <cellStyle name="Normal 5 8 2 5 4 5 2 2" xfId="45693"/>
    <cellStyle name="Normal 5 8 2 5 4 5 3" xfId="25126"/>
    <cellStyle name="Normal 5 8 2 5 4 5 3 2" xfId="55333"/>
    <cellStyle name="Normal 5 8 2 5 4 5 4" xfId="36053"/>
    <cellStyle name="Normal 5 8 2 5 4 6" xfId="7133"/>
    <cellStyle name="Normal 5 8 2 5 4 6 2" xfId="16773"/>
    <cellStyle name="Normal 5 8 2 5 4 6 2 2" xfId="46980"/>
    <cellStyle name="Normal 5 8 2 5 4 6 3" xfId="26413"/>
    <cellStyle name="Normal 5 8 2 5 4 6 3 2" xfId="56620"/>
    <cellStyle name="Normal 5 8 2 5 4 6 4" xfId="37340"/>
    <cellStyle name="Normal 5 8 2 5 4 7" xfId="8420"/>
    <cellStyle name="Normal 5 8 2 5 4 7 2" xfId="18060"/>
    <cellStyle name="Normal 5 8 2 5 4 7 2 2" xfId="48267"/>
    <cellStyle name="Normal 5 8 2 5 4 7 3" xfId="27700"/>
    <cellStyle name="Normal 5 8 2 5 4 7 3 2" xfId="57907"/>
    <cellStyle name="Normal 5 8 2 5 4 7 4" xfId="38627"/>
    <cellStyle name="Normal 5 8 2 5 4 8" xfId="9707"/>
    <cellStyle name="Normal 5 8 2 5 4 8 2" xfId="19347"/>
    <cellStyle name="Normal 5 8 2 5 4 8 2 2" xfId="49554"/>
    <cellStyle name="Normal 5 8 2 5 4 8 3" xfId="28987"/>
    <cellStyle name="Normal 5 8 2 5 4 8 3 2" xfId="59194"/>
    <cellStyle name="Normal 5 8 2 5 4 8 4" xfId="39914"/>
    <cellStyle name="Normal 5 8 2 5 4 9" xfId="10830"/>
    <cellStyle name="Normal 5 8 2 5 4 9 2" xfId="41037"/>
    <cellStyle name="Normal 5 8 2 5 5" xfId="1370"/>
    <cellStyle name="Normal 5 8 2 5 5 2" xfId="4910"/>
    <cellStyle name="Normal 5 8 2 5 5 2 2" xfId="14550"/>
    <cellStyle name="Normal 5 8 2 5 5 2 2 2" xfId="44757"/>
    <cellStyle name="Normal 5 8 2 5 5 2 3" xfId="24190"/>
    <cellStyle name="Normal 5 8 2 5 5 2 3 2" xfId="54397"/>
    <cellStyle name="Normal 5 8 2 5 5 2 4" xfId="35117"/>
    <cellStyle name="Normal 5 8 2 5 5 3" xfId="6197"/>
    <cellStyle name="Normal 5 8 2 5 5 3 2" xfId="15837"/>
    <cellStyle name="Normal 5 8 2 5 5 3 2 2" xfId="46044"/>
    <cellStyle name="Normal 5 8 2 5 5 3 3" xfId="25477"/>
    <cellStyle name="Normal 5 8 2 5 5 3 3 2" xfId="55684"/>
    <cellStyle name="Normal 5 8 2 5 5 3 4" xfId="36404"/>
    <cellStyle name="Normal 5 8 2 5 5 4" xfId="7484"/>
    <cellStyle name="Normal 5 8 2 5 5 4 2" xfId="17124"/>
    <cellStyle name="Normal 5 8 2 5 5 4 2 2" xfId="47331"/>
    <cellStyle name="Normal 5 8 2 5 5 4 3" xfId="26764"/>
    <cellStyle name="Normal 5 8 2 5 5 4 3 2" xfId="56971"/>
    <cellStyle name="Normal 5 8 2 5 5 4 4" xfId="37691"/>
    <cellStyle name="Normal 5 8 2 5 5 5" xfId="8771"/>
    <cellStyle name="Normal 5 8 2 5 5 5 2" xfId="18411"/>
    <cellStyle name="Normal 5 8 2 5 5 5 2 2" xfId="48618"/>
    <cellStyle name="Normal 5 8 2 5 5 5 3" xfId="28051"/>
    <cellStyle name="Normal 5 8 2 5 5 5 3 2" xfId="58258"/>
    <cellStyle name="Normal 5 8 2 5 5 5 4" xfId="38978"/>
    <cellStyle name="Normal 5 8 2 5 5 6" xfId="11017"/>
    <cellStyle name="Normal 5 8 2 5 5 6 2" xfId="41224"/>
    <cellStyle name="Normal 5 8 2 5 5 7" xfId="20657"/>
    <cellStyle name="Normal 5 8 2 5 5 7 2" xfId="50864"/>
    <cellStyle name="Normal 5 8 2 5 5 8" xfId="29338"/>
    <cellStyle name="Normal 5 8 2 5 5 8 2" xfId="59545"/>
    <cellStyle name="Normal 5 8 2 5 5 9" xfId="31584"/>
    <cellStyle name="Normal 5 8 2 5 6" xfId="2498"/>
    <cellStyle name="Normal 5 8 2 5 6 2" xfId="12140"/>
    <cellStyle name="Normal 5 8 2 5 6 2 2" xfId="42347"/>
    <cellStyle name="Normal 5 8 2 5 6 3" xfId="21780"/>
    <cellStyle name="Normal 5 8 2 5 6 3 2" xfId="51987"/>
    <cellStyle name="Normal 5 8 2 5 6 4" xfId="32707"/>
    <cellStyle name="Normal 5 8 2 5 7" xfId="3621"/>
    <cellStyle name="Normal 5 8 2 5 7 2" xfId="13263"/>
    <cellStyle name="Normal 5 8 2 5 7 2 2" xfId="43470"/>
    <cellStyle name="Normal 5 8 2 5 7 3" xfId="22903"/>
    <cellStyle name="Normal 5 8 2 5 7 3 2" xfId="53110"/>
    <cellStyle name="Normal 5 8 2 5 7 4" xfId="33830"/>
    <cellStyle name="Normal 5 8 2 5 8" xfId="4744"/>
    <cellStyle name="Normal 5 8 2 5 8 2" xfId="14386"/>
    <cellStyle name="Normal 5 8 2 5 8 2 2" xfId="44593"/>
    <cellStyle name="Normal 5 8 2 5 8 3" xfId="24026"/>
    <cellStyle name="Normal 5 8 2 5 8 3 2" xfId="54233"/>
    <cellStyle name="Normal 5 8 2 5 8 4" xfId="34953"/>
    <cellStyle name="Normal 5 8 2 5 9" xfId="6033"/>
    <cellStyle name="Normal 5 8 2 5 9 2" xfId="15673"/>
    <cellStyle name="Normal 5 8 2 5 9 2 2" xfId="45880"/>
    <cellStyle name="Normal 5 8 2 5 9 3" xfId="25313"/>
    <cellStyle name="Normal 5 8 2 5 9 3 2" xfId="55520"/>
    <cellStyle name="Normal 5 8 2 5 9 4" xfId="36240"/>
    <cellStyle name="Normal 5 8 2 6" xfId="260"/>
    <cellStyle name="Normal 5 8 2 6 10" xfId="7344"/>
    <cellStyle name="Normal 5 8 2 6 10 2" xfId="16984"/>
    <cellStyle name="Normal 5 8 2 6 10 2 2" xfId="47191"/>
    <cellStyle name="Normal 5 8 2 6 10 3" xfId="26624"/>
    <cellStyle name="Normal 5 8 2 6 10 3 2" xfId="56831"/>
    <cellStyle name="Normal 5 8 2 6 10 4" xfId="37551"/>
    <cellStyle name="Normal 5 8 2 6 11" xfId="8631"/>
    <cellStyle name="Normal 5 8 2 6 11 2" xfId="18271"/>
    <cellStyle name="Normal 5 8 2 6 11 2 2" xfId="48478"/>
    <cellStyle name="Normal 5 8 2 6 11 3" xfId="27911"/>
    <cellStyle name="Normal 5 8 2 6 11 3 2" xfId="58118"/>
    <cellStyle name="Normal 5 8 2 6 11 4" xfId="38838"/>
    <cellStyle name="Normal 5 8 2 6 12" xfId="9918"/>
    <cellStyle name="Normal 5 8 2 6 12 2" xfId="40125"/>
    <cellStyle name="Normal 5 8 2 6 13" xfId="19558"/>
    <cellStyle name="Normal 5 8 2 6 13 2" xfId="49765"/>
    <cellStyle name="Normal 5 8 2 6 14" xfId="29198"/>
    <cellStyle name="Normal 5 8 2 6 14 2" xfId="59405"/>
    <cellStyle name="Normal 5 8 2 6 15" xfId="30485"/>
    <cellStyle name="Normal 5 8 2 6 2" xfId="424"/>
    <cellStyle name="Normal 5 8 2 6 2 10" xfId="10082"/>
    <cellStyle name="Normal 5 8 2 6 2 10 2" xfId="40289"/>
    <cellStyle name="Normal 5 8 2 6 2 11" xfId="19722"/>
    <cellStyle name="Normal 5 8 2 6 2 11 2" xfId="49929"/>
    <cellStyle name="Normal 5 8 2 6 2 12" xfId="29526"/>
    <cellStyle name="Normal 5 8 2 6 2 12 2" xfId="59733"/>
    <cellStyle name="Normal 5 8 2 6 2 13" xfId="30649"/>
    <cellStyle name="Normal 5 8 2 6 2 2" xfId="900"/>
    <cellStyle name="Normal 5 8 2 6 2 2 10" xfId="20191"/>
    <cellStyle name="Normal 5 8 2 6 2 2 10 2" xfId="50398"/>
    <cellStyle name="Normal 5 8 2 6 2 2 11" xfId="29995"/>
    <cellStyle name="Normal 5 8 2 6 2 2 11 2" xfId="60202"/>
    <cellStyle name="Normal 5 8 2 6 2 2 12" xfId="31118"/>
    <cellStyle name="Normal 5 8 2 6 2 2 2" xfId="2029"/>
    <cellStyle name="Normal 5 8 2 6 2 2 2 2" xfId="11674"/>
    <cellStyle name="Normal 5 8 2 6 2 2 2 2 2" xfId="41881"/>
    <cellStyle name="Normal 5 8 2 6 2 2 2 3" xfId="21314"/>
    <cellStyle name="Normal 5 8 2 6 2 2 2 3 2" xfId="51521"/>
    <cellStyle name="Normal 5 8 2 6 2 2 2 4" xfId="32241"/>
    <cellStyle name="Normal 5 8 2 6 2 2 3" xfId="3155"/>
    <cellStyle name="Normal 5 8 2 6 2 2 3 2" xfId="12797"/>
    <cellStyle name="Normal 5 8 2 6 2 2 3 2 2" xfId="43004"/>
    <cellStyle name="Normal 5 8 2 6 2 2 3 3" xfId="22437"/>
    <cellStyle name="Normal 5 8 2 6 2 2 3 3 2" xfId="52644"/>
    <cellStyle name="Normal 5 8 2 6 2 2 3 4" xfId="33364"/>
    <cellStyle name="Normal 5 8 2 6 2 2 4" xfId="4278"/>
    <cellStyle name="Normal 5 8 2 6 2 2 4 2" xfId="13920"/>
    <cellStyle name="Normal 5 8 2 6 2 2 4 2 2" xfId="44127"/>
    <cellStyle name="Normal 5 8 2 6 2 2 4 3" xfId="23560"/>
    <cellStyle name="Normal 5 8 2 6 2 2 4 3 2" xfId="53767"/>
    <cellStyle name="Normal 5 8 2 6 2 2 4 4" xfId="34487"/>
    <cellStyle name="Normal 5 8 2 6 2 2 5" xfId="5567"/>
    <cellStyle name="Normal 5 8 2 6 2 2 5 2" xfId="15207"/>
    <cellStyle name="Normal 5 8 2 6 2 2 5 2 2" xfId="45414"/>
    <cellStyle name="Normal 5 8 2 6 2 2 5 3" xfId="24847"/>
    <cellStyle name="Normal 5 8 2 6 2 2 5 3 2" xfId="55054"/>
    <cellStyle name="Normal 5 8 2 6 2 2 5 4" xfId="35774"/>
    <cellStyle name="Normal 5 8 2 6 2 2 6" xfId="6854"/>
    <cellStyle name="Normal 5 8 2 6 2 2 6 2" xfId="16494"/>
    <cellStyle name="Normal 5 8 2 6 2 2 6 2 2" xfId="46701"/>
    <cellStyle name="Normal 5 8 2 6 2 2 6 3" xfId="26134"/>
    <cellStyle name="Normal 5 8 2 6 2 2 6 3 2" xfId="56341"/>
    <cellStyle name="Normal 5 8 2 6 2 2 6 4" xfId="37061"/>
    <cellStyle name="Normal 5 8 2 6 2 2 7" xfId="8141"/>
    <cellStyle name="Normal 5 8 2 6 2 2 7 2" xfId="17781"/>
    <cellStyle name="Normal 5 8 2 6 2 2 7 2 2" xfId="47988"/>
    <cellStyle name="Normal 5 8 2 6 2 2 7 3" xfId="27421"/>
    <cellStyle name="Normal 5 8 2 6 2 2 7 3 2" xfId="57628"/>
    <cellStyle name="Normal 5 8 2 6 2 2 7 4" xfId="38348"/>
    <cellStyle name="Normal 5 8 2 6 2 2 8" xfId="9428"/>
    <cellStyle name="Normal 5 8 2 6 2 2 8 2" xfId="19068"/>
    <cellStyle name="Normal 5 8 2 6 2 2 8 2 2" xfId="49275"/>
    <cellStyle name="Normal 5 8 2 6 2 2 8 3" xfId="28708"/>
    <cellStyle name="Normal 5 8 2 6 2 2 8 3 2" xfId="58915"/>
    <cellStyle name="Normal 5 8 2 6 2 2 8 4" xfId="39635"/>
    <cellStyle name="Normal 5 8 2 6 2 2 9" xfId="10551"/>
    <cellStyle name="Normal 5 8 2 6 2 2 9 2" xfId="40758"/>
    <cellStyle name="Normal 5 8 2 6 2 3" xfId="1558"/>
    <cellStyle name="Normal 5 8 2 6 2 3 2" xfId="11205"/>
    <cellStyle name="Normal 5 8 2 6 2 3 2 2" xfId="41412"/>
    <cellStyle name="Normal 5 8 2 6 2 3 3" xfId="20845"/>
    <cellStyle name="Normal 5 8 2 6 2 3 3 2" xfId="51052"/>
    <cellStyle name="Normal 5 8 2 6 2 3 4" xfId="31772"/>
    <cellStyle name="Normal 5 8 2 6 2 4" xfId="2686"/>
    <cellStyle name="Normal 5 8 2 6 2 4 2" xfId="12328"/>
    <cellStyle name="Normal 5 8 2 6 2 4 2 2" xfId="42535"/>
    <cellStyle name="Normal 5 8 2 6 2 4 3" xfId="21968"/>
    <cellStyle name="Normal 5 8 2 6 2 4 3 2" xfId="52175"/>
    <cellStyle name="Normal 5 8 2 6 2 4 4" xfId="32895"/>
    <cellStyle name="Normal 5 8 2 6 2 5" xfId="3809"/>
    <cellStyle name="Normal 5 8 2 6 2 5 2" xfId="13451"/>
    <cellStyle name="Normal 5 8 2 6 2 5 2 2" xfId="43658"/>
    <cellStyle name="Normal 5 8 2 6 2 5 3" xfId="23091"/>
    <cellStyle name="Normal 5 8 2 6 2 5 3 2" xfId="53298"/>
    <cellStyle name="Normal 5 8 2 6 2 5 4" xfId="34018"/>
    <cellStyle name="Normal 5 8 2 6 2 6" xfId="5098"/>
    <cellStyle name="Normal 5 8 2 6 2 6 2" xfId="14738"/>
    <cellStyle name="Normal 5 8 2 6 2 6 2 2" xfId="44945"/>
    <cellStyle name="Normal 5 8 2 6 2 6 3" xfId="24378"/>
    <cellStyle name="Normal 5 8 2 6 2 6 3 2" xfId="54585"/>
    <cellStyle name="Normal 5 8 2 6 2 6 4" xfId="35305"/>
    <cellStyle name="Normal 5 8 2 6 2 7" xfId="6385"/>
    <cellStyle name="Normal 5 8 2 6 2 7 2" xfId="16025"/>
    <cellStyle name="Normal 5 8 2 6 2 7 2 2" xfId="46232"/>
    <cellStyle name="Normal 5 8 2 6 2 7 3" xfId="25665"/>
    <cellStyle name="Normal 5 8 2 6 2 7 3 2" xfId="55872"/>
    <cellStyle name="Normal 5 8 2 6 2 7 4" xfId="36592"/>
    <cellStyle name="Normal 5 8 2 6 2 8" xfId="7672"/>
    <cellStyle name="Normal 5 8 2 6 2 8 2" xfId="17312"/>
    <cellStyle name="Normal 5 8 2 6 2 8 2 2" xfId="47519"/>
    <cellStyle name="Normal 5 8 2 6 2 8 3" xfId="26952"/>
    <cellStyle name="Normal 5 8 2 6 2 8 3 2" xfId="57159"/>
    <cellStyle name="Normal 5 8 2 6 2 8 4" xfId="37879"/>
    <cellStyle name="Normal 5 8 2 6 2 9" xfId="8959"/>
    <cellStyle name="Normal 5 8 2 6 2 9 2" xfId="18599"/>
    <cellStyle name="Normal 5 8 2 6 2 9 2 2" xfId="48806"/>
    <cellStyle name="Normal 5 8 2 6 2 9 3" xfId="28239"/>
    <cellStyle name="Normal 5 8 2 6 2 9 3 2" xfId="58446"/>
    <cellStyle name="Normal 5 8 2 6 2 9 4" xfId="39166"/>
    <cellStyle name="Normal 5 8 2 6 3" xfId="736"/>
    <cellStyle name="Normal 5 8 2 6 3 10" xfId="20027"/>
    <cellStyle name="Normal 5 8 2 6 3 10 2" xfId="50234"/>
    <cellStyle name="Normal 5 8 2 6 3 11" xfId="29831"/>
    <cellStyle name="Normal 5 8 2 6 3 11 2" xfId="60038"/>
    <cellStyle name="Normal 5 8 2 6 3 12" xfId="30954"/>
    <cellStyle name="Normal 5 8 2 6 3 2" xfId="1865"/>
    <cellStyle name="Normal 5 8 2 6 3 2 2" xfId="11510"/>
    <cellStyle name="Normal 5 8 2 6 3 2 2 2" xfId="41717"/>
    <cellStyle name="Normal 5 8 2 6 3 2 3" xfId="21150"/>
    <cellStyle name="Normal 5 8 2 6 3 2 3 2" xfId="51357"/>
    <cellStyle name="Normal 5 8 2 6 3 2 4" xfId="32077"/>
    <cellStyle name="Normal 5 8 2 6 3 3" xfId="2991"/>
    <cellStyle name="Normal 5 8 2 6 3 3 2" xfId="12633"/>
    <cellStyle name="Normal 5 8 2 6 3 3 2 2" xfId="42840"/>
    <cellStyle name="Normal 5 8 2 6 3 3 3" xfId="22273"/>
    <cellStyle name="Normal 5 8 2 6 3 3 3 2" xfId="52480"/>
    <cellStyle name="Normal 5 8 2 6 3 3 4" xfId="33200"/>
    <cellStyle name="Normal 5 8 2 6 3 4" xfId="4114"/>
    <cellStyle name="Normal 5 8 2 6 3 4 2" xfId="13756"/>
    <cellStyle name="Normal 5 8 2 6 3 4 2 2" xfId="43963"/>
    <cellStyle name="Normal 5 8 2 6 3 4 3" xfId="23396"/>
    <cellStyle name="Normal 5 8 2 6 3 4 3 2" xfId="53603"/>
    <cellStyle name="Normal 5 8 2 6 3 4 4" xfId="34323"/>
    <cellStyle name="Normal 5 8 2 6 3 5" xfId="5403"/>
    <cellStyle name="Normal 5 8 2 6 3 5 2" xfId="15043"/>
    <cellStyle name="Normal 5 8 2 6 3 5 2 2" xfId="45250"/>
    <cellStyle name="Normal 5 8 2 6 3 5 3" xfId="24683"/>
    <cellStyle name="Normal 5 8 2 6 3 5 3 2" xfId="54890"/>
    <cellStyle name="Normal 5 8 2 6 3 5 4" xfId="35610"/>
    <cellStyle name="Normal 5 8 2 6 3 6" xfId="6690"/>
    <cellStyle name="Normal 5 8 2 6 3 6 2" xfId="16330"/>
    <cellStyle name="Normal 5 8 2 6 3 6 2 2" xfId="46537"/>
    <cellStyle name="Normal 5 8 2 6 3 6 3" xfId="25970"/>
    <cellStyle name="Normal 5 8 2 6 3 6 3 2" xfId="56177"/>
    <cellStyle name="Normal 5 8 2 6 3 6 4" xfId="36897"/>
    <cellStyle name="Normal 5 8 2 6 3 7" xfId="7977"/>
    <cellStyle name="Normal 5 8 2 6 3 7 2" xfId="17617"/>
    <cellStyle name="Normal 5 8 2 6 3 7 2 2" xfId="47824"/>
    <cellStyle name="Normal 5 8 2 6 3 7 3" xfId="27257"/>
    <cellStyle name="Normal 5 8 2 6 3 7 3 2" xfId="57464"/>
    <cellStyle name="Normal 5 8 2 6 3 7 4" xfId="38184"/>
    <cellStyle name="Normal 5 8 2 6 3 8" xfId="9264"/>
    <cellStyle name="Normal 5 8 2 6 3 8 2" xfId="18904"/>
    <cellStyle name="Normal 5 8 2 6 3 8 2 2" xfId="49111"/>
    <cellStyle name="Normal 5 8 2 6 3 8 3" xfId="28544"/>
    <cellStyle name="Normal 5 8 2 6 3 8 3 2" xfId="58751"/>
    <cellStyle name="Normal 5 8 2 6 3 8 4" xfId="39471"/>
    <cellStyle name="Normal 5 8 2 6 3 9" xfId="10387"/>
    <cellStyle name="Normal 5 8 2 6 3 9 2" xfId="40594"/>
    <cellStyle name="Normal 5 8 2 6 4" xfId="1206"/>
    <cellStyle name="Normal 5 8 2 6 4 10" xfId="20494"/>
    <cellStyle name="Normal 5 8 2 6 4 10 2" xfId="50701"/>
    <cellStyle name="Normal 5 8 2 6 4 11" xfId="30298"/>
    <cellStyle name="Normal 5 8 2 6 4 11 2" xfId="60505"/>
    <cellStyle name="Normal 5 8 2 6 4 12" xfId="31421"/>
    <cellStyle name="Normal 5 8 2 6 4 2" xfId="2334"/>
    <cellStyle name="Normal 5 8 2 6 4 2 2" xfId="11977"/>
    <cellStyle name="Normal 5 8 2 6 4 2 2 2" xfId="42184"/>
    <cellStyle name="Normal 5 8 2 6 4 2 3" xfId="21617"/>
    <cellStyle name="Normal 5 8 2 6 4 2 3 2" xfId="51824"/>
    <cellStyle name="Normal 5 8 2 6 4 2 4" xfId="32544"/>
    <cellStyle name="Normal 5 8 2 6 4 3" xfId="3458"/>
    <cellStyle name="Normal 5 8 2 6 4 3 2" xfId="13100"/>
    <cellStyle name="Normal 5 8 2 6 4 3 2 2" xfId="43307"/>
    <cellStyle name="Normal 5 8 2 6 4 3 3" xfId="22740"/>
    <cellStyle name="Normal 5 8 2 6 4 3 3 2" xfId="52947"/>
    <cellStyle name="Normal 5 8 2 6 4 3 4" xfId="33667"/>
    <cellStyle name="Normal 5 8 2 6 4 4" xfId="4581"/>
    <cellStyle name="Normal 5 8 2 6 4 4 2" xfId="14223"/>
    <cellStyle name="Normal 5 8 2 6 4 4 2 2" xfId="44430"/>
    <cellStyle name="Normal 5 8 2 6 4 4 3" xfId="23863"/>
    <cellStyle name="Normal 5 8 2 6 4 4 3 2" xfId="54070"/>
    <cellStyle name="Normal 5 8 2 6 4 4 4" xfId="34790"/>
    <cellStyle name="Normal 5 8 2 6 4 5" xfId="5870"/>
    <cellStyle name="Normal 5 8 2 6 4 5 2" xfId="15510"/>
    <cellStyle name="Normal 5 8 2 6 4 5 2 2" xfId="45717"/>
    <cellStyle name="Normal 5 8 2 6 4 5 3" xfId="25150"/>
    <cellStyle name="Normal 5 8 2 6 4 5 3 2" xfId="55357"/>
    <cellStyle name="Normal 5 8 2 6 4 5 4" xfId="36077"/>
    <cellStyle name="Normal 5 8 2 6 4 6" xfId="7157"/>
    <cellStyle name="Normal 5 8 2 6 4 6 2" xfId="16797"/>
    <cellStyle name="Normal 5 8 2 6 4 6 2 2" xfId="47004"/>
    <cellStyle name="Normal 5 8 2 6 4 6 3" xfId="26437"/>
    <cellStyle name="Normal 5 8 2 6 4 6 3 2" xfId="56644"/>
    <cellStyle name="Normal 5 8 2 6 4 6 4" xfId="37364"/>
    <cellStyle name="Normal 5 8 2 6 4 7" xfId="8444"/>
    <cellStyle name="Normal 5 8 2 6 4 7 2" xfId="18084"/>
    <cellStyle name="Normal 5 8 2 6 4 7 2 2" xfId="48291"/>
    <cellStyle name="Normal 5 8 2 6 4 7 3" xfId="27724"/>
    <cellStyle name="Normal 5 8 2 6 4 7 3 2" xfId="57931"/>
    <cellStyle name="Normal 5 8 2 6 4 7 4" xfId="38651"/>
    <cellStyle name="Normal 5 8 2 6 4 8" xfId="9731"/>
    <cellStyle name="Normal 5 8 2 6 4 8 2" xfId="19371"/>
    <cellStyle name="Normal 5 8 2 6 4 8 2 2" xfId="49578"/>
    <cellStyle name="Normal 5 8 2 6 4 8 3" xfId="29011"/>
    <cellStyle name="Normal 5 8 2 6 4 8 3 2" xfId="59218"/>
    <cellStyle name="Normal 5 8 2 6 4 8 4" xfId="39938"/>
    <cellStyle name="Normal 5 8 2 6 4 9" xfId="10854"/>
    <cellStyle name="Normal 5 8 2 6 4 9 2" xfId="41061"/>
    <cellStyle name="Normal 5 8 2 6 5" xfId="1394"/>
    <cellStyle name="Normal 5 8 2 6 5 2" xfId="4934"/>
    <cellStyle name="Normal 5 8 2 6 5 2 2" xfId="14574"/>
    <cellStyle name="Normal 5 8 2 6 5 2 2 2" xfId="44781"/>
    <cellStyle name="Normal 5 8 2 6 5 2 3" xfId="24214"/>
    <cellStyle name="Normal 5 8 2 6 5 2 3 2" xfId="54421"/>
    <cellStyle name="Normal 5 8 2 6 5 2 4" xfId="35141"/>
    <cellStyle name="Normal 5 8 2 6 5 3" xfId="6221"/>
    <cellStyle name="Normal 5 8 2 6 5 3 2" xfId="15861"/>
    <cellStyle name="Normal 5 8 2 6 5 3 2 2" xfId="46068"/>
    <cellStyle name="Normal 5 8 2 6 5 3 3" xfId="25501"/>
    <cellStyle name="Normal 5 8 2 6 5 3 3 2" xfId="55708"/>
    <cellStyle name="Normal 5 8 2 6 5 3 4" xfId="36428"/>
    <cellStyle name="Normal 5 8 2 6 5 4" xfId="7508"/>
    <cellStyle name="Normal 5 8 2 6 5 4 2" xfId="17148"/>
    <cellStyle name="Normal 5 8 2 6 5 4 2 2" xfId="47355"/>
    <cellStyle name="Normal 5 8 2 6 5 4 3" xfId="26788"/>
    <cellStyle name="Normal 5 8 2 6 5 4 3 2" xfId="56995"/>
    <cellStyle name="Normal 5 8 2 6 5 4 4" xfId="37715"/>
    <cellStyle name="Normal 5 8 2 6 5 5" xfId="8795"/>
    <cellStyle name="Normal 5 8 2 6 5 5 2" xfId="18435"/>
    <cellStyle name="Normal 5 8 2 6 5 5 2 2" xfId="48642"/>
    <cellStyle name="Normal 5 8 2 6 5 5 3" xfId="28075"/>
    <cellStyle name="Normal 5 8 2 6 5 5 3 2" xfId="58282"/>
    <cellStyle name="Normal 5 8 2 6 5 5 4" xfId="39002"/>
    <cellStyle name="Normal 5 8 2 6 5 6" xfId="11041"/>
    <cellStyle name="Normal 5 8 2 6 5 6 2" xfId="41248"/>
    <cellStyle name="Normal 5 8 2 6 5 7" xfId="20681"/>
    <cellStyle name="Normal 5 8 2 6 5 7 2" xfId="50888"/>
    <cellStyle name="Normal 5 8 2 6 5 8" xfId="29362"/>
    <cellStyle name="Normal 5 8 2 6 5 8 2" xfId="59569"/>
    <cellStyle name="Normal 5 8 2 6 5 9" xfId="31608"/>
    <cellStyle name="Normal 5 8 2 6 6" xfId="2522"/>
    <cellStyle name="Normal 5 8 2 6 6 2" xfId="12164"/>
    <cellStyle name="Normal 5 8 2 6 6 2 2" xfId="42371"/>
    <cellStyle name="Normal 5 8 2 6 6 3" xfId="21804"/>
    <cellStyle name="Normal 5 8 2 6 6 3 2" xfId="52011"/>
    <cellStyle name="Normal 5 8 2 6 6 4" xfId="32731"/>
    <cellStyle name="Normal 5 8 2 6 7" xfId="3645"/>
    <cellStyle name="Normal 5 8 2 6 7 2" xfId="13287"/>
    <cellStyle name="Normal 5 8 2 6 7 2 2" xfId="43494"/>
    <cellStyle name="Normal 5 8 2 6 7 3" xfId="22927"/>
    <cellStyle name="Normal 5 8 2 6 7 3 2" xfId="53134"/>
    <cellStyle name="Normal 5 8 2 6 7 4" xfId="33854"/>
    <cellStyle name="Normal 5 8 2 6 8" xfId="4768"/>
    <cellStyle name="Normal 5 8 2 6 8 2" xfId="14410"/>
    <cellStyle name="Normal 5 8 2 6 8 2 2" xfId="44617"/>
    <cellStyle name="Normal 5 8 2 6 8 3" xfId="24050"/>
    <cellStyle name="Normal 5 8 2 6 8 3 2" xfId="54257"/>
    <cellStyle name="Normal 5 8 2 6 8 4" xfId="34977"/>
    <cellStyle name="Normal 5 8 2 6 9" xfId="6057"/>
    <cellStyle name="Normal 5 8 2 6 9 2" xfId="15697"/>
    <cellStyle name="Normal 5 8 2 6 9 2 2" xfId="45904"/>
    <cellStyle name="Normal 5 8 2 6 9 3" xfId="25337"/>
    <cellStyle name="Normal 5 8 2 6 9 3 2" xfId="55544"/>
    <cellStyle name="Normal 5 8 2 6 9 4" xfId="36264"/>
    <cellStyle name="Normal 5 8 2 7" xfId="283"/>
    <cellStyle name="Normal 5 8 2 7 10" xfId="7367"/>
    <cellStyle name="Normal 5 8 2 7 10 2" xfId="17007"/>
    <cellStyle name="Normal 5 8 2 7 10 2 2" xfId="47214"/>
    <cellStyle name="Normal 5 8 2 7 10 3" xfId="26647"/>
    <cellStyle name="Normal 5 8 2 7 10 3 2" xfId="56854"/>
    <cellStyle name="Normal 5 8 2 7 10 4" xfId="37574"/>
    <cellStyle name="Normal 5 8 2 7 11" xfId="8654"/>
    <cellStyle name="Normal 5 8 2 7 11 2" xfId="18294"/>
    <cellStyle name="Normal 5 8 2 7 11 2 2" xfId="48501"/>
    <cellStyle name="Normal 5 8 2 7 11 3" xfId="27934"/>
    <cellStyle name="Normal 5 8 2 7 11 3 2" xfId="58141"/>
    <cellStyle name="Normal 5 8 2 7 11 4" xfId="38861"/>
    <cellStyle name="Normal 5 8 2 7 12" xfId="9941"/>
    <cellStyle name="Normal 5 8 2 7 12 2" xfId="40148"/>
    <cellStyle name="Normal 5 8 2 7 13" xfId="19581"/>
    <cellStyle name="Normal 5 8 2 7 13 2" xfId="49788"/>
    <cellStyle name="Normal 5 8 2 7 14" xfId="29221"/>
    <cellStyle name="Normal 5 8 2 7 14 2" xfId="59428"/>
    <cellStyle name="Normal 5 8 2 7 15" xfId="30508"/>
    <cellStyle name="Normal 5 8 2 7 2" xfId="447"/>
    <cellStyle name="Normal 5 8 2 7 2 10" xfId="10105"/>
    <cellStyle name="Normal 5 8 2 7 2 10 2" xfId="40312"/>
    <cellStyle name="Normal 5 8 2 7 2 11" xfId="19745"/>
    <cellStyle name="Normal 5 8 2 7 2 11 2" xfId="49952"/>
    <cellStyle name="Normal 5 8 2 7 2 12" xfId="29549"/>
    <cellStyle name="Normal 5 8 2 7 2 12 2" xfId="59756"/>
    <cellStyle name="Normal 5 8 2 7 2 13" xfId="30672"/>
    <cellStyle name="Normal 5 8 2 7 2 2" xfId="923"/>
    <cellStyle name="Normal 5 8 2 7 2 2 10" xfId="20214"/>
    <cellStyle name="Normal 5 8 2 7 2 2 10 2" xfId="50421"/>
    <cellStyle name="Normal 5 8 2 7 2 2 11" xfId="30018"/>
    <cellStyle name="Normal 5 8 2 7 2 2 11 2" xfId="60225"/>
    <cellStyle name="Normal 5 8 2 7 2 2 12" xfId="31141"/>
    <cellStyle name="Normal 5 8 2 7 2 2 2" xfId="2052"/>
    <cellStyle name="Normal 5 8 2 7 2 2 2 2" xfId="11697"/>
    <cellStyle name="Normal 5 8 2 7 2 2 2 2 2" xfId="41904"/>
    <cellStyle name="Normal 5 8 2 7 2 2 2 3" xfId="21337"/>
    <cellStyle name="Normal 5 8 2 7 2 2 2 3 2" xfId="51544"/>
    <cellStyle name="Normal 5 8 2 7 2 2 2 4" xfId="32264"/>
    <cellStyle name="Normal 5 8 2 7 2 2 3" xfId="3178"/>
    <cellStyle name="Normal 5 8 2 7 2 2 3 2" xfId="12820"/>
    <cellStyle name="Normal 5 8 2 7 2 2 3 2 2" xfId="43027"/>
    <cellStyle name="Normal 5 8 2 7 2 2 3 3" xfId="22460"/>
    <cellStyle name="Normal 5 8 2 7 2 2 3 3 2" xfId="52667"/>
    <cellStyle name="Normal 5 8 2 7 2 2 3 4" xfId="33387"/>
    <cellStyle name="Normal 5 8 2 7 2 2 4" xfId="4301"/>
    <cellStyle name="Normal 5 8 2 7 2 2 4 2" xfId="13943"/>
    <cellStyle name="Normal 5 8 2 7 2 2 4 2 2" xfId="44150"/>
    <cellStyle name="Normal 5 8 2 7 2 2 4 3" xfId="23583"/>
    <cellStyle name="Normal 5 8 2 7 2 2 4 3 2" xfId="53790"/>
    <cellStyle name="Normal 5 8 2 7 2 2 4 4" xfId="34510"/>
    <cellStyle name="Normal 5 8 2 7 2 2 5" xfId="5590"/>
    <cellStyle name="Normal 5 8 2 7 2 2 5 2" xfId="15230"/>
    <cellStyle name="Normal 5 8 2 7 2 2 5 2 2" xfId="45437"/>
    <cellStyle name="Normal 5 8 2 7 2 2 5 3" xfId="24870"/>
    <cellStyle name="Normal 5 8 2 7 2 2 5 3 2" xfId="55077"/>
    <cellStyle name="Normal 5 8 2 7 2 2 5 4" xfId="35797"/>
    <cellStyle name="Normal 5 8 2 7 2 2 6" xfId="6877"/>
    <cellStyle name="Normal 5 8 2 7 2 2 6 2" xfId="16517"/>
    <cellStyle name="Normal 5 8 2 7 2 2 6 2 2" xfId="46724"/>
    <cellStyle name="Normal 5 8 2 7 2 2 6 3" xfId="26157"/>
    <cellStyle name="Normal 5 8 2 7 2 2 6 3 2" xfId="56364"/>
    <cellStyle name="Normal 5 8 2 7 2 2 6 4" xfId="37084"/>
    <cellStyle name="Normal 5 8 2 7 2 2 7" xfId="8164"/>
    <cellStyle name="Normal 5 8 2 7 2 2 7 2" xfId="17804"/>
    <cellStyle name="Normal 5 8 2 7 2 2 7 2 2" xfId="48011"/>
    <cellStyle name="Normal 5 8 2 7 2 2 7 3" xfId="27444"/>
    <cellStyle name="Normal 5 8 2 7 2 2 7 3 2" xfId="57651"/>
    <cellStyle name="Normal 5 8 2 7 2 2 7 4" xfId="38371"/>
    <cellStyle name="Normal 5 8 2 7 2 2 8" xfId="9451"/>
    <cellStyle name="Normal 5 8 2 7 2 2 8 2" xfId="19091"/>
    <cellStyle name="Normal 5 8 2 7 2 2 8 2 2" xfId="49298"/>
    <cellStyle name="Normal 5 8 2 7 2 2 8 3" xfId="28731"/>
    <cellStyle name="Normal 5 8 2 7 2 2 8 3 2" xfId="58938"/>
    <cellStyle name="Normal 5 8 2 7 2 2 8 4" xfId="39658"/>
    <cellStyle name="Normal 5 8 2 7 2 2 9" xfId="10574"/>
    <cellStyle name="Normal 5 8 2 7 2 2 9 2" xfId="40781"/>
    <cellStyle name="Normal 5 8 2 7 2 3" xfId="1581"/>
    <cellStyle name="Normal 5 8 2 7 2 3 2" xfId="11228"/>
    <cellStyle name="Normal 5 8 2 7 2 3 2 2" xfId="41435"/>
    <cellStyle name="Normal 5 8 2 7 2 3 3" xfId="20868"/>
    <cellStyle name="Normal 5 8 2 7 2 3 3 2" xfId="51075"/>
    <cellStyle name="Normal 5 8 2 7 2 3 4" xfId="31795"/>
    <cellStyle name="Normal 5 8 2 7 2 4" xfId="2709"/>
    <cellStyle name="Normal 5 8 2 7 2 4 2" xfId="12351"/>
    <cellStyle name="Normal 5 8 2 7 2 4 2 2" xfId="42558"/>
    <cellStyle name="Normal 5 8 2 7 2 4 3" xfId="21991"/>
    <cellStyle name="Normal 5 8 2 7 2 4 3 2" xfId="52198"/>
    <cellStyle name="Normal 5 8 2 7 2 4 4" xfId="32918"/>
    <cellStyle name="Normal 5 8 2 7 2 5" xfId="3832"/>
    <cellStyle name="Normal 5 8 2 7 2 5 2" xfId="13474"/>
    <cellStyle name="Normal 5 8 2 7 2 5 2 2" xfId="43681"/>
    <cellStyle name="Normal 5 8 2 7 2 5 3" xfId="23114"/>
    <cellStyle name="Normal 5 8 2 7 2 5 3 2" xfId="53321"/>
    <cellStyle name="Normal 5 8 2 7 2 5 4" xfId="34041"/>
    <cellStyle name="Normal 5 8 2 7 2 6" xfId="5121"/>
    <cellStyle name="Normal 5 8 2 7 2 6 2" xfId="14761"/>
    <cellStyle name="Normal 5 8 2 7 2 6 2 2" xfId="44968"/>
    <cellStyle name="Normal 5 8 2 7 2 6 3" xfId="24401"/>
    <cellStyle name="Normal 5 8 2 7 2 6 3 2" xfId="54608"/>
    <cellStyle name="Normal 5 8 2 7 2 6 4" xfId="35328"/>
    <cellStyle name="Normal 5 8 2 7 2 7" xfId="6408"/>
    <cellStyle name="Normal 5 8 2 7 2 7 2" xfId="16048"/>
    <cellStyle name="Normal 5 8 2 7 2 7 2 2" xfId="46255"/>
    <cellStyle name="Normal 5 8 2 7 2 7 3" xfId="25688"/>
    <cellStyle name="Normal 5 8 2 7 2 7 3 2" xfId="55895"/>
    <cellStyle name="Normal 5 8 2 7 2 7 4" xfId="36615"/>
    <cellStyle name="Normal 5 8 2 7 2 8" xfId="7695"/>
    <cellStyle name="Normal 5 8 2 7 2 8 2" xfId="17335"/>
    <cellStyle name="Normal 5 8 2 7 2 8 2 2" xfId="47542"/>
    <cellStyle name="Normal 5 8 2 7 2 8 3" xfId="26975"/>
    <cellStyle name="Normal 5 8 2 7 2 8 3 2" xfId="57182"/>
    <cellStyle name="Normal 5 8 2 7 2 8 4" xfId="37902"/>
    <cellStyle name="Normal 5 8 2 7 2 9" xfId="8982"/>
    <cellStyle name="Normal 5 8 2 7 2 9 2" xfId="18622"/>
    <cellStyle name="Normal 5 8 2 7 2 9 2 2" xfId="48829"/>
    <cellStyle name="Normal 5 8 2 7 2 9 3" xfId="28262"/>
    <cellStyle name="Normal 5 8 2 7 2 9 3 2" xfId="58469"/>
    <cellStyle name="Normal 5 8 2 7 2 9 4" xfId="39189"/>
    <cellStyle name="Normal 5 8 2 7 3" xfId="759"/>
    <cellStyle name="Normal 5 8 2 7 3 10" xfId="20050"/>
    <cellStyle name="Normal 5 8 2 7 3 10 2" xfId="50257"/>
    <cellStyle name="Normal 5 8 2 7 3 11" xfId="29854"/>
    <cellStyle name="Normal 5 8 2 7 3 11 2" xfId="60061"/>
    <cellStyle name="Normal 5 8 2 7 3 12" xfId="30977"/>
    <cellStyle name="Normal 5 8 2 7 3 2" xfId="1888"/>
    <cellStyle name="Normal 5 8 2 7 3 2 2" xfId="11533"/>
    <cellStyle name="Normal 5 8 2 7 3 2 2 2" xfId="41740"/>
    <cellStyle name="Normal 5 8 2 7 3 2 3" xfId="21173"/>
    <cellStyle name="Normal 5 8 2 7 3 2 3 2" xfId="51380"/>
    <cellStyle name="Normal 5 8 2 7 3 2 4" xfId="32100"/>
    <cellStyle name="Normal 5 8 2 7 3 3" xfId="3014"/>
    <cellStyle name="Normal 5 8 2 7 3 3 2" xfId="12656"/>
    <cellStyle name="Normal 5 8 2 7 3 3 2 2" xfId="42863"/>
    <cellStyle name="Normal 5 8 2 7 3 3 3" xfId="22296"/>
    <cellStyle name="Normal 5 8 2 7 3 3 3 2" xfId="52503"/>
    <cellStyle name="Normal 5 8 2 7 3 3 4" xfId="33223"/>
    <cellStyle name="Normal 5 8 2 7 3 4" xfId="4137"/>
    <cellStyle name="Normal 5 8 2 7 3 4 2" xfId="13779"/>
    <cellStyle name="Normal 5 8 2 7 3 4 2 2" xfId="43986"/>
    <cellStyle name="Normal 5 8 2 7 3 4 3" xfId="23419"/>
    <cellStyle name="Normal 5 8 2 7 3 4 3 2" xfId="53626"/>
    <cellStyle name="Normal 5 8 2 7 3 4 4" xfId="34346"/>
    <cellStyle name="Normal 5 8 2 7 3 5" xfId="5426"/>
    <cellStyle name="Normal 5 8 2 7 3 5 2" xfId="15066"/>
    <cellStyle name="Normal 5 8 2 7 3 5 2 2" xfId="45273"/>
    <cellStyle name="Normal 5 8 2 7 3 5 3" xfId="24706"/>
    <cellStyle name="Normal 5 8 2 7 3 5 3 2" xfId="54913"/>
    <cellStyle name="Normal 5 8 2 7 3 5 4" xfId="35633"/>
    <cellStyle name="Normal 5 8 2 7 3 6" xfId="6713"/>
    <cellStyle name="Normal 5 8 2 7 3 6 2" xfId="16353"/>
    <cellStyle name="Normal 5 8 2 7 3 6 2 2" xfId="46560"/>
    <cellStyle name="Normal 5 8 2 7 3 6 3" xfId="25993"/>
    <cellStyle name="Normal 5 8 2 7 3 6 3 2" xfId="56200"/>
    <cellStyle name="Normal 5 8 2 7 3 6 4" xfId="36920"/>
    <cellStyle name="Normal 5 8 2 7 3 7" xfId="8000"/>
    <cellStyle name="Normal 5 8 2 7 3 7 2" xfId="17640"/>
    <cellStyle name="Normal 5 8 2 7 3 7 2 2" xfId="47847"/>
    <cellStyle name="Normal 5 8 2 7 3 7 3" xfId="27280"/>
    <cellStyle name="Normal 5 8 2 7 3 7 3 2" xfId="57487"/>
    <cellStyle name="Normal 5 8 2 7 3 7 4" xfId="38207"/>
    <cellStyle name="Normal 5 8 2 7 3 8" xfId="9287"/>
    <cellStyle name="Normal 5 8 2 7 3 8 2" xfId="18927"/>
    <cellStyle name="Normal 5 8 2 7 3 8 2 2" xfId="49134"/>
    <cellStyle name="Normal 5 8 2 7 3 8 3" xfId="28567"/>
    <cellStyle name="Normal 5 8 2 7 3 8 3 2" xfId="58774"/>
    <cellStyle name="Normal 5 8 2 7 3 8 4" xfId="39494"/>
    <cellStyle name="Normal 5 8 2 7 3 9" xfId="10410"/>
    <cellStyle name="Normal 5 8 2 7 3 9 2" xfId="40617"/>
    <cellStyle name="Normal 5 8 2 7 4" xfId="1229"/>
    <cellStyle name="Normal 5 8 2 7 4 10" xfId="20517"/>
    <cellStyle name="Normal 5 8 2 7 4 10 2" xfId="50724"/>
    <cellStyle name="Normal 5 8 2 7 4 11" xfId="30321"/>
    <cellStyle name="Normal 5 8 2 7 4 11 2" xfId="60528"/>
    <cellStyle name="Normal 5 8 2 7 4 12" xfId="31444"/>
    <cellStyle name="Normal 5 8 2 7 4 2" xfId="2357"/>
    <cellStyle name="Normal 5 8 2 7 4 2 2" xfId="12000"/>
    <cellStyle name="Normal 5 8 2 7 4 2 2 2" xfId="42207"/>
    <cellStyle name="Normal 5 8 2 7 4 2 3" xfId="21640"/>
    <cellStyle name="Normal 5 8 2 7 4 2 3 2" xfId="51847"/>
    <cellStyle name="Normal 5 8 2 7 4 2 4" xfId="32567"/>
    <cellStyle name="Normal 5 8 2 7 4 3" xfId="3481"/>
    <cellStyle name="Normal 5 8 2 7 4 3 2" xfId="13123"/>
    <cellStyle name="Normal 5 8 2 7 4 3 2 2" xfId="43330"/>
    <cellStyle name="Normal 5 8 2 7 4 3 3" xfId="22763"/>
    <cellStyle name="Normal 5 8 2 7 4 3 3 2" xfId="52970"/>
    <cellStyle name="Normal 5 8 2 7 4 3 4" xfId="33690"/>
    <cellStyle name="Normal 5 8 2 7 4 4" xfId="4604"/>
    <cellStyle name="Normal 5 8 2 7 4 4 2" xfId="14246"/>
    <cellStyle name="Normal 5 8 2 7 4 4 2 2" xfId="44453"/>
    <cellStyle name="Normal 5 8 2 7 4 4 3" xfId="23886"/>
    <cellStyle name="Normal 5 8 2 7 4 4 3 2" xfId="54093"/>
    <cellStyle name="Normal 5 8 2 7 4 4 4" xfId="34813"/>
    <cellStyle name="Normal 5 8 2 7 4 5" xfId="5893"/>
    <cellStyle name="Normal 5 8 2 7 4 5 2" xfId="15533"/>
    <cellStyle name="Normal 5 8 2 7 4 5 2 2" xfId="45740"/>
    <cellStyle name="Normal 5 8 2 7 4 5 3" xfId="25173"/>
    <cellStyle name="Normal 5 8 2 7 4 5 3 2" xfId="55380"/>
    <cellStyle name="Normal 5 8 2 7 4 5 4" xfId="36100"/>
    <cellStyle name="Normal 5 8 2 7 4 6" xfId="7180"/>
    <cellStyle name="Normal 5 8 2 7 4 6 2" xfId="16820"/>
    <cellStyle name="Normal 5 8 2 7 4 6 2 2" xfId="47027"/>
    <cellStyle name="Normal 5 8 2 7 4 6 3" xfId="26460"/>
    <cellStyle name="Normal 5 8 2 7 4 6 3 2" xfId="56667"/>
    <cellStyle name="Normal 5 8 2 7 4 6 4" xfId="37387"/>
    <cellStyle name="Normal 5 8 2 7 4 7" xfId="8467"/>
    <cellStyle name="Normal 5 8 2 7 4 7 2" xfId="18107"/>
    <cellStyle name="Normal 5 8 2 7 4 7 2 2" xfId="48314"/>
    <cellStyle name="Normal 5 8 2 7 4 7 3" xfId="27747"/>
    <cellStyle name="Normal 5 8 2 7 4 7 3 2" xfId="57954"/>
    <cellStyle name="Normal 5 8 2 7 4 7 4" xfId="38674"/>
    <cellStyle name="Normal 5 8 2 7 4 8" xfId="9754"/>
    <cellStyle name="Normal 5 8 2 7 4 8 2" xfId="19394"/>
    <cellStyle name="Normal 5 8 2 7 4 8 2 2" xfId="49601"/>
    <cellStyle name="Normal 5 8 2 7 4 8 3" xfId="29034"/>
    <cellStyle name="Normal 5 8 2 7 4 8 3 2" xfId="59241"/>
    <cellStyle name="Normal 5 8 2 7 4 8 4" xfId="39961"/>
    <cellStyle name="Normal 5 8 2 7 4 9" xfId="10877"/>
    <cellStyle name="Normal 5 8 2 7 4 9 2" xfId="41084"/>
    <cellStyle name="Normal 5 8 2 7 5" xfId="1417"/>
    <cellStyle name="Normal 5 8 2 7 5 2" xfId="4957"/>
    <cellStyle name="Normal 5 8 2 7 5 2 2" xfId="14597"/>
    <cellStyle name="Normal 5 8 2 7 5 2 2 2" xfId="44804"/>
    <cellStyle name="Normal 5 8 2 7 5 2 3" xfId="24237"/>
    <cellStyle name="Normal 5 8 2 7 5 2 3 2" xfId="54444"/>
    <cellStyle name="Normal 5 8 2 7 5 2 4" xfId="35164"/>
    <cellStyle name="Normal 5 8 2 7 5 3" xfId="6244"/>
    <cellStyle name="Normal 5 8 2 7 5 3 2" xfId="15884"/>
    <cellStyle name="Normal 5 8 2 7 5 3 2 2" xfId="46091"/>
    <cellStyle name="Normal 5 8 2 7 5 3 3" xfId="25524"/>
    <cellStyle name="Normal 5 8 2 7 5 3 3 2" xfId="55731"/>
    <cellStyle name="Normal 5 8 2 7 5 3 4" xfId="36451"/>
    <cellStyle name="Normal 5 8 2 7 5 4" xfId="7531"/>
    <cellStyle name="Normal 5 8 2 7 5 4 2" xfId="17171"/>
    <cellStyle name="Normal 5 8 2 7 5 4 2 2" xfId="47378"/>
    <cellStyle name="Normal 5 8 2 7 5 4 3" xfId="26811"/>
    <cellStyle name="Normal 5 8 2 7 5 4 3 2" xfId="57018"/>
    <cellStyle name="Normal 5 8 2 7 5 4 4" xfId="37738"/>
    <cellStyle name="Normal 5 8 2 7 5 5" xfId="8818"/>
    <cellStyle name="Normal 5 8 2 7 5 5 2" xfId="18458"/>
    <cellStyle name="Normal 5 8 2 7 5 5 2 2" xfId="48665"/>
    <cellStyle name="Normal 5 8 2 7 5 5 3" xfId="28098"/>
    <cellStyle name="Normal 5 8 2 7 5 5 3 2" xfId="58305"/>
    <cellStyle name="Normal 5 8 2 7 5 5 4" xfId="39025"/>
    <cellStyle name="Normal 5 8 2 7 5 6" xfId="11064"/>
    <cellStyle name="Normal 5 8 2 7 5 6 2" xfId="41271"/>
    <cellStyle name="Normal 5 8 2 7 5 7" xfId="20704"/>
    <cellStyle name="Normal 5 8 2 7 5 7 2" xfId="50911"/>
    <cellStyle name="Normal 5 8 2 7 5 8" xfId="29385"/>
    <cellStyle name="Normal 5 8 2 7 5 8 2" xfId="59592"/>
    <cellStyle name="Normal 5 8 2 7 5 9" xfId="31631"/>
    <cellStyle name="Normal 5 8 2 7 6" xfId="2545"/>
    <cellStyle name="Normal 5 8 2 7 6 2" xfId="12187"/>
    <cellStyle name="Normal 5 8 2 7 6 2 2" xfId="42394"/>
    <cellStyle name="Normal 5 8 2 7 6 3" xfId="21827"/>
    <cellStyle name="Normal 5 8 2 7 6 3 2" xfId="52034"/>
    <cellStyle name="Normal 5 8 2 7 6 4" xfId="32754"/>
    <cellStyle name="Normal 5 8 2 7 7" xfId="3668"/>
    <cellStyle name="Normal 5 8 2 7 7 2" xfId="13310"/>
    <cellStyle name="Normal 5 8 2 7 7 2 2" xfId="43517"/>
    <cellStyle name="Normal 5 8 2 7 7 3" xfId="22950"/>
    <cellStyle name="Normal 5 8 2 7 7 3 2" xfId="53157"/>
    <cellStyle name="Normal 5 8 2 7 7 4" xfId="33877"/>
    <cellStyle name="Normal 5 8 2 7 8" xfId="4791"/>
    <cellStyle name="Normal 5 8 2 7 8 2" xfId="14433"/>
    <cellStyle name="Normal 5 8 2 7 8 2 2" xfId="44640"/>
    <cellStyle name="Normal 5 8 2 7 8 3" xfId="24073"/>
    <cellStyle name="Normal 5 8 2 7 8 3 2" xfId="54280"/>
    <cellStyle name="Normal 5 8 2 7 8 4" xfId="35000"/>
    <cellStyle name="Normal 5 8 2 7 9" xfId="6080"/>
    <cellStyle name="Normal 5 8 2 7 9 2" xfId="15720"/>
    <cellStyle name="Normal 5 8 2 7 9 2 2" xfId="45927"/>
    <cellStyle name="Normal 5 8 2 7 9 3" xfId="25360"/>
    <cellStyle name="Normal 5 8 2 7 9 3 2" xfId="55567"/>
    <cellStyle name="Normal 5 8 2 7 9 4" xfId="36287"/>
    <cellStyle name="Normal 5 8 2 8" xfId="308"/>
    <cellStyle name="Normal 5 8 2 8 10" xfId="9966"/>
    <cellStyle name="Normal 5 8 2 8 10 2" xfId="40173"/>
    <cellStyle name="Normal 5 8 2 8 11" xfId="19606"/>
    <cellStyle name="Normal 5 8 2 8 11 2" xfId="49813"/>
    <cellStyle name="Normal 5 8 2 8 12" xfId="29410"/>
    <cellStyle name="Normal 5 8 2 8 12 2" xfId="59617"/>
    <cellStyle name="Normal 5 8 2 8 13" xfId="30533"/>
    <cellStyle name="Normal 5 8 2 8 2" xfId="784"/>
    <cellStyle name="Normal 5 8 2 8 2 10" xfId="20075"/>
    <cellStyle name="Normal 5 8 2 8 2 10 2" xfId="50282"/>
    <cellStyle name="Normal 5 8 2 8 2 11" xfId="29879"/>
    <cellStyle name="Normal 5 8 2 8 2 11 2" xfId="60086"/>
    <cellStyle name="Normal 5 8 2 8 2 12" xfId="31002"/>
    <cellStyle name="Normal 5 8 2 8 2 2" xfId="1913"/>
    <cellStyle name="Normal 5 8 2 8 2 2 2" xfId="11558"/>
    <cellStyle name="Normal 5 8 2 8 2 2 2 2" xfId="41765"/>
    <cellStyle name="Normal 5 8 2 8 2 2 3" xfId="21198"/>
    <cellStyle name="Normal 5 8 2 8 2 2 3 2" xfId="51405"/>
    <cellStyle name="Normal 5 8 2 8 2 2 4" xfId="32125"/>
    <cellStyle name="Normal 5 8 2 8 2 3" xfId="3039"/>
    <cellStyle name="Normal 5 8 2 8 2 3 2" xfId="12681"/>
    <cellStyle name="Normal 5 8 2 8 2 3 2 2" xfId="42888"/>
    <cellStyle name="Normal 5 8 2 8 2 3 3" xfId="22321"/>
    <cellStyle name="Normal 5 8 2 8 2 3 3 2" xfId="52528"/>
    <cellStyle name="Normal 5 8 2 8 2 3 4" xfId="33248"/>
    <cellStyle name="Normal 5 8 2 8 2 4" xfId="4162"/>
    <cellStyle name="Normal 5 8 2 8 2 4 2" xfId="13804"/>
    <cellStyle name="Normal 5 8 2 8 2 4 2 2" xfId="44011"/>
    <cellStyle name="Normal 5 8 2 8 2 4 3" xfId="23444"/>
    <cellStyle name="Normal 5 8 2 8 2 4 3 2" xfId="53651"/>
    <cellStyle name="Normal 5 8 2 8 2 4 4" xfId="34371"/>
    <cellStyle name="Normal 5 8 2 8 2 5" xfId="5451"/>
    <cellStyle name="Normal 5 8 2 8 2 5 2" xfId="15091"/>
    <cellStyle name="Normal 5 8 2 8 2 5 2 2" xfId="45298"/>
    <cellStyle name="Normal 5 8 2 8 2 5 3" xfId="24731"/>
    <cellStyle name="Normal 5 8 2 8 2 5 3 2" xfId="54938"/>
    <cellStyle name="Normal 5 8 2 8 2 5 4" xfId="35658"/>
    <cellStyle name="Normal 5 8 2 8 2 6" xfId="6738"/>
    <cellStyle name="Normal 5 8 2 8 2 6 2" xfId="16378"/>
    <cellStyle name="Normal 5 8 2 8 2 6 2 2" xfId="46585"/>
    <cellStyle name="Normal 5 8 2 8 2 6 3" xfId="26018"/>
    <cellStyle name="Normal 5 8 2 8 2 6 3 2" xfId="56225"/>
    <cellStyle name="Normal 5 8 2 8 2 6 4" xfId="36945"/>
    <cellStyle name="Normal 5 8 2 8 2 7" xfId="8025"/>
    <cellStyle name="Normal 5 8 2 8 2 7 2" xfId="17665"/>
    <cellStyle name="Normal 5 8 2 8 2 7 2 2" xfId="47872"/>
    <cellStyle name="Normal 5 8 2 8 2 7 3" xfId="27305"/>
    <cellStyle name="Normal 5 8 2 8 2 7 3 2" xfId="57512"/>
    <cellStyle name="Normal 5 8 2 8 2 7 4" xfId="38232"/>
    <cellStyle name="Normal 5 8 2 8 2 8" xfId="9312"/>
    <cellStyle name="Normal 5 8 2 8 2 8 2" xfId="18952"/>
    <cellStyle name="Normal 5 8 2 8 2 8 2 2" xfId="49159"/>
    <cellStyle name="Normal 5 8 2 8 2 8 3" xfId="28592"/>
    <cellStyle name="Normal 5 8 2 8 2 8 3 2" xfId="58799"/>
    <cellStyle name="Normal 5 8 2 8 2 8 4" xfId="39519"/>
    <cellStyle name="Normal 5 8 2 8 2 9" xfId="10435"/>
    <cellStyle name="Normal 5 8 2 8 2 9 2" xfId="40642"/>
    <cellStyle name="Normal 5 8 2 8 3" xfId="1442"/>
    <cellStyle name="Normal 5 8 2 8 3 2" xfId="11089"/>
    <cellStyle name="Normal 5 8 2 8 3 2 2" xfId="41296"/>
    <cellStyle name="Normal 5 8 2 8 3 3" xfId="20729"/>
    <cellStyle name="Normal 5 8 2 8 3 3 2" xfId="50936"/>
    <cellStyle name="Normal 5 8 2 8 3 4" xfId="31656"/>
    <cellStyle name="Normal 5 8 2 8 4" xfId="2570"/>
    <cellStyle name="Normal 5 8 2 8 4 2" xfId="12212"/>
    <cellStyle name="Normal 5 8 2 8 4 2 2" xfId="42419"/>
    <cellStyle name="Normal 5 8 2 8 4 3" xfId="21852"/>
    <cellStyle name="Normal 5 8 2 8 4 3 2" xfId="52059"/>
    <cellStyle name="Normal 5 8 2 8 4 4" xfId="32779"/>
    <cellStyle name="Normal 5 8 2 8 5" xfId="3693"/>
    <cellStyle name="Normal 5 8 2 8 5 2" xfId="13335"/>
    <cellStyle name="Normal 5 8 2 8 5 2 2" xfId="43542"/>
    <cellStyle name="Normal 5 8 2 8 5 3" xfId="22975"/>
    <cellStyle name="Normal 5 8 2 8 5 3 2" xfId="53182"/>
    <cellStyle name="Normal 5 8 2 8 5 4" xfId="33902"/>
    <cellStyle name="Normal 5 8 2 8 6" xfId="4982"/>
    <cellStyle name="Normal 5 8 2 8 6 2" xfId="14622"/>
    <cellStyle name="Normal 5 8 2 8 6 2 2" xfId="44829"/>
    <cellStyle name="Normal 5 8 2 8 6 3" xfId="24262"/>
    <cellStyle name="Normal 5 8 2 8 6 3 2" xfId="54469"/>
    <cellStyle name="Normal 5 8 2 8 6 4" xfId="35189"/>
    <cellStyle name="Normal 5 8 2 8 7" xfId="6269"/>
    <cellStyle name="Normal 5 8 2 8 7 2" xfId="15909"/>
    <cellStyle name="Normal 5 8 2 8 7 2 2" xfId="46116"/>
    <cellStyle name="Normal 5 8 2 8 7 3" xfId="25549"/>
    <cellStyle name="Normal 5 8 2 8 7 3 2" xfId="55756"/>
    <cellStyle name="Normal 5 8 2 8 7 4" xfId="36476"/>
    <cellStyle name="Normal 5 8 2 8 8" xfId="7556"/>
    <cellStyle name="Normal 5 8 2 8 8 2" xfId="17196"/>
    <cellStyle name="Normal 5 8 2 8 8 2 2" xfId="47403"/>
    <cellStyle name="Normal 5 8 2 8 8 3" xfId="26836"/>
    <cellStyle name="Normal 5 8 2 8 8 3 2" xfId="57043"/>
    <cellStyle name="Normal 5 8 2 8 8 4" xfId="37763"/>
    <cellStyle name="Normal 5 8 2 8 9" xfId="8843"/>
    <cellStyle name="Normal 5 8 2 8 9 2" xfId="18483"/>
    <cellStyle name="Normal 5 8 2 8 9 2 2" xfId="48690"/>
    <cellStyle name="Normal 5 8 2 8 9 3" xfId="28123"/>
    <cellStyle name="Normal 5 8 2 8 9 3 2" xfId="58330"/>
    <cellStyle name="Normal 5 8 2 8 9 4" xfId="39050"/>
    <cellStyle name="Normal 5 8 2 9" xfId="470"/>
    <cellStyle name="Normal 5 8 2 9 10" xfId="10128"/>
    <cellStyle name="Normal 5 8 2 9 10 2" xfId="40335"/>
    <cellStyle name="Normal 5 8 2 9 11" xfId="19768"/>
    <cellStyle name="Normal 5 8 2 9 11 2" xfId="49975"/>
    <cellStyle name="Normal 5 8 2 9 12" xfId="29572"/>
    <cellStyle name="Normal 5 8 2 9 12 2" xfId="59779"/>
    <cellStyle name="Normal 5 8 2 9 13" xfId="30695"/>
    <cellStyle name="Normal 5 8 2 9 2" xfId="946"/>
    <cellStyle name="Normal 5 8 2 9 2 10" xfId="20237"/>
    <cellStyle name="Normal 5 8 2 9 2 10 2" xfId="50444"/>
    <cellStyle name="Normal 5 8 2 9 2 11" xfId="30041"/>
    <cellStyle name="Normal 5 8 2 9 2 11 2" xfId="60248"/>
    <cellStyle name="Normal 5 8 2 9 2 12" xfId="31164"/>
    <cellStyle name="Normal 5 8 2 9 2 2" xfId="2075"/>
    <cellStyle name="Normal 5 8 2 9 2 2 2" xfId="11720"/>
    <cellStyle name="Normal 5 8 2 9 2 2 2 2" xfId="41927"/>
    <cellStyle name="Normal 5 8 2 9 2 2 3" xfId="21360"/>
    <cellStyle name="Normal 5 8 2 9 2 2 3 2" xfId="51567"/>
    <cellStyle name="Normal 5 8 2 9 2 2 4" xfId="32287"/>
    <cellStyle name="Normal 5 8 2 9 2 3" xfId="3201"/>
    <cellStyle name="Normal 5 8 2 9 2 3 2" xfId="12843"/>
    <cellStyle name="Normal 5 8 2 9 2 3 2 2" xfId="43050"/>
    <cellStyle name="Normal 5 8 2 9 2 3 3" xfId="22483"/>
    <cellStyle name="Normal 5 8 2 9 2 3 3 2" xfId="52690"/>
    <cellStyle name="Normal 5 8 2 9 2 3 4" xfId="33410"/>
    <cellStyle name="Normal 5 8 2 9 2 4" xfId="4324"/>
    <cellStyle name="Normal 5 8 2 9 2 4 2" xfId="13966"/>
    <cellStyle name="Normal 5 8 2 9 2 4 2 2" xfId="44173"/>
    <cellStyle name="Normal 5 8 2 9 2 4 3" xfId="23606"/>
    <cellStyle name="Normal 5 8 2 9 2 4 3 2" xfId="53813"/>
    <cellStyle name="Normal 5 8 2 9 2 4 4" xfId="34533"/>
    <cellStyle name="Normal 5 8 2 9 2 5" xfId="5613"/>
    <cellStyle name="Normal 5 8 2 9 2 5 2" xfId="15253"/>
    <cellStyle name="Normal 5 8 2 9 2 5 2 2" xfId="45460"/>
    <cellStyle name="Normal 5 8 2 9 2 5 3" xfId="24893"/>
    <cellStyle name="Normal 5 8 2 9 2 5 3 2" xfId="55100"/>
    <cellStyle name="Normal 5 8 2 9 2 5 4" xfId="35820"/>
    <cellStyle name="Normal 5 8 2 9 2 6" xfId="6900"/>
    <cellStyle name="Normal 5 8 2 9 2 6 2" xfId="16540"/>
    <cellStyle name="Normal 5 8 2 9 2 6 2 2" xfId="46747"/>
    <cellStyle name="Normal 5 8 2 9 2 6 3" xfId="26180"/>
    <cellStyle name="Normal 5 8 2 9 2 6 3 2" xfId="56387"/>
    <cellStyle name="Normal 5 8 2 9 2 6 4" xfId="37107"/>
    <cellStyle name="Normal 5 8 2 9 2 7" xfId="8187"/>
    <cellStyle name="Normal 5 8 2 9 2 7 2" xfId="17827"/>
    <cellStyle name="Normal 5 8 2 9 2 7 2 2" xfId="48034"/>
    <cellStyle name="Normal 5 8 2 9 2 7 3" xfId="27467"/>
    <cellStyle name="Normal 5 8 2 9 2 7 3 2" xfId="57674"/>
    <cellStyle name="Normal 5 8 2 9 2 7 4" xfId="38394"/>
    <cellStyle name="Normal 5 8 2 9 2 8" xfId="9474"/>
    <cellStyle name="Normal 5 8 2 9 2 8 2" xfId="19114"/>
    <cellStyle name="Normal 5 8 2 9 2 8 2 2" xfId="49321"/>
    <cellStyle name="Normal 5 8 2 9 2 8 3" xfId="28754"/>
    <cellStyle name="Normal 5 8 2 9 2 8 3 2" xfId="58961"/>
    <cellStyle name="Normal 5 8 2 9 2 8 4" xfId="39681"/>
    <cellStyle name="Normal 5 8 2 9 2 9" xfId="10597"/>
    <cellStyle name="Normal 5 8 2 9 2 9 2" xfId="40804"/>
    <cellStyle name="Normal 5 8 2 9 3" xfId="1604"/>
    <cellStyle name="Normal 5 8 2 9 3 2" xfId="11251"/>
    <cellStyle name="Normal 5 8 2 9 3 2 2" xfId="41458"/>
    <cellStyle name="Normal 5 8 2 9 3 3" xfId="20891"/>
    <cellStyle name="Normal 5 8 2 9 3 3 2" xfId="51098"/>
    <cellStyle name="Normal 5 8 2 9 3 4" xfId="31818"/>
    <cellStyle name="Normal 5 8 2 9 4" xfId="2732"/>
    <cellStyle name="Normal 5 8 2 9 4 2" xfId="12374"/>
    <cellStyle name="Normal 5 8 2 9 4 2 2" xfId="42581"/>
    <cellStyle name="Normal 5 8 2 9 4 3" xfId="22014"/>
    <cellStyle name="Normal 5 8 2 9 4 3 2" xfId="52221"/>
    <cellStyle name="Normal 5 8 2 9 4 4" xfId="32941"/>
    <cellStyle name="Normal 5 8 2 9 5" xfId="3855"/>
    <cellStyle name="Normal 5 8 2 9 5 2" xfId="13497"/>
    <cellStyle name="Normal 5 8 2 9 5 2 2" xfId="43704"/>
    <cellStyle name="Normal 5 8 2 9 5 3" xfId="23137"/>
    <cellStyle name="Normal 5 8 2 9 5 3 2" xfId="53344"/>
    <cellStyle name="Normal 5 8 2 9 5 4" xfId="34064"/>
    <cellStyle name="Normal 5 8 2 9 6" xfId="5144"/>
    <cellStyle name="Normal 5 8 2 9 6 2" xfId="14784"/>
    <cellStyle name="Normal 5 8 2 9 6 2 2" xfId="44991"/>
    <cellStyle name="Normal 5 8 2 9 6 3" xfId="24424"/>
    <cellStyle name="Normal 5 8 2 9 6 3 2" xfId="54631"/>
    <cellStyle name="Normal 5 8 2 9 6 4" xfId="35351"/>
    <cellStyle name="Normal 5 8 2 9 7" xfId="6431"/>
    <cellStyle name="Normal 5 8 2 9 7 2" xfId="16071"/>
    <cellStyle name="Normal 5 8 2 9 7 2 2" xfId="46278"/>
    <cellStyle name="Normal 5 8 2 9 7 3" xfId="25711"/>
    <cellStyle name="Normal 5 8 2 9 7 3 2" xfId="55918"/>
    <cellStyle name="Normal 5 8 2 9 7 4" xfId="36638"/>
    <cellStyle name="Normal 5 8 2 9 8" xfId="7718"/>
    <cellStyle name="Normal 5 8 2 9 8 2" xfId="17358"/>
    <cellStyle name="Normal 5 8 2 9 8 2 2" xfId="47565"/>
    <cellStyle name="Normal 5 8 2 9 8 3" xfId="26998"/>
    <cellStyle name="Normal 5 8 2 9 8 3 2" xfId="57205"/>
    <cellStyle name="Normal 5 8 2 9 8 4" xfId="37925"/>
    <cellStyle name="Normal 5 8 2 9 9" xfId="9005"/>
    <cellStyle name="Normal 5 8 2 9 9 2" xfId="18645"/>
    <cellStyle name="Normal 5 8 2 9 9 2 2" xfId="48852"/>
    <cellStyle name="Normal 5 8 2 9 9 3" xfId="28285"/>
    <cellStyle name="Normal 5 8 2 9 9 3 2" xfId="58492"/>
    <cellStyle name="Normal 5 8 2 9 9 4" xfId="39212"/>
    <cellStyle name="Normal 5 8 20" xfId="2405"/>
    <cellStyle name="Normal 5 8 20 2" xfId="12047"/>
    <cellStyle name="Normal 5 8 20 2 2" xfId="42254"/>
    <cellStyle name="Normal 5 8 20 3" xfId="21687"/>
    <cellStyle name="Normal 5 8 20 3 2" xfId="51894"/>
    <cellStyle name="Normal 5 8 20 4" xfId="32614"/>
    <cellStyle name="Normal 5 8 21" xfId="3528"/>
    <cellStyle name="Normal 5 8 21 2" xfId="13170"/>
    <cellStyle name="Normal 5 8 21 2 2" xfId="43377"/>
    <cellStyle name="Normal 5 8 21 3" xfId="22810"/>
    <cellStyle name="Normal 5 8 21 3 2" xfId="53017"/>
    <cellStyle name="Normal 5 8 21 4" xfId="33737"/>
    <cellStyle name="Normal 5 8 22" xfId="4651"/>
    <cellStyle name="Normal 5 8 22 2" xfId="14293"/>
    <cellStyle name="Normal 5 8 22 2 2" xfId="44500"/>
    <cellStyle name="Normal 5 8 22 3" xfId="23933"/>
    <cellStyle name="Normal 5 8 22 3 2" xfId="54140"/>
    <cellStyle name="Normal 5 8 22 4" xfId="34860"/>
    <cellStyle name="Normal 5 8 23" xfId="5940"/>
    <cellStyle name="Normal 5 8 23 2" xfId="15580"/>
    <cellStyle name="Normal 5 8 23 2 2" xfId="45787"/>
    <cellStyle name="Normal 5 8 23 3" xfId="25220"/>
    <cellStyle name="Normal 5 8 23 3 2" xfId="55427"/>
    <cellStyle name="Normal 5 8 23 4" xfId="36147"/>
    <cellStyle name="Normal 5 8 24" xfId="7227"/>
    <cellStyle name="Normal 5 8 24 2" xfId="16867"/>
    <cellStyle name="Normal 5 8 24 2 2" xfId="47074"/>
    <cellStyle name="Normal 5 8 24 3" xfId="26507"/>
    <cellStyle name="Normal 5 8 24 3 2" xfId="56714"/>
    <cellStyle name="Normal 5 8 24 4" xfId="37434"/>
    <cellStyle name="Normal 5 8 25" xfId="8514"/>
    <cellStyle name="Normal 5 8 25 2" xfId="18154"/>
    <cellStyle name="Normal 5 8 25 2 2" xfId="48361"/>
    <cellStyle name="Normal 5 8 25 3" xfId="27794"/>
    <cellStyle name="Normal 5 8 25 3 2" xfId="58001"/>
    <cellStyle name="Normal 5 8 25 4" xfId="38721"/>
    <cellStyle name="Normal 5 8 26" xfId="9801"/>
    <cellStyle name="Normal 5 8 26 2" xfId="40008"/>
    <cellStyle name="Normal 5 8 27" xfId="19441"/>
    <cellStyle name="Normal 5 8 27 2" xfId="49648"/>
    <cellStyle name="Normal 5 8 28" xfId="29081"/>
    <cellStyle name="Normal 5 8 28 2" xfId="59288"/>
    <cellStyle name="Normal 5 8 29" xfId="30368"/>
    <cellStyle name="Normal 5 8 3" xfId="165"/>
    <cellStyle name="Normal 5 8 3 10" xfId="7250"/>
    <cellStyle name="Normal 5 8 3 10 2" xfId="16890"/>
    <cellStyle name="Normal 5 8 3 10 2 2" xfId="47097"/>
    <cellStyle name="Normal 5 8 3 10 3" xfId="26530"/>
    <cellStyle name="Normal 5 8 3 10 3 2" xfId="56737"/>
    <cellStyle name="Normal 5 8 3 10 4" xfId="37457"/>
    <cellStyle name="Normal 5 8 3 11" xfId="8537"/>
    <cellStyle name="Normal 5 8 3 11 2" xfId="18177"/>
    <cellStyle name="Normal 5 8 3 11 2 2" xfId="48384"/>
    <cellStyle name="Normal 5 8 3 11 3" xfId="27817"/>
    <cellStyle name="Normal 5 8 3 11 3 2" xfId="58024"/>
    <cellStyle name="Normal 5 8 3 11 4" xfId="38744"/>
    <cellStyle name="Normal 5 8 3 12" xfId="9824"/>
    <cellStyle name="Normal 5 8 3 12 2" xfId="40031"/>
    <cellStyle name="Normal 5 8 3 13" xfId="19464"/>
    <cellStyle name="Normal 5 8 3 13 2" xfId="49671"/>
    <cellStyle name="Normal 5 8 3 14" xfId="29104"/>
    <cellStyle name="Normal 5 8 3 14 2" xfId="59311"/>
    <cellStyle name="Normal 5 8 3 15" xfId="30391"/>
    <cellStyle name="Normal 5 8 3 2" xfId="330"/>
    <cellStyle name="Normal 5 8 3 2 10" xfId="9988"/>
    <cellStyle name="Normal 5 8 3 2 10 2" xfId="40195"/>
    <cellStyle name="Normal 5 8 3 2 11" xfId="19628"/>
    <cellStyle name="Normal 5 8 3 2 11 2" xfId="49835"/>
    <cellStyle name="Normal 5 8 3 2 12" xfId="29432"/>
    <cellStyle name="Normal 5 8 3 2 12 2" xfId="59639"/>
    <cellStyle name="Normal 5 8 3 2 13" xfId="30555"/>
    <cellStyle name="Normal 5 8 3 2 2" xfId="806"/>
    <cellStyle name="Normal 5 8 3 2 2 10" xfId="20097"/>
    <cellStyle name="Normal 5 8 3 2 2 10 2" xfId="50304"/>
    <cellStyle name="Normal 5 8 3 2 2 11" xfId="29901"/>
    <cellStyle name="Normal 5 8 3 2 2 11 2" xfId="60108"/>
    <cellStyle name="Normal 5 8 3 2 2 12" xfId="31024"/>
    <cellStyle name="Normal 5 8 3 2 2 2" xfId="1935"/>
    <cellStyle name="Normal 5 8 3 2 2 2 2" xfId="11580"/>
    <cellStyle name="Normal 5 8 3 2 2 2 2 2" xfId="41787"/>
    <cellStyle name="Normal 5 8 3 2 2 2 3" xfId="21220"/>
    <cellStyle name="Normal 5 8 3 2 2 2 3 2" xfId="51427"/>
    <cellStyle name="Normal 5 8 3 2 2 2 4" xfId="32147"/>
    <cellStyle name="Normal 5 8 3 2 2 3" xfId="3061"/>
    <cellStyle name="Normal 5 8 3 2 2 3 2" xfId="12703"/>
    <cellStyle name="Normal 5 8 3 2 2 3 2 2" xfId="42910"/>
    <cellStyle name="Normal 5 8 3 2 2 3 3" xfId="22343"/>
    <cellStyle name="Normal 5 8 3 2 2 3 3 2" xfId="52550"/>
    <cellStyle name="Normal 5 8 3 2 2 3 4" xfId="33270"/>
    <cellStyle name="Normal 5 8 3 2 2 4" xfId="4184"/>
    <cellStyle name="Normal 5 8 3 2 2 4 2" xfId="13826"/>
    <cellStyle name="Normal 5 8 3 2 2 4 2 2" xfId="44033"/>
    <cellStyle name="Normal 5 8 3 2 2 4 3" xfId="23466"/>
    <cellStyle name="Normal 5 8 3 2 2 4 3 2" xfId="53673"/>
    <cellStyle name="Normal 5 8 3 2 2 4 4" xfId="34393"/>
    <cellStyle name="Normal 5 8 3 2 2 5" xfId="5473"/>
    <cellStyle name="Normal 5 8 3 2 2 5 2" xfId="15113"/>
    <cellStyle name="Normal 5 8 3 2 2 5 2 2" xfId="45320"/>
    <cellStyle name="Normal 5 8 3 2 2 5 3" xfId="24753"/>
    <cellStyle name="Normal 5 8 3 2 2 5 3 2" xfId="54960"/>
    <cellStyle name="Normal 5 8 3 2 2 5 4" xfId="35680"/>
    <cellStyle name="Normal 5 8 3 2 2 6" xfId="6760"/>
    <cellStyle name="Normal 5 8 3 2 2 6 2" xfId="16400"/>
    <cellStyle name="Normal 5 8 3 2 2 6 2 2" xfId="46607"/>
    <cellStyle name="Normal 5 8 3 2 2 6 3" xfId="26040"/>
    <cellStyle name="Normal 5 8 3 2 2 6 3 2" xfId="56247"/>
    <cellStyle name="Normal 5 8 3 2 2 6 4" xfId="36967"/>
    <cellStyle name="Normal 5 8 3 2 2 7" xfId="8047"/>
    <cellStyle name="Normal 5 8 3 2 2 7 2" xfId="17687"/>
    <cellStyle name="Normal 5 8 3 2 2 7 2 2" xfId="47894"/>
    <cellStyle name="Normal 5 8 3 2 2 7 3" xfId="27327"/>
    <cellStyle name="Normal 5 8 3 2 2 7 3 2" xfId="57534"/>
    <cellStyle name="Normal 5 8 3 2 2 7 4" xfId="38254"/>
    <cellStyle name="Normal 5 8 3 2 2 8" xfId="9334"/>
    <cellStyle name="Normal 5 8 3 2 2 8 2" xfId="18974"/>
    <cellStyle name="Normal 5 8 3 2 2 8 2 2" xfId="49181"/>
    <cellStyle name="Normal 5 8 3 2 2 8 3" xfId="28614"/>
    <cellStyle name="Normal 5 8 3 2 2 8 3 2" xfId="58821"/>
    <cellStyle name="Normal 5 8 3 2 2 8 4" xfId="39541"/>
    <cellStyle name="Normal 5 8 3 2 2 9" xfId="10457"/>
    <cellStyle name="Normal 5 8 3 2 2 9 2" xfId="40664"/>
    <cellStyle name="Normal 5 8 3 2 3" xfId="1464"/>
    <cellStyle name="Normal 5 8 3 2 3 2" xfId="11111"/>
    <cellStyle name="Normal 5 8 3 2 3 2 2" xfId="41318"/>
    <cellStyle name="Normal 5 8 3 2 3 3" xfId="20751"/>
    <cellStyle name="Normal 5 8 3 2 3 3 2" xfId="50958"/>
    <cellStyle name="Normal 5 8 3 2 3 4" xfId="31678"/>
    <cellStyle name="Normal 5 8 3 2 4" xfId="2592"/>
    <cellStyle name="Normal 5 8 3 2 4 2" xfId="12234"/>
    <cellStyle name="Normal 5 8 3 2 4 2 2" xfId="42441"/>
    <cellStyle name="Normal 5 8 3 2 4 3" xfId="21874"/>
    <cellStyle name="Normal 5 8 3 2 4 3 2" xfId="52081"/>
    <cellStyle name="Normal 5 8 3 2 4 4" xfId="32801"/>
    <cellStyle name="Normal 5 8 3 2 5" xfId="3715"/>
    <cellStyle name="Normal 5 8 3 2 5 2" xfId="13357"/>
    <cellStyle name="Normal 5 8 3 2 5 2 2" xfId="43564"/>
    <cellStyle name="Normal 5 8 3 2 5 3" xfId="22997"/>
    <cellStyle name="Normal 5 8 3 2 5 3 2" xfId="53204"/>
    <cellStyle name="Normal 5 8 3 2 5 4" xfId="33924"/>
    <cellStyle name="Normal 5 8 3 2 6" xfId="5004"/>
    <cellStyle name="Normal 5 8 3 2 6 2" xfId="14644"/>
    <cellStyle name="Normal 5 8 3 2 6 2 2" xfId="44851"/>
    <cellStyle name="Normal 5 8 3 2 6 3" xfId="24284"/>
    <cellStyle name="Normal 5 8 3 2 6 3 2" xfId="54491"/>
    <cellStyle name="Normal 5 8 3 2 6 4" xfId="35211"/>
    <cellStyle name="Normal 5 8 3 2 7" xfId="6291"/>
    <cellStyle name="Normal 5 8 3 2 7 2" xfId="15931"/>
    <cellStyle name="Normal 5 8 3 2 7 2 2" xfId="46138"/>
    <cellStyle name="Normal 5 8 3 2 7 3" xfId="25571"/>
    <cellStyle name="Normal 5 8 3 2 7 3 2" xfId="55778"/>
    <cellStyle name="Normal 5 8 3 2 7 4" xfId="36498"/>
    <cellStyle name="Normal 5 8 3 2 8" xfId="7578"/>
    <cellStyle name="Normal 5 8 3 2 8 2" xfId="17218"/>
    <cellStyle name="Normal 5 8 3 2 8 2 2" xfId="47425"/>
    <cellStyle name="Normal 5 8 3 2 8 3" xfId="26858"/>
    <cellStyle name="Normal 5 8 3 2 8 3 2" xfId="57065"/>
    <cellStyle name="Normal 5 8 3 2 8 4" xfId="37785"/>
    <cellStyle name="Normal 5 8 3 2 9" xfId="8865"/>
    <cellStyle name="Normal 5 8 3 2 9 2" xfId="18505"/>
    <cellStyle name="Normal 5 8 3 2 9 2 2" xfId="48712"/>
    <cellStyle name="Normal 5 8 3 2 9 3" xfId="28145"/>
    <cellStyle name="Normal 5 8 3 2 9 3 2" xfId="58352"/>
    <cellStyle name="Normal 5 8 3 2 9 4" xfId="39072"/>
    <cellStyle name="Normal 5 8 3 3" xfId="641"/>
    <cellStyle name="Normal 5 8 3 3 10" xfId="19933"/>
    <cellStyle name="Normal 5 8 3 3 10 2" xfId="50140"/>
    <cellStyle name="Normal 5 8 3 3 11" xfId="29737"/>
    <cellStyle name="Normal 5 8 3 3 11 2" xfId="59944"/>
    <cellStyle name="Normal 5 8 3 3 12" xfId="30860"/>
    <cellStyle name="Normal 5 8 3 3 2" xfId="1771"/>
    <cellStyle name="Normal 5 8 3 3 2 2" xfId="11416"/>
    <cellStyle name="Normal 5 8 3 3 2 2 2" xfId="41623"/>
    <cellStyle name="Normal 5 8 3 3 2 3" xfId="21056"/>
    <cellStyle name="Normal 5 8 3 3 2 3 2" xfId="51263"/>
    <cellStyle name="Normal 5 8 3 3 2 4" xfId="31983"/>
    <cellStyle name="Normal 5 8 3 3 3" xfId="2897"/>
    <cellStyle name="Normal 5 8 3 3 3 2" xfId="12539"/>
    <cellStyle name="Normal 5 8 3 3 3 2 2" xfId="42746"/>
    <cellStyle name="Normal 5 8 3 3 3 3" xfId="22179"/>
    <cellStyle name="Normal 5 8 3 3 3 3 2" xfId="52386"/>
    <cellStyle name="Normal 5 8 3 3 3 4" xfId="33106"/>
    <cellStyle name="Normal 5 8 3 3 4" xfId="4020"/>
    <cellStyle name="Normal 5 8 3 3 4 2" xfId="13662"/>
    <cellStyle name="Normal 5 8 3 3 4 2 2" xfId="43869"/>
    <cellStyle name="Normal 5 8 3 3 4 3" xfId="23302"/>
    <cellStyle name="Normal 5 8 3 3 4 3 2" xfId="53509"/>
    <cellStyle name="Normal 5 8 3 3 4 4" xfId="34229"/>
    <cellStyle name="Normal 5 8 3 3 5" xfId="5309"/>
    <cellStyle name="Normal 5 8 3 3 5 2" xfId="14949"/>
    <cellStyle name="Normal 5 8 3 3 5 2 2" xfId="45156"/>
    <cellStyle name="Normal 5 8 3 3 5 3" xfId="24589"/>
    <cellStyle name="Normal 5 8 3 3 5 3 2" xfId="54796"/>
    <cellStyle name="Normal 5 8 3 3 5 4" xfId="35516"/>
    <cellStyle name="Normal 5 8 3 3 6" xfId="6596"/>
    <cellStyle name="Normal 5 8 3 3 6 2" xfId="16236"/>
    <cellStyle name="Normal 5 8 3 3 6 2 2" xfId="46443"/>
    <cellStyle name="Normal 5 8 3 3 6 3" xfId="25876"/>
    <cellStyle name="Normal 5 8 3 3 6 3 2" xfId="56083"/>
    <cellStyle name="Normal 5 8 3 3 6 4" xfId="36803"/>
    <cellStyle name="Normal 5 8 3 3 7" xfId="7883"/>
    <cellStyle name="Normal 5 8 3 3 7 2" xfId="17523"/>
    <cellStyle name="Normal 5 8 3 3 7 2 2" xfId="47730"/>
    <cellStyle name="Normal 5 8 3 3 7 3" xfId="27163"/>
    <cellStyle name="Normal 5 8 3 3 7 3 2" xfId="57370"/>
    <cellStyle name="Normal 5 8 3 3 7 4" xfId="38090"/>
    <cellStyle name="Normal 5 8 3 3 8" xfId="9170"/>
    <cellStyle name="Normal 5 8 3 3 8 2" xfId="18810"/>
    <cellStyle name="Normal 5 8 3 3 8 2 2" xfId="49017"/>
    <cellStyle name="Normal 5 8 3 3 8 3" xfId="28450"/>
    <cellStyle name="Normal 5 8 3 3 8 3 2" xfId="58657"/>
    <cellStyle name="Normal 5 8 3 3 8 4" xfId="39377"/>
    <cellStyle name="Normal 5 8 3 3 9" xfId="10293"/>
    <cellStyle name="Normal 5 8 3 3 9 2" xfId="40500"/>
    <cellStyle name="Normal 5 8 3 4" xfId="1111"/>
    <cellStyle name="Normal 5 8 3 4 10" xfId="20400"/>
    <cellStyle name="Normal 5 8 3 4 10 2" xfId="50607"/>
    <cellStyle name="Normal 5 8 3 4 11" xfId="30204"/>
    <cellStyle name="Normal 5 8 3 4 11 2" xfId="60411"/>
    <cellStyle name="Normal 5 8 3 4 12" xfId="31327"/>
    <cellStyle name="Normal 5 8 3 4 2" xfId="2239"/>
    <cellStyle name="Normal 5 8 3 4 2 2" xfId="11883"/>
    <cellStyle name="Normal 5 8 3 4 2 2 2" xfId="42090"/>
    <cellStyle name="Normal 5 8 3 4 2 3" xfId="21523"/>
    <cellStyle name="Normal 5 8 3 4 2 3 2" xfId="51730"/>
    <cellStyle name="Normal 5 8 3 4 2 4" xfId="32450"/>
    <cellStyle name="Normal 5 8 3 4 3" xfId="3364"/>
    <cellStyle name="Normal 5 8 3 4 3 2" xfId="13006"/>
    <cellStyle name="Normal 5 8 3 4 3 2 2" xfId="43213"/>
    <cellStyle name="Normal 5 8 3 4 3 3" xfId="22646"/>
    <cellStyle name="Normal 5 8 3 4 3 3 2" xfId="52853"/>
    <cellStyle name="Normal 5 8 3 4 3 4" xfId="33573"/>
    <cellStyle name="Normal 5 8 3 4 4" xfId="4487"/>
    <cellStyle name="Normal 5 8 3 4 4 2" xfId="14129"/>
    <cellStyle name="Normal 5 8 3 4 4 2 2" xfId="44336"/>
    <cellStyle name="Normal 5 8 3 4 4 3" xfId="23769"/>
    <cellStyle name="Normal 5 8 3 4 4 3 2" xfId="53976"/>
    <cellStyle name="Normal 5 8 3 4 4 4" xfId="34696"/>
    <cellStyle name="Normal 5 8 3 4 5" xfId="5776"/>
    <cellStyle name="Normal 5 8 3 4 5 2" xfId="15416"/>
    <cellStyle name="Normal 5 8 3 4 5 2 2" xfId="45623"/>
    <cellStyle name="Normal 5 8 3 4 5 3" xfId="25056"/>
    <cellStyle name="Normal 5 8 3 4 5 3 2" xfId="55263"/>
    <cellStyle name="Normal 5 8 3 4 5 4" xfId="35983"/>
    <cellStyle name="Normal 5 8 3 4 6" xfId="7063"/>
    <cellStyle name="Normal 5 8 3 4 6 2" xfId="16703"/>
    <cellStyle name="Normal 5 8 3 4 6 2 2" xfId="46910"/>
    <cellStyle name="Normal 5 8 3 4 6 3" xfId="26343"/>
    <cellStyle name="Normal 5 8 3 4 6 3 2" xfId="56550"/>
    <cellStyle name="Normal 5 8 3 4 6 4" xfId="37270"/>
    <cellStyle name="Normal 5 8 3 4 7" xfId="8350"/>
    <cellStyle name="Normal 5 8 3 4 7 2" xfId="17990"/>
    <cellStyle name="Normal 5 8 3 4 7 2 2" xfId="48197"/>
    <cellStyle name="Normal 5 8 3 4 7 3" xfId="27630"/>
    <cellStyle name="Normal 5 8 3 4 7 3 2" xfId="57837"/>
    <cellStyle name="Normal 5 8 3 4 7 4" xfId="38557"/>
    <cellStyle name="Normal 5 8 3 4 8" xfId="9637"/>
    <cellStyle name="Normal 5 8 3 4 8 2" xfId="19277"/>
    <cellStyle name="Normal 5 8 3 4 8 2 2" xfId="49484"/>
    <cellStyle name="Normal 5 8 3 4 8 3" xfId="28917"/>
    <cellStyle name="Normal 5 8 3 4 8 3 2" xfId="59124"/>
    <cellStyle name="Normal 5 8 3 4 8 4" xfId="39844"/>
    <cellStyle name="Normal 5 8 3 4 9" xfId="10760"/>
    <cellStyle name="Normal 5 8 3 4 9 2" xfId="40967"/>
    <cellStyle name="Normal 5 8 3 5" xfId="1300"/>
    <cellStyle name="Normal 5 8 3 5 2" xfId="4839"/>
    <cellStyle name="Normal 5 8 3 5 2 2" xfId="14480"/>
    <cellStyle name="Normal 5 8 3 5 2 2 2" xfId="44687"/>
    <cellStyle name="Normal 5 8 3 5 2 3" xfId="24120"/>
    <cellStyle name="Normal 5 8 3 5 2 3 2" xfId="54327"/>
    <cellStyle name="Normal 5 8 3 5 2 4" xfId="35047"/>
    <cellStyle name="Normal 5 8 3 5 3" xfId="6127"/>
    <cellStyle name="Normal 5 8 3 5 3 2" xfId="15767"/>
    <cellStyle name="Normal 5 8 3 5 3 2 2" xfId="45974"/>
    <cellStyle name="Normal 5 8 3 5 3 3" xfId="25407"/>
    <cellStyle name="Normal 5 8 3 5 3 3 2" xfId="55614"/>
    <cellStyle name="Normal 5 8 3 5 3 4" xfId="36334"/>
    <cellStyle name="Normal 5 8 3 5 4" xfId="7414"/>
    <cellStyle name="Normal 5 8 3 5 4 2" xfId="17054"/>
    <cellStyle name="Normal 5 8 3 5 4 2 2" xfId="47261"/>
    <cellStyle name="Normal 5 8 3 5 4 3" xfId="26694"/>
    <cellStyle name="Normal 5 8 3 5 4 3 2" xfId="56901"/>
    <cellStyle name="Normal 5 8 3 5 4 4" xfId="37621"/>
    <cellStyle name="Normal 5 8 3 5 5" xfId="8701"/>
    <cellStyle name="Normal 5 8 3 5 5 2" xfId="18341"/>
    <cellStyle name="Normal 5 8 3 5 5 2 2" xfId="48548"/>
    <cellStyle name="Normal 5 8 3 5 5 3" xfId="27981"/>
    <cellStyle name="Normal 5 8 3 5 5 3 2" xfId="58188"/>
    <cellStyle name="Normal 5 8 3 5 5 4" xfId="38908"/>
    <cellStyle name="Normal 5 8 3 5 6" xfId="10947"/>
    <cellStyle name="Normal 5 8 3 5 6 2" xfId="41154"/>
    <cellStyle name="Normal 5 8 3 5 7" xfId="20587"/>
    <cellStyle name="Normal 5 8 3 5 7 2" xfId="50794"/>
    <cellStyle name="Normal 5 8 3 5 8" xfId="29268"/>
    <cellStyle name="Normal 5 8 3 5 8 2" xfId="59475"/>
    <cellStyle name="Normal 5 8 3 5 9" xfId="31514"/>
    <cellStyle name="Normal 5 8 3 6" xfId="2428"/>
    <cellStyle name="Normal 5 8 3 6 2" xfId="12070"/>
    <cellStyle name="Normal 5 8 3 6 2 2" xfId="42277"/>
    <cellStyle name="Normal 5 8 3 6 3" xfId="21710"/>
    <cellStyle name="Normal 5 8 3 6 3 2" xfId="51917"/>
    <cellStyle name="Normal 5 8 3 6 4" xfId="32637"/>
    <cellStyle name="Normal 5 8 3 7" xfId="3551"/>
    <cellStyle name="Normal 5 8 3 7 2" xfId="13193"/>
    <cellStyle name="Normal 5 8 3 7 2 2" xfId="43400"/>
    <cellStyle name="Normal 5 8 3 7 3" xfId="22833"/>
    <cellStyle name="Normal 5 8 3 7 3 2" xfId="53040"/>
    <cellStyle name="Normal 5 8 3 7 4" xfId="33760"/>
    <cellStyle name="Normal 5 8 3 8" xfId="4674"/>
    <cellStyle name="Normal 5 8 3 8 2" xfId="14316"/>
    <cellStyle name="Normal 5 8 3 8 2 2" xfId="44523"/>
    <cellStyle name="Normal 5 8 3 8 3" xfId="23956"/>
    <cellStyle name="Normal 5 8 3 8 3 2" xfId="54163"/>
    <cellStyle name="Normal 5 8 3 8 4" xfId="34883"/>
    <cellStyle name="Normal 5 8 3 9" xfId="5963"/>
    <cellStyle name="Normal 5 8 3 9 2" xfId="15603"/>
    <cellStyle name="Normal 5 8 3 9 2 2" xfId="45810"/>
    <cellStyle name="Normal 5 8 3 9 3" xfId="25243"/>
    <cellStyle name="Normal 5 8 3 9 3 2" xfId="55450"/>
    <cellStyle name="Normal 5 8 3 9 4" xfId="36170"/>
    <cellStyle name="Normal 5 8 4" xfId="189"/>
    <cellStyle name="Normal 5 8 4 10" xfId="7273"/>
    <cellStyle name="Normal 5 8 4 10 2" xfId="16913"/>
    <cellStyle name="Normal 5 8 4 10 2 2" xfId="47120"/>
    <cellStyle name="Normal 5 8 4 10 3" xfId="26553"/>
    <cellStyle name="Normal 5 8 4 10 3 2" xfId="56760"/>
    <cellStyle name="Normal 5 8 4 10 4" xfId="37480"/>
    <cellStyle name="Normal 5 8 4 11" xfId="8560"/>
    <cellStyle name="Normal 5 8 4 11 2" xfId="18200"/>
    <cellStyle name="Normal 5 8 4 11 2 2" xfId="48407"/>
    <cellStyle name="Normal 5 8 4 11 3" xfId="27840"/>
    <cellStyle name="Normal 5 8 4 11 3 2" xfId="58047"/>
    <cellStyle name="Normal 5 8 4 11 4" xfId="38767"/>
    <cellStyle name="Normal 5 8 4 12" xfId="9847"/>
    <cellStyle name="Normal 5 8 4 12 2" xfId="40054"/>
    <cellStyle name="Normal 5 8 4 13" xfId="19487"/>
    <cellStyle name="Normal 5 8 4 13 2" xfId="49694"/>
    <cellStyle name="Normal 5 8 4 14" xfId="29127"/>
    <cellStyle name="Normal 5 8 4 14 2" xfId="59334"/>
    <cellStyle name="Normal 5 8 4 15" xfId="30414"/>
    <cellStyle name="Normal 5 8 4 2" xfId="353"/>
    <cellStyle name="Normal 5 8 4 2 10" xfId="10011"/>
    <cellStyle name="Normal 5 8 4 2 10 2" xfId="40218"/>
    <cellStyle name="Normal 5 8 4 2 11" xfId="19651"/>
    <cellStyle name="Normal 5 8 4 2 11 2" xfId="49858"/>
    <cellStyle name="Normal 5 8 4 2 12" xfId="29455"/>
    <cellStyle name="Normal 5 8 4 2 12 2" xfId="59662"/>
    <cellStyle name="Normal 5 8 4 2 13" xfId="30578"/>
    <cellStyle name="Normal 5 8 4 2 2" xfId="829"/>
    <cellStyle name="Normal 5 8 4 2 2 10" xfId="20120"/>
    <cellStyle name="Normal 5 8 4 2 2 10 2" xfId="50327"/>
    <cellStyle name="Normal 5 8 4 2 2 11" xfId="29924"/>
    <cellStyle name="Normal 5 8 4 2 2 11 2" xfId="60131"/>
    <cellStyle name="Normal 5 8 4 2 2 12" xfId="31047"/>
    <cellStyle name="Normal 5 8 4 2 2 2" xfId="1958"/>
    <cellStyle name="Normal 5 8 4 2 2 2 2" xfId="11603"/>
    <cellStyle name="Normal 5 8 4 2 2 2 2 2" xfId="41810"/>
    <cellStyle name="Normal 5 8 4 2 2 2 3" xfId="21243"/>
    <cellStyle name="Normal 5 8 4 2 2 2 3 2" xfId="51450"/>
    <cellStyle name="Normal 5 8 4 2 2 2 4" xfId="32170"/>
    <cellStyle name="Normal 5 8 4 2 2 3" xfId="3084"/>
    <cellStyle name="Normal 5 8 4 2 2 3 2" xfId="12726"/>
    <cellStyle name="Normal 5 8 4 2 2 3 2 2" xfId="42933"/>
    <cellStyle name="Normal 5 8 4 2 2 3 3" xfId="22366"/>
    <cellStyle name="Normal 5 8 4 2 2 3 3 2" xfId="52573"/>
    <cellStyle name="Normal 5 8 4 2 2 3 4" xfId="33293"/>
    <cellStyle name="Normal 5 8 4 2 2 4" xfId="4207"/>
    <cellStyle name="Normal 5 8 4 2 2 4 2" xfId="13849"/>
    <cellStyle name="Normal 5 8 4 2 2 4 2 2" xfId="44056"/>
    <cellStyle name="Normal 5 8 4 2 2 4 3" xfId="23489"/>
    <cellStyle name="Normal 5 8 4 2 2 4 3 2" xfId="53696"/>
    <cellStyle name="Normal 5 8 4 2 2 4 4" xfId="34416"/>
    <cellStyle name="Normal 5 8 4 2 2 5" xfId="5496"/>
    <cellStyle name="Normal 5 8 4 2 2 5 2" xfId="15136"/>
    <cellStyle name="Normal 5 8 4 2 2 5 2 2" xfId="45343"/>
    <cellStyle name="Normal 5 8 4 2 2 5 3" xfId="24776"/>
    <cellStyle name="Normal 5 8 4 2 2 5 3 2" xfId="54983"/>
    <cellStyle name="Normal 5 8 4 2 2 5 4" xfId="35703"/>
    <cellStyle name="Normal 5 8 4 2 2 6" xfId="6783"/>
    <cellStyle name="Normal 5 8 4 2 2 6 2" xfId="16423"/>
    <cellStyle name="Normal 5 8 4 2 2 6 2 2" xfId="46630"/>
    <cellStyle name="Normal 5 8 4 2 2 6 3" xfId="26063"/>
    <cellStyle name="Normal 5 8 4 2 2 6 3 2" xfId="56270"/>
    <cellStyle name="Normal 5 8 4 2 2 6 4" xfId="36990"/>
    <cellStyle name="Normal 5 8 4 2 2 7" xfId="8070"/>
    <cellStyle name="Normal 5 8 4 2 2 7 2" xfId="17710"/>
    <cellStyle name="Normal 5 8 4 2 2 7 2 2" xfId="47917"/>
    <cellStyle name="Normal 5 8 4 2 2 7 3" xfId="27350"/>
    <cellStyle name="Normal 5 8 4 2 2 7 3 2" xfId="57557"/>
    <cellStyle name="Normal 5 8 4 2 2 7 4" xfId="38277"/>
    <cellStyle name="Normal 5 8 4 2 2 8" xfId="9357"/>
    <cellStyle name="Normal 5 8 4 2 2 8 2" xfId="18997"/>
    <cellStyle name="Normal 5 8 4 2 2 8 2 2" xfId="49204"/>
    <cellStyle name="Normal 5 8 4 2 2 8 3" xfId="28637"/>
    <cellStyle name="Normal 5 8 4 2 2 8 3 2" xfId="58844"/>
    <cellStyle name="Normal 5 8 4 2 2 8 4" xfId="39564"/>
    <cellStyle name="Normal 5 8 4 2 2 9" xfId="10480"/>
    <cellStyle name="Normal 5 8 4 2 2 9 2" xfId="40687"/>
    <cellStyle name="Normal 5 8 4 2 3" xfId="1487"/>
    <cellStyle name="Normal 5 8 4 2 3 2" xfId="11134"/>
    <cellStyle name="Normal 5 8 4 2 3 2 2" xfId="41341"/>
    <cellStyle name="Normal 5 8 4 2 3 3" xfId="20774"/>
    <cellStyle name="Normal 5 8 4 2 3 3 2" xfId="50981"/>
    <cellStyle name="Normal 5 8 4 2 3 4" xfId="31701"/>
    <cellStyle name="Normal 5 8 4 2 4" xfId="2615"/>
    <cellStyle name="Normal 5 8 4 2 4 2" xfId="12257"/>
    <cellStyle name="Normal 5 8 4 2 4 2 2" xfId="42464"/>
    <cellStyle name="Normal 5 8 4 2 4 3" xfId="21897"/>
    <cellStyle name="Normal 5 8 4 2 4 3 2" xfId="52104"/>
    <cellStyle name="Normal 5 8 4 2 4 4" xfId="32824"/>
    <cellStyle name="Normal 5 8 4 2 5" xfId="3738"/>
    <cellStyle name="Normal 5 8 4 2 5 2" xfId="13380"/>
    <cellStyle name="Normal 5 8 4 2 5 2 2" xfId="43587"/>
    <cellStyle name="Normal 5 8 4 2 5 3" xfId="23020"/>
    <cellStyle name="Normal 5 8 4 2 5 3 2" xfId="53227"/>
    <cellStyle name="Normal 5 8 4 2 5 4" xfId="33947"/>
    <cellStyle name="Normal 5 8 4 2 6" xfId="5027"/>
    <cellStyle name="Normal 5 8 4 2 6 2" xfId="14667"/>
    <cellStyle name="Normal 5 8 4 2 6 2 2" xfId="44874"/>
    <cellStyle name="Normal 5 8 4 2 6 3" xfId="24307"/>
    <cellStyle name="Normal 5 8 4 2 6 3 2" xfId="54514"/>
    <cellStyle name="Normal 5 8 4 2 6 4" xfId="35234"/>
    <cellStyle name="Normal 5 8 4 2 7" xfId="6314"/>
    <cellStyle name="Normal 5 8 4 2 7 2" xfId="15954"/>
    <cellStyle name="Normal 5 8 4 2 7 2 2" xfId="46161"/>
    <cellStyle name="Normal 5 8 4 2 7 3" xfId="25594"/>
    <cellStyle name="Normal 5 8 4 2 7 3 2" xfId="55801"/>
    <cellStyle name="Normal 5 8 4 2 7 4" xfId="36521"/>
    <cellStyle name="Normal 5 8 4 2 8" xfId="7601"/>
    <cellStyle name="Normal 5 8 4 2 8 2" xfId="17241"/>
    <cellStyle name="Normal 5 8 4 2 8 2 2" xfId="47448"/>
    <cellStyle name="Normal 5 8 4 2 8 3" xfId="26881"/>
    <cellStyle name="Normal 5 8 4 2 8 3 2" xfId="57088"/>
    <cellStyle name="Normal 5 8 4 2 8 4" xfId="37808"/>
    <cellStyle name="Normal 5 8 4 2 9" xfId="8888"/>
    <cellStyle name="Normal 5 8 4 2 9 2" xfId="18528"/>
    <cellStyle name="Normal 5 8 4 2 9 2 2" xfId="48735"/>
    <cellStyle name="Normal 5 8 4 2 9 3" xfId="28168"/>
    <cellStyle name="Normal 5 8 4 2 9 3 2" xfId="58375"/>
    <cellStyle name="Normal 5 8 4 2 9 4" xfId="39095"/>
    <cellStyle name="Normal 5 8 4 3" xfId="665"/>
    <cellStyle name="Normal 5 8 4 3 10" xfId="19956"/>
    <cellStyle name="Normal 5 8 4 3 10 2" xfId="50163"/>
    <cellStyle name="Normal 5 8 4 3 11" xfId="29760"/>
    <cellStyle name="Normal 5 8 4 3 11 2" xfId="59967"/>
    <cellStyle name="Normal 5 8 4 3 12" xfId="30883"/>
    <cellStyle name="Normal 5 8 4 3 2" xfId="1794"/>
    <cellStyle name="Normal 5 8 4 3 2 2" xfId="11439"/>
    <cellStyle name="Normal 5 8 4 3 2 2 2" xfId="41646"/>
    <cellStyle name="Normal 5 8 4 3 2 3" xfId="21079"/>
    <cellStyle name="Normal 5 8 4 3 2 3 2" xfId="51286"/>
    <cellStyle name="Normal 5 8 4 3 2 4" xfId="32006"/>
    <cellStyle name="Normal 5 8 4 3 3" xfId="2920"/>
    <cellStyle name="Normal 5 8 4 3 3 2" xfId="12562"/>
    <cellStyle name="Normal 5 8 4 3 3 2 2" xfId="42769"/>
    <cellStyle name="Normal 5 8 4 3 3 3" xfId="22202"/>
    <cellStyle name="Normal 5 8 4 3 3 3 2" xfId="52409"/>
    <cellStyle name="Normal 5 8 4 3 3 4" xfId="33129"/>
    <cellStyle name="Normal 5 8 4 3 4" xfId="4043"/>
    <cellStyle name="Normal 5 8 4 3 4 2" xfId="13685"/>
    <cellStyle name="Normal 5 8 4 3 4 2 2" xfId="43892"/>
    <cellStyle name="Normal 5 8 4 3 4 3" xfId="23325"/>
    <cellStyle name="Normal 5 8 4 3 4 3 2" xfId="53532"/>
    <cellStyle name="Normal 5 8 4 3 4 4" xfId="34252"/>
    <cellStyle name="Normal 5 8 4 3 5" xfId="5332"/>
    <cellStyle name="Normal 5 8 4 3 5 2" xfId="14972"/>
    <cellStyle name="Normal 5 8 4 3 5 2 2" xfId="45179"/>
    <cellStyle name="Normal 5 8 4 3 5 3" xfId="24612"/>
    <cellStyle name="Normal 5 8 4 3 5 3 2" xfId="54819"/>
    <cellStyle name="Normal 5 8 4 3 5 4" xfId="35539"/>
    <cellStyle name="Normal 5 8 4 3 6" xfId="6619"/>
    <cellStyle name="Normal 5 8 4 3 6 2" xfId="16259"/>
    <cellStyle name="Normal 5 8 4 3 6 2 2" xfId="46466"/>
    <cellStyle name="Normal 5 8 4 3 6 3" xfId="25899"/>
    <cellStyle name="Normal 5 8 4 3 6 3 2" xfId="56106"/>
    <cellStyle name="Normal 5 8 4 3 6 4" xfId="36826"/>
    <cellStyle name="Normal 5 8 4 3 7" xfId="7906"/>
    <cellStyle name="Normal 5 8 4 3 7 2" xfId="17546"/>
    <cellStyle name="Normal 5 8 4 3 7 2 2" xfId="47753"/>
    <cellStyle name="Normal 5 8 4 3 7 3" xfId="27186"/>
    <cellStyle name="Normal 5 8 4 3 7 3 2" xfId="57393"/>
    <cellStyle name="Normal 5 8 4 3 7 4" xfId="38113"/>
    <cellStyle name="Normal 5 8 4 3 8" xfId="9193"/>
    <cellStyle name="Normal 5 8 4 3 8 2" xfId="18833"/>
    <cellStyle name="Normal 5 8 4 3 8 2 2" xfId="49040"/>
    <cellStyle name="Normal 5 8 4 3 8 3" xfId="28473"/>
    <cellStyle name="Normal 5 8 4 3 8 3 2" xfId="58680"/>
    <cellStyle name="Normal 5 8 4 3 8 4" xfId="39400"/>
    <cellStyle name="Normal 5 8 4 3 9" xfId="10316"/>
    <cellStyle name="Normal 5 8 4 3 9 2" xfId="40523"/>
    <cellStyle name="Normal 5 8 4 4" xfId="1135"/>
    <cellStyle name="Normal 5 8 4 4 10" xfId="20423"/>
    <cellStyle name="Normal 5 8 4 4 10 2" xfId="50630"/>
    <cellStyle name="Normal 5 8 4 4 11" xfId="30227"/>
    <cellStyle name="Normal 5 8 4 4 11 2" xfId="60434"/>
    <cellStyle name="Normal 5 8 4 4 12" xfId="31350"/>
    <cellStyle name="Normal 5 8 4 4 2" xfId="2263"/>
    <cellStyle name="Normal 5 8 4 4 2 2" xfId="11906"/>
    <cellStyle name="Normal 5 8 4 4 2 2 2" xfId="42113"/>
    <cellStyle name="Normal 5 8 4 4 2 3" xfId="21546"/>
    <cellStyle name="Normal 5 8 4 4 2 3 2" xfId="51753"/>
    <cellStyle name="Normal 5 8 4 4 2 4" xfId="32473"/>
    <cellStyle name="Normal 5 8 4 4 3" xfId="3387"/>
    <cellStyle name="Normal 5 8 4 4 3 2" xfId="13029"/>
    <cellStyle name="Normal 5 8 4 4 3 2 2" xfId="43236"/>
    <cellStyle name="Normal 5 8 4 4 3 3" xfId="22669"/>
    <cellStyle name="Normal 5 8 4 4 3 3 2" xfId="52876"/>
    <cellStyle name="Normal 5 8 4 4 3 4" xfId="33596"/>
    <cellStyle name="Normal 5 8 4 4 4" xfId="4510"/>
    <cellStyle name="Normal 5 8 4 4 4 2" xfId="14152"/>
    <cellStyle name="Normal 5 8 4 4 4 2 2" xfId="44359"/>
    <cellStyle name="Normal 5 8 4 4 4 3" xfId="23792"/>
    <cellStyle name="Normal 5 8 4 4 4 3 2" xfId="53999"/>
    <cellStyle name="Normal 5 8 4 4 4 4" xfId="34719"/>
    <cellStyle name="Normal 5 8 4 4 5" xfId="5799"/>
    <cellStyle name="Normal 5 8 4 4 5 2" xfId="15439"/>
    <cellStyle name="Normal 5 8 4 4 5 2 2" xfId="45646"/>
    <cellStyle name="Normal 5 8 4 4 5 3" xfId="25079"/>
    <cellStyle name="Normal 5 8 4 4 5 3 2" xfId="55286"/>
    <cellStyle name="Normal 5 8 4 4 5 4" xfId="36006"/>
    <cellStyle name="Normal 5 8 4 4 6" xfId="7086"/>
    <cellStyle name="Normal 5 8 4 4 6 2" xfId="16726"/>
    <cellStyle name="Normal 5 8 4 4 6 2 2" xfId="46933"/>
    <cellStyle name="Normal 5 8 4 4 6 3" xfId="26366"/>
    <cellStyle name="Normal 5 8 4 4 6 3 2" xfId="56573"/>
    <cellStyle name="Normal 5 8 4 4 6 4" xfId="37293"/>
    <cellStyle name="Normal 5 8 4 4 7" xfId="8373"/>
    <cellStyle name="Normal 5 8 4 4 7 2" xfId="18013"/>
    <cellStyle name="Normal 5 8 4 4 7 2 2" xfId="48220"/>
    <cellStyle name="Normal 5 8 4 4 7 3" xfId="27653"/>
    <cellStyle name="Normal 5 8 4 4 7 3 2" xfId="57860"/>
    <cellStyle name="Normal 5 8 4 4 7 4" xfId="38580"/>
    <cellStyle name="Normal 5 8 4 4 8" xfId="9660"/>
    <cellStyle name="Normal 5 8 4 4 8 2" xfId="19300"/>
    <cellStyle name="Normal 5 8 4 4 8 2 2" xfId="49507"/>
    <cellStyle name="Normal 5 8 4 4 8 3" xfId="28940"/>
    <cellStyle name="Normal 5 8 4 4 8 3 2" xfId="59147"/>
    <cellStyle name="Normal 5 8 4 4 8 4" xfId="39867"/>
    <cellStyle name="Normal 5 8 4 4 9" xfId="10783"/>
    <cellStyle name="Normal 5 8 4 4 9 2" xfId="40990"/>
    <cellStyle name="Normal 5 8 4 5" xfId="1323"/>
    <cellStyle name="Normal 5 8 4 5 2" xfId="4863"/>
    <cellStyle name="Normal 5 8 4 5 2 2" xfId="14503"/>
    <cellStyle name="Normal 5 8 4 5 2 2 2" xfId="44710"/>
    <cellStyle name="Normal 5 8 4 5 2 3" xfId="24143"/>
    <cellStyle name="Normal 5 8 4 5 2 3 2" xfId="54350"/>
    <cellStyle name="Normal 5 8 4 5 2 4" xfId="35070"/>
    <cellStyle name="Normal 5 8 4 5 3" xfId="6150"/>
    <cellStyle name="Normal 5 8 4 5 3 2" xfId="15790"/>
    <cellStyle name="Normal 5 8 4 5 3 2 2" xfId="45997"/>
    <cellStyle name="Normal 5 8 4 5 3 3" xfId="25430"/>
    <cellStyle name="Normal 5 8 4 5 3 3 2" xfId="55637"/>
    <cellStyle name="Normal 5 8 4 5 3 4" xfId="36357"/>
    <cellStyle name="Normal 5 8 4 5 4" xfId="7437"/>
    <cellStyle name="Normal 5 8 4 5 4 2" xfId="17077"/>
    <cellStyle name="Normal 5 8 4 5 4 2 2" xfId="47284"/>
    <cellStyle name="Normal 5 8 4 5 4 3" xfId="26717"/>
    <cellStyle name="Normal 5 8 4 5 4 3 2" xfId="56924"/>
    <cellStyle name="Normal 5 8 4 5 4 4" xfId="37644"/>
    <cellStyle name="Normal 5 8 4 5 5" xfId="8724"/>
    <cellStyle name="Normal 5 8 4 5 5 2" xfId="18364"/>
    <cellStyle name="Normal 5 8 4 5 5 2 2" xfId="48571"/>
    <cellStyle name="Normal 5 8 4 5 5 3" xfId="28004"/>
    <cellStyle name="Normal 5 8 4 5 5 3 2" xfId="58211"/>
    <cellStyle name="Normal 5 8 4 5 5 4" xfId="38931"/>
    <cellStyle name="Normal 5 8 4 5 6" xfId="10970"/>
    <cellStyle name="Normal 5 8 4 5 6 2" xfId="41177"/>
    <cellStyle name="Normal 5 8 4 5 7" xfId="20610"/>
    <cellStyle name="Normal 5 8 4 5 7 2" xfId="50817"/>
    <cellStyle name="Normal 5 8 4 5 8" xfId="29291"/>
    <cellStyle name="Normal 5 8 4 5 8 2" xfId="59498"/>
    <cellStyle name="Normal 5 8 4 5 9" xfId="31537"/>
    <cellStyle name="Normal 5 8 4 6" xfId="2451"/>
    <cellStyle name="Normal 5 8 4 6 2" xfId="12093"/>
    <cellStyle name="Normal 5 8 4 6 2 2" xfId="42300"/>
    <cellStyle name="Normal 5 8 4 6 3" xfId="21733"/>
    <cellStyle name="Normal 5 8 4 6 3 2" xfId="51940"/>
    <cellStyle name="Normal 5 8 4 6 4" xfId="32660"/>
    <cellStyle name="Normal 5 8 4 7" xfId="3574"/>
    <cellStyle name="Normal 5 8 4 7 2" xfId="13216"/>
    <cellStyle name="Normal 5 8 4 7 2 2" xfId="43423"/>
    <cellStyle name="Normal 5 8 4 7 3" xfId="22856"/>
    <cellStyle name="Normal 5 8 4 7 3 2" xfId="53063"/>
    <cellStyle name="Normal 5 8 4 7 4" xfId="33783"/>
    <cellStyle name="Normal 5 8 4 8" xfId="4697"/>
    <cellStyle name="Normal 5 8 4 8 2" xfId="14339"/>
    <cellStyle name="Normal 5 8 4 8 2 2" xfId="44546"/>
    <cellStyle name="Normal 5 8 4 8 3" xfId="23979"/>
    <cellStyle name="Normal 5 8 4 8 3 2" xfId="54186"/>
    <cellStyle name="Normal 5 8 4 8 4" xfId="34906"/>
    <cellStyle name="Normal 5 8 4 9" xfId="5986"/>
    <cellStyle name="Normal 5 8 4 9 2" xfId="15626"/>
    <cellStyle name="Normal 5 8 4 9 2 2" xfId="45833"/>
    <cellStyle name="Normal 5 8 4 9 3" xfId="25266"/>
    <cellStyle name="Normal 5 8 4 9 3 2" xfId="55473"/>
    <cellStyle name="Normal 5 8 4 9 4" xfId="36193"/>
    <cellStyle name="Normal 5 8 5" xfId="212"/>
    <cellStyle name="Normal 5 8 5 10" xfId="7296"/>
    <cellStyle name="Normal 5 8 5 10 2" xfId="16936"/>
    <cellStyle name="Normal 5 8 5 10 2 2" xfId="47143"/>
    <cellStyle name="Normal 5 8 5 10 3" xfId="26576"/>
    <cellStyle name="Normal 5 8 5 10 3 2" xfId="56783"/>
    <cellStyle name="Normal 5 8 5 10 4" xfId="37503"/>
    <cellStyle name="Normal 5 8 5 11" xfId="8583"/>
    <cellStyle name="Normal 5 8 5 11 2" xfId="18223"/>
    <cellStyle name="Normal 5 8 5 11 2 2" xfId="48430"/>
    <cellStyle name="Normal 5 8 5 11 3" xfId="27863"/>
    <cellStyle name="Normal 5 8 5 11 3 2" xfId="58070"/>
    <cellStyle name="Normal 5 8 5 11 4" xfId="38790"/>
    <cellStyle name="Normal 5 8 5 12" xfId="9870"/>
    <cellStyle name="Normal 5 8 5 12 2" xfId="40077"/>
    <cellStyle name="Normal 5 8 5 13" xfId="19510"/>
    <cellStyle name="Normal 5 8 5 13 2" xfId="49717"/>
    <cellStyle name="Normal 5 8 5 14" xfId="29150"/>
    <cellStyle name="Normal 5 8 5 14 2" xfId="59357"/>
    <cellStyle name="Normal 5 8 5 15" xfId="30437"/>
    <cellStyle name="Normal 5 8 5 2" xfId="376"/>
    <cellStyle name="Normal 5 8 5 2 10" xfId="10034"/>
    <cellStyle name="Normal 5 8 5 2 10 2" xfId="40241"/>
    <cellStyle name="Normal 5 8 5 2 11" xfId="19674"/>
    <cellStyle name="Normal 5 8 5 2 11 2" xfId="49881"/>
    <cellStyle name="Normal 5 8 5 2 12" xfId="29478"/>
    <cellStyle name="Normal 5 8 5 2 12 2" xfId="59685"/>
    <cellStyle name="Normal 5 8 5 2 13" xfId="30601"/>
    <cellStyle name="Normal 5 8 5 2 2" xfId="852"/>
    <cellStyle name="Normal 5 8 5 2 2 10" xfId="20143"/>
    <cellStyle name="Normal 5 8 5 2 2 10 2" xfId="50350"/>
    <cellStyle name="Normal 5 8 5 2 2 11" xfId="29947"/>
    <cellStyle name="Normal 5 8 5 2 2 11 2" xfId="60154"/>
    <cellStyle name="Normal 5 8 5 2 2 12" xfId="31070"/>
    <cellStyle name="Normal 5 8 5 2 2 2" xfId="1981"/>
    <cellStyle name="Normal 5 8 5 2 2 2 2" xfId="11626"/>
    <cellStyle name="Normal 5 8 5 2 2 2 2 2" xfId="41833"/>
    <cellStyle name="Normal 5 8 5 2 2 2 3" xfId="21266"/>
    <cellStyle name="Normal 5 8 5 2 2 2 3 2" xfId="51473"/>
    <cellStyle name="Normal 5 8 5 2 2 2 4" xfId="32193"/>
    <cellStyle name="Normal 5 8 5 2 2 3" xfId="3107"/>
    <cellStyle name="Normal 5 8 5 2 2 3 2" xfId="12749"/>
    <cellStyle name="Normal 5 8 5 2 2 3 2 2" xfId="42956"/>
    <cellStyle name="Normal 5 8 5 2 2 3 3" xfId="22389"/>
    <cellStyle name="Normal 5 8 5 2 2 3 3 2" xfId="52596"/>
    <cellStyle name="Normal 5 8 5 2 2 3 4" xfId="33316"/>
    <cellStyle name="Normal 5 8 5 2 2 4" xfId="4230"/>
    <cellStyle name="Normal 5 8 5 2 2 4 2" xfId="13872"/>
    <cellStyle name="Normal 5 8 5 2 2 4 2 2" xfId="44079"/>
    <cellStyle name="Normal 5 8 5 2 2 4 3" xfId="23512"/>
    <cellStyle name="Normal 5 8 5 2 2 4 3 2" xfId="53719"/>
    <cellStyle name="Normal 5 8 5 2 2 4 4" xfId="34439"/>
    <cellStyle name="Normal 5 8 5 2 2 5" xfId="5519"/>
    <cellStyle name="Normal 5 8 5 2 2 5 2" xfId="15159"/>
    <cellStyle name="Normal 5 8 5 2 2 5 2 2" xfId="45366"/>
    <cellStyle name="Normal 5 8 5 2 2 5 3" xfId="24799"/>
    <cellStyle name="Normal 5 8 5 2 2 5 3 2" xfId="55006"/>
    <cellStyle name="Normal 5 8 5 2 2 5 4" xfId="35726"/>
    <cellStyle name="Normal 5 8 5 2 2 6" xfId="6806"/>
    <cellStyle name="Normal 5 8 5 2 2 6 2" xfId="16446"/>
    <cellStyle name="Normal 5 8 5 2 2 6 2 2" xfId="46653"/>
    <cellStyle name="Normal 5 8 5 2 2 6 3" xfId="26086"/>
    <cellStyle name="Normal 5 8 5 2 2 6 3 2" xfId="56293"/>
    <cellStyle name="Normal 5 8 5 2 2 6 4" xfId="37013"/>
    <cellStyle name="Normal 5 8 5 2 2 7" xfId="8093"/>
    <cellStyle name="Normal 5 8 5 2 2 7 2" xfId="17733"/>
    <cellStyle name="Normal 5 8 5 2 2 7 2 2" xfId="47940"/>
    <cellStyle name="Normal 5 8 5 2 2 7 3" xfId="27373"/>
    <cellStyle name="Normal 5 8 5 2 2 7 3 2" xfId="57580"/>
    <cellStyle name="Normal 5 8 5 2 2 7 4" xfId="38300"/>
    <cellStyle name="Normal 5 8 5 2 2 8" xfId="9380"/>
    <cellStyle name="Normal 5 8 5 2 2 8 2" xfId="19020"/>
    <cellStyle name="Normal 5 8 5 2 2 8 2 2" xfId="49227"/>
    <cellStyle name="Normal 5 8 5 2 2 8 3" xfId="28660"/>
    <cellStyle name="Normal 5 8 5 2 2 8 3 2" xfId="58867"/>
    <cellStyle name="Normal 5 8 5 2 2 8 4" xfId="39587"/>
    <cellStyle name="Normal 5 8 5 2 2 9" xfId="10503"/>
    <cellStyle name="Normal 5 8 5 2 2 9 2" xfId="40710"/>
    <cellStyle name="Normal 5 8 5 2 3" xfId="1510"/>
    <cellStyle name="Normal 5 8 5 2 3 2" xfId="11157"/>
    <cellStyle name="Normal 5 8 5 2 3 2 2" xfId="41364"/>
    <cellStyle name="Normal 5 8 5 2 3 3" xfId="20797"/>
    <cellStyle name="Normal 5 8 5 2 3 3 2" xfId="51004"/>
    <cellStyle name="Normal 5 8 5 2 3 4" xfId="31724"/>
    <cellStyle name="Normal 5 8 5 2 4" xfId="2638"/>
    <cellStyle name="Normal 5 8 5 2 4 2" xfId="12280"/>
    <cellStyle name="Normal 5 8 5 2 4 2 2" xfId="42487"/>
    <cellStyle name="Normal 5 8 5 2 4 3" xfId="21920"/>
    <cellStyle name="Normal 5 8 5 2 4 3 2" xfId="52127"/>
    <cellStyle name="Normal 5 8 5 2 4 4" xfId="32847"/>
    <cellStyle name="Normal 5 8 5 2 5" xfId="3761"/>
    <cellStyle name="Normal 5 8 5 2 5 2" xfId="13403"/>
    <cellStyle name="Normal 5 8 5 2 5 2 2" xfId="43610"/>
    <cellStyle name="Normal 5 8 5 2 5 3" xfId="23043"/>
    <cellStyle name="Normal 5 8 5 2 5 3 2" xfId="53250"/>
    <cellStyle name="Normal 5 8 5 2 5 4" xfId="33970"/>
    <cellStyle name="Normal 5 8 5 2 6" xfId="5050"/>
    <cellStyle name="Normal 5 8 5 2 6 2" xfId="14690"/>
    <cellStyle name="Normal 5 8 5 2 6 2 2" xfId="44897"/>
    <cellStyle name="Normal 5 8 5 2 6 3" xfId="24330"/>
    <cellStyle name="Normal 5 8 5 2 6 3 2" xfId="54537"/>
    <cellStyle name="Normal 5 8 5 2 6 4" xfId="35257"/>
    <cellStyle name="Normal 5 8 5 2 7" xfId="6337"/>
    <cellStyle name="Normal 5 8 5 2 7 2" xfId="15977"/>
    <cellStyle name="Normal 5 8 5 2 7 2 2" xfId="46184"/>
    <cellStyle name="Normal 5 8 5 2 7 3" xfId="25617"/>
    <cellStyle name="Normal 5 8 5 2 7 3 2" xfId="55824"/>
    <cellStyle name="Normal 5 8 5 2 7 4" xfId="36544"/>
    <cellStyle name="Normal 5 8 5 2 8" xfId="7624"/>
    <cellStyle name="Normal 5 8 5 2 8 2" xfId="17264"/>
    <cellStyle name="Normal 5 8 5 2 8 2 2" xfId="47471"/>
    <cellStyle name="Normal 5 8 5 2 8 3" xfId="26904"/>
    <cellStyle name="Normal 5 8 5 2 8 3 2" xfId="57111"/>
    <cellStyle name="Normal 5 8 5 2 8 4" xfId="37831"/>
    <cellStyle name="Normal 5 8 5 2 9" xfId="8911"/>
    <cellStyle name="Normal 5 8 5 2 9 2" xfId="18551"/>
    <cellStyle name="Normal 5 8 5 2 9 2 2" xfId="48758"/>
    <cellStyle name="Normal 5 8 5 2 9 3" xfId="28191"/>
    <cellStyle name="Normal 5 8 5 2 9 3 2" xfId="58398"/>
    <cellStyle name="Normal 5 8 5 2 9 4" xfId="39118"/>
    <cellStyle name="Normal 5 8 5 3" xfId="688"/>
    <cellStyle name="Normal 5 8 5 3 10" xfId="19979"/>
    <cellStyle name="Normal 5 8 5 3 10 2" xfId="50186"/>
    <cellStyle name="Normal 5 8 5 3 11" xfId="29783"/>
    <cellStyle name="Normal 5 8 5 3 11 2" xfId="59990"/>
    <cellStyle name="Normal 5 8 5 3 12" xfId="30906"/>
    <cellStyle name="Normal 5 8 5 3 2" xfId="1817"/>
    <cellStyle name="Normal 5 8 5 3 2 2" xfId="11462"/>
    <cellStyle name="Normal 5 8 5 3 2 2 2" xfId="41669"/>
    <cellStyle name="Normal 5 8 5 3 2 3" xfId="21102"/>
    <cellStyle name="Normal 5 8 5 3 2 3 2" xfId="51309"/>
    <cellStyle name="Normal 5 8 5 3 2 4" xfId="32029"/>
    <cellStyle name="Normal 5 8 5 3 3" xfId="2943"/>
    <cellStyle name="Normal 5 8 5 3 3 2" xfId="12585"/>
    <cellStyle name="Normal 5 8 5 3 3 2 2" xfId="42792"/>
    <cellStyle name="Normal 5 8 5 3 3 3" xfId="22225"/>
    <cellStyle name="Normal 5 8 5 3 3 3 2" xfId="52432"/>
    <cellStyle name="Normal 5 8 5 3 3 4" xfId="33152"/>
    <cellStyle name="Normal 5 8 5 3 4" xfId="4066"/>
    <cellStyle name="Normal 5 8 5 3 4 2" xfId="13708"/>
    <cellStyle name="Normal 5 8 5 3 4 2 2" xfId="43915"/>
    <cellStyle name="Normal 5 8 5 3 4 3" xfId="23348"/>
    <cellStyle name="Normal 5 8 5 3 4 3 2" xfId="53555"/>
    <cellStyle name="Normal 5 8 5 3 4 4" xfId="34275"/>
    <cellStyle name="Normal 5 8 5 3 5" xfId="5355"/>
    <cellStyle name="Normal 5 8 5 3 5 2" xfId="14995"/>
    <cellStyle name="Normal 5 8 5 3 5 2 2" xfId="45202"/>
    <cellStyle name="Normal 5 8 5 3 5 3" xfId="24635"/>
    <cellStyle name="Normal 5 8 5 3 5 3 2" xfId="54842"/>
    <cellStyle name="Normal 5 8 5 3 5 4" xfId="35562"/>
    <cellStyle name="Normal 5 8 5 3 6" xfId="6642"/>
    <cellStyle name="Normal 5 8 5 3 6 2" xfId="16282"/>
    <cellStyle name="Normal 5 8 5 3 6 2 2" xfId="46489"/>
    <cellStyle name="Normal 5 8 5 3 6 3" xfId="25922"/>
    <cellStyle name="Normal 5 8 5 3 6 3 2" xfId="56129"/>
    <cellStyle name="Normal 5 8 5 3 6 4" xfId="36849"/>
    <cellStyle name="Normal 5 8 5 3 7" xfId="7929"/>
    <cellStyle name="Normal 5 8 5 3 7 2" xfId="17569"/>
    <cellStyle name="Normal 5 8 5 3 7 2 2" xfId="47776"/>
    <cellStyle name="Normal 5 8 5 3 7 3" xfId="27209"/>
    <cellStyle name="Normal 5 8 5 3 7 3 2" xfId="57416"/>
    <cellStyle name="Normal 5 8 5 3 7 4" xfId="38136"/>
    <cellStyle name="Normal 5 8 5 3 8" xfId="9216"/>
    <cellStyle name="Normal 5 8 5 3 8 2" xfId="18856"/>
    <cellStyle name="Normal 5 8 5 3 8 2 2" xfId="49063"/>
    <cellStyle name="Normal 5 8 5 3 8 3" xfId="28496"/>
    <cellStyle name="Normal 5 8 5 3 8 3 2" xfId="58703"/>
    <cellStyle name="Normal 5 8 5 3 8 4" xfId="39423"/>
    <cellStyle name="Normal 5 8 5 3 9" xfId="10339"/>
    <cellStyle name="Normal 5 8 5 3 9 2" xfId="40546"/>
    <cellStyle name="Normal 5 8 5 4" xfId="1158"/>
    <cellStyle name="Normal 5 8 5 4 10" xfId="20446"/>
    <cellStyle name="Normal 5 8 5 4 10 2" xfId="50653"/>
    <cellStyle name="Normal 5 8 5 4 11" xfId="30250"/>
    <cellStyle name="Normal 5 8 5 4 11 2" xfId="60457"/>
    <cellStyle name="Normal 5 8 5 4 12" xfId="31373"/>
    <cellStyle name="Normal 5 8 5 4 2" xfId="2286"/>
    <cellStyle name="Normal 5 8 5 4 2 2" xfId="11929"/>
    <cellStyle name="Normal 5 8 5 4 2 2 2" xfId="42136"/>
    <cellStyle name="Normal 5 8 5 4 2 3" xfId="21569"/>
    <cellStyle name="Normal 5 8 5 4 2 3 2" xfId="51776"/>
    <cellStyle name="Normal 5 8 5 4 2 4" xfId="32496"/>
    <cellStyle name="Normal 5 8 5 4 3" xfId="3410"/>
    <cellStyle name="Normal 5 8 5 4 3 2" xfId="13052"/>
    <cellStyle name="Normal 5 8 5 4 3 2 2" xfId="43259"/>
    <cellStyle name="Normal 5 8 5 4 3 3" xfId="22692"/>
    <cellStyle name="Normal 5 8 5 4 3 3 2" xfId="52899"/>
    <cellStyle name="Normal 5 8 5 4 3 4" xfId="33619"/>
    <cellStyle name="Normal 5 8 5 4 4" xfId="4533"/>
    <cellStyle name="Normal 5 8 5 4 4 2" xfId="14175"/>
    <cellStyle name="Normal 5 8 5 4 4 2 2" xfId="44382"/>
    <cellStyle name="Normal 5 8 5 4 4 3" xfId="23815"/>
    <cellStyle name="Normal 5 8 5 4 4 3 2" xfId="54022"/>
    <cellStyle name="Normal 5 8 5 4 4 4" xfId="34742"/>
    <cellStyle name="Normal 5 8 5 4 5" xfId="5822"/>
    <cellStyle name="Normal 5 8 5 4 5 2" xfId="15462"/>
    <cellStyle name="Normal 5 8 5 4 5 2 2" xfId="45669"/>
    <cellStyle name="Normal 5 8 5 4 5 3" xfId="25102"/>
    <cellStyle name="Normal 5 8 5 4 5 3 2" xfId="55309"/>
    <cellStyle name="Normal 5 8 5 4 5 4" xfId="36029"/>
    <cellStyle name="Normal 5 8 5 4 6" xfId="7109"/>
    <cellStyle name="Normal 5 8 5 4 6 2" xfId="16749"/>
    <cellStyle name="Normal 5 8 5 4 6 2 2" xfId="46956"/>
    <cellStyle name="Normal 5 8 5 4 6 3" xfId="26389"/>
    <cellStyle name="Normal 5 8 5 4 6 3 2" xfId="56596"/>
    <cellStyle name="Normal 5 8 5 4 6 4" xfId="37316"/>
    <cellStyle name="Normal 5 8 5 4 7" xfId="8396"/>
    <cellStyle name="Normal 5 8 5 4 7 2" xfId="18036"/>
    <cellStyle name="Normal 5 8 5 4 7 2 2" xfId="48243"/>
    <cellStyle name="Normal 5 8 5 4 7 3" xfId="27676"/>
    <cellStyle name="Normal 5 8 5 4 7 3 2" xfId="57883"/>
    <cellStyle name="Normal 5 8 5 4 7 4" xfId="38603"/>
    <cellStyle name="Normal 5 8 5 4 8" xfId="9683"/>
    <cellStyle name="Normal 5 8 5 4 8 2" xfId="19323"/>
    <cellStyle name="Normal 5 8 5 4 8 2 2" xfId="49530"/>
    <cellStyle name="Normal 5 8 5 4 8 3" xfId="28963"/>
    <cellStyle name="Normal 5 8 5 4 8 3 2" xfId="59170"/>
    <cellStyle name="Normal 5 8 5 4 8 4" xfId="39890"/>
    <cellStyle name="Normal 5 8 5 4 9" xfId="10806"/>
    <cellStyle name="Normal 5 8 5 4 9 2" xfId="41013"/>
    <cellStyle name="Normal 5 8 5 5" xfId="1346"/>
    <cellStyle name="Normal 5 8 5 5 2" xfId="4886"/>
    <cellStyle name="Normal 5 8 5 5 2 2" xfId="14526"/>
    <cellStyle name="Normal 5 8 5 5 2 2 2" xfId="44733"/>
    <cellStyle name="Normal 5 8 5 5 2 3" xfId="24166"/>
    <cellStyle name="Normal 5 8 5 5 2 3 2" xfId="54373"/>
    <cellStyle name="Normal 5 8 5 5 2 4" xfId="35093"/>
    <cellStyle name="Normal 5 8 5 5 3" xfId="6173"/>
    <cellStyle name="Normal 5 8 5 5 3 2" xfId="15813"/>
    <cellStyle name="Normal 5 8 5 5 3 2 2" xfId="46020"/>
    <cellStyle name="Normal 5 8 5 5 3 3" xfId="25453"/>
    <cellStyle name="Normal 5 8 5 5 3 3 2" xfId="55660"/>
    <cellStyle name="Normal 5 8 5 5 3 4" xfId="36380"/>
    <cellStyle name="Normal 5 8 5 5 4" xfId="7460"/>
    <cellStyle name="Normal 5 8 5 5 4 2" xfId="17100"/>
    <cellStyle name="Normal 5 8 5 5 4 2 2" xfId="47307"/>
    <cellStyle name="Normal 5 8 5 5 4 3" xfId="26740"/>
    <cellStyle name="Normal 5 8 5 5 4 3 2" xfId="56947"/>
    <cellStyle name="Normal 5 8 5 5 4 4" xfId="37667"/>
    <cellStyle name="Normal 5 8 5 5 5" xfId="8747"/>
    <cellStyle name="Normal 5 8 5 5 5 2" xfId="18387"/>
    <cellStyle name="Normal 5 8 5 5 5 2 2" xfId="48594"/>
    <cellStyle name="Normal 5 8 5 5 5 3" xfId="28027"/>
    <cellStyle name="Normal 5 8 5 5 5 3 2" xfId="58234"/>
    <cellStyle name="Normal 5 8 5 5 5 4" xfId="38954"/>
    <cellStyle name="Normal 5 8 5 5 6" xfId="10993"/>
    <cellStyle name="Normal 5 8 5 5 6 2" xfId="41200"/>
    <cellStyle name="Normal 5 8 5 5 7" xfId="20633"/>
    <cellStyle name="Normal 5 8 5 5 7 2" xfId="50840"/>
    <cellStyle name="Normal 5 8 5 5 8" xfId="29314"/>
    <cellStyle name="Normal 5 8 5 5 8 2" xfId="59521"/>
    <cellStyle name="Normal 5 8 5 5 9" xfId="31560"/>
    <cellStyle name="Normal 5 8 5 6" xfId="2474"/>
    <cellStyle name="Normal 5 8 5 6 2" xfId="12116"/>
    <cellStyle name="Normal 5 8 5 6 2 2" xfId="42323"/>
    <cellStyle name="Normal 5 8 5 6 3" xfId="21756"/>
    <cellStyle name="Normal 5 8 5 6 3 2" xfId="51963"/>
    <cellStyle name="Normal 5 8 5 6 4" xfId="32683"/>
    <cellStyle name="Normal 5 8 5 7" xfId="3597"/>
    <cellStyle name="Normal 5 8 5 7 2" xfId="13239"/>
    <cellStyle name="Normal 5 8 5 7 2 2" xfId="43446"/>
    <cellStyle name="Normal 5 8 5 7 3" xfId="22879"/>
    <cellStyle name="Normal 5 8 5 7 3 2" xfId="53086"/>
    <cellStyle name="Normal 5 8 5 7 4" xfId="33806"/>
    <cellStyle name="Normal 5 8 5 8" xfId="4720"/>
    <cellStyle name="Normal 5 8 5 8 2" xfId="14362"/>
    <cellStyle name="Normal 5 8 5 8 2 2" xfId="44569"/>
    <cellStyle name="Normal 5 8 5 8 3" xfId="24002"/>
    <cellStyle name="Normal 5 8 5 8 3 2" xfId="54209"/>
    <cellStyle name="Normal 5 8 5 8 4" xfId="34929"/>
    <cellStyle name="Normal 5 8 5 9" xfId="6009"/>
    <cellStyle name="Normal 5 8 5 9 2" xfId="15649"/>
    <cellStyle name="Normal 5 8 5 9 2 2" xfId="45856"/>
    <cellStyle name="Normal 5 8 5 9 3" xfId="25289"/>
    <cellStyle name="Normal 5 8 5 9 3 2" xfId="55496"/>
    <cellStyle name="Normal 5 8 5 9 4" xfId="36216"/>
    <cellStyle name="Normal 5 8 6" xfId="235"/>
    <cellStyle name="Normal 5 8 6 10" xfId="7319"/>
    <cellStyle name="Normal 5 8 6 10 2" xfId="16959"/>
    <cellStyle name="Normal 5 8 6 10 2 2" xfId="47166"/>
    <cellStyle name="Normal 5 8 6 10 3" xfId="26599"/>
    <cellStyle name="Normal 5 8 6 10 3 2" xfId="56806"/>
    <cellStyle name="Normal 5 8 6 10 4" xfId="37526"/>
    <cellStyle name="Normal 5 8 6 11" xfId="8606"/>
    <cellStyle name="Normal 5 8 6 11 2" xfId="18246"/>
    <cellStyle name="Normal 5 8 6 11 2 2" xfId="48453"/>
    <cellStyle name="Normal 5 8 6 11 3" xfId="27886"/>
    <cellStyle name="Normal 5 8 6 11 3 2" xfId="58093"/>
    <cellStyle name="Normal 5 8 6 11 4" xfId="38813"/>
    <cellStyle name="Normal 5 8 6 12" xfId="9893"/>
    <cellStyle name="Normal 5 8 6 12 2" xfId="40100"/>
    <cellStyle name="Normal 5 8 6 13" xfId="19533"/>
    <cellStyle name="Normal 5 8 6 13 2" xfId="49740"/>
    <cellStyle name="Normal 5 8 6 14" xfId="29173"/>
    <cellStyle name="Normal 5 8 6 14 2" xfId="59380"/>
    <cellStyle name="Normal 5 8 6 15" xfId="30460"/>
    <cellStyle name="Normal 5 8 6 2" xfId="399"/>
    <cellStyle name="Normal 5 8 6 2 10" xfId="10057"/>
    <cellStyle name="Normal 5 8 6 2 10 2" xfId="40264"/>
    <cellStyle name="Normal 5 8 6 2 11" xfId="19697"/>
    <cellStyle name="Normal 5 8 6 2 11 2" xfId="49904"/>
    <cellStyle name="Normal 5 8 6 2 12" xfId="29501"/>
    <cellStyle name="Normal 5 8 6 2 12 2" xfId="59708"/>
    <cellStyle name="Normal 5 8 6 2 13" xfId="30624"/>
    <cellStyle name="Normal 5 8 6 2 2" xfId="875"/>
    <cellStyle name="Normal 5 8 6 2 2 10" xfId="20166"/>
    <cellStyle name="Normal 5 8 6 2 2 10 2" xfId="50373"/>
    <cellStyle name="Normal 5 8 6 2 2 11" xfId="29970"/>
    <cellStyle name="Normal 5 8 6 2 2 11 2" xfId="60177"/>
    <cellStyle name="Normal 5 8 6 2 2 12" xfId="31093"/>
    <cellStyle name="Normal 5 8 6 2 2 2" xfId="2004"/>
    <cellStyle name="Normal 5 8 6 2 2 2 2" xfId="11649"/>
    <cellStyle name="Normal 5 8 6 2 2 2 2 2" xfId="41856"/>
    <cellStyle name="Normal 5 8 6 2 2 2 3" xfId="21289"/>
    <cellStyle name="Normal 5 8 6 2 2 2 3 2" xfId="51496"/>
    <cellStyle name="Normal 5 8 6 2 2 2 4" xfId="32216"/>
    <cellStyle name="Normal 5 8 6 2 2 3" xfId="3130"/>
    <cellStyle name="Normal 5 8 6 2 2 3 2" xfId="12772"/>
    <cellStyle name="Normal 5 8 6 2 2 3 2 2" xfId="42979"/>
    <cellStyle name="Normal 5 8 6 2 2 3 3" xfId="22412"/>
    <cellStyle name="Normal 5 8 6 2 2 3 3 2" xfId="52619"/>
    <cellStyle name="Normal 5 8 6 2 2 3 4" xfId="33339"/>
    <cellStyle name="Normal 5 8 6 2 2 4" xfId="4253"/>
    <cellStyle name="Normal 5 8 6 2 2 4 2" xfId="13895"/>
    <cellStyle name="Normal 5 8 6 2 2 4 2 2" xfId="44102"/>
    <cellStyle name="Normal 5 8 6 2 2 4 3" xfId="23535"/>
    <cellStyle name="Normal 5 8 6 2 2 4 3 2" xfId="53742"/>
    <cellStyle name="Normal 5 8 6 2 2 4 4" xfId="34462"/>
    <cellStyle name="Normal 5 8 6 2 2 5" xfId="5542"/>
    <cellStyle name="Normal 5 8 6 2 2 5 2" xfId="15182"/>
    <cellStyle name="Normal 5 8 6 2 2 5 2 2" xfId="45389"/>
    <cellStyle name="Normal 5 8 6 2 2 5 3" xfId="24822"/>
    <cellStyle name="Normal 5 8 6 2 2 5 3 2" xfId="55029"/>
    <cellStyle name="Normal 5 8 6 2 2 5 4" xfId="35749"/>
    <cellStyle name="Normal 5 8 6 2 2 6" xfId="6829"/>
    <cellStyle name="Normal 5 8 6 2 2 6 2" xfId="16469"/>
    <cellStyle name="Normal 5 8 6 2 2 6 2 2" xfId="46676"/>
    <cellStyle name="Normal 5 8 6 2 2 6 3" xfId="26109"/>
    <cellStyle name="Normal 5 8 6 2 2 6 3 2" xfId="56316"/>
    <cellStyle name="Normal 5 8 6 2 2 6 4" xfId="37036"/>
    <cellStyle name="Normal 5 8 6 2 2 7" xfId="8116"/>
    <cellStyle name="Normal 5 8 6 2 2 7 2" xfId="17756"/>
    <cellStyle name="Normal 5 8 6 2 2 7 2 2" xfId="47963"/>
    <cellStyle name="Normal 5 8 6 2 2 7 3" xfId="27396"/>
    <cellStyle name="Normal 5 8 6 2 2 7 3 2" xfId="57603"/>
    <cellStyle name="Normal 5 8 6 2 2 7 4" xfId="38323"/>
    <cellStyle name="Normal 5 8 6 2 2 8" xfId="9403"/>
    <cellStyle name="Normal 5 8 6 2 2 8 2" xfId="19043"/>
    <cellStyle name="Normal 5 8 6 2 2 8 2 2" xfId="49250"/>
    <cellStyle name="Normal 5 8 6 2 2 8 3" xfId="28683"/>
    <cellStyle name="Normal 5 8 6 2 2 8 3 2" xfId="58890"/>
    <cellStyle name="Normal 5 8 6 2 2 8 4" xfId="39610"/>
    <cellStyle name="Normal 5 8 6 2 2 9" xfId="10526"/>
    <cellStyle name="Normal 5 8 6 2 2 9 2" xfId="40733"/>
    <cellStyle name="Normal 5 8 6 2 3" xfId="1533"/>
    <cellStyle name="Normal 5 8 6 2 3 2" xfId="11180"/>
    <cellStyle name="Normal 5 8 6 2 3 2 2" xfId="41387"/>
    <cellStyle name="Normal 5 8 6 2 3 3" xfId="20820"/>
    <cellStyle name="Normal 5 8 6 2 3 3 2" xfId="51027"/>
    <cellStyle name="Normal 5 8 6 2 3 4" xfId="31747"/>
    <cellStyle name="Normal 5 8 6 2 4" xfId="2661"/>
    <cellStyle name="Normal 5 8 6 2 4 2" xfId="12303"/>
    <cellStyle name="Normal 5 8 6 2 4 2 2" xfId="42510"/>
    <cellStyle name="Normal 5 8 6 2 4 3" xfId="21943"/>
    <cellStyle name="Normal 5 8 6 2 4 3 2" xfId="52150"/>
    <cellStyle name="Normal 5 8 6 2 4 4" xfId="32870"/>
    <cellStyle name="Normal 5 8 6 2 5" xfId="3784"/>
    <cellStyle name="Normal 5 8 6 2 5 2" xfId="13426"/>
    <cellStyle name="Normal 5 8 6 2 5 2 2" xfId="43633"/>
    <cellStyle name="Normal 5 8 6 2 5 3" xfId="23066"/>
    <cellStyle name="Normal 5 8 6 2 5 3 2" xfId="53273"/>
    <cellStyle name="Normal 5 8 6 2 5 4" xfId="33993"/>
    <cellStyle name="Normal 5 8 6 2 6" xfId="5073"/>
    <cellStyle name="Normal 5 8 6 2 6 2" xfId="14713"/>
    <cellStyle name="Normal 5 8 6 2 6 2 2" xfId="44920"/>
    <cellStyle name="Normal 5 8 6 2 6 3" xfId="24353"/>
    <cellStyle name="Normal 5 8 6 2 6 3 2" xfId="54560"/>
    <cellStyle name="Normal 5 8 6 2 6 4" xfId="35280"/>
    <cellStyle name="Normal 5 8 6 2 7" xfId="6360"/>
    <cellStyle name="Normal 5 8 6 2 7 2" xfId="16000"/>
    <cellStyle name="Normal 5 8 6 2 7 2 2" xfId="46207"/>
    <cellStyle name="Normal 5 8 6 2 7 3" xfId="25640"/>
    <cellStyle name="Normal 5 8 6 2 7 3 2" xfId="55847"/>
    <cellStyle name="Normal 5 8 6 2 7 4" xfId="36567"/>
    <cellStyle name="Normal 5 8 6 2 8" xfId="7647"/>
    <cellStyle name="Normal 5 8 6 2 8 2" xfId="17287"/>
    <cellStyle name="Normal 5 8 6 2 8 2 2" xfId="47494"/>
    <cellStyle name="Normal 5 8 6 2 8 3" xfId="26927"/>
    <cellStyle name="Normal 5 8 6 2 8 3 2" xfId="57134"/>
    <cellStyle name="Normal 5 8 6 2 8 4" xfId="37854"/>
    <cellStyle name="Normal 5 8 6 2 9" xfId="8934"/>
    <cellStyle name="Normal 5 8 6 2 9 2" xfId="18574"/>
    <cellStyle name="Normal 5 8 6 2 9 2 2" xfId="48781"/>
    <cellStyle name="Normal 5 8 6 2 9 3" xfId="28214"/>
    <cellStyle name="Normal 5 8 6 2 9 3 2" xfId="58421"/>
    <cellStyle name="Normal 5 8 6 2 9 4" xfId="39141"/>
    <cellStyle name="Normal 5 8 6 3" xfId="711"/>
    <cellStyle name="Normal 5 8 6 3 10" xfId="20002"/>
    <cellStyle name="Normal 5 8 6 3 10 2" xfId="50209"/>
    <cellStyle name="Normal 5 8 6 3 11" xfId="29806"/>
    <cellStyle name="Normal 5 8 6 3 11 2" xfId="60013"/>
    <cellStyle name="Normal 5 8 6 3 12" xfId="30929"/>
    <cellStyle name="Normal 5 8 6 3 2" xfId="1840"/>
    <cellStyle name="Normal 5 8 6 3 2 2" xfId="11485"/>
    <cellStyle name="Normal 5 8 6 3 2 2 2" xfId="41692"/>
    <cellStyle name="Normal 5 8 6 3 2 3" xfId="21125"/>
    <cellStyle name="Normal 5 8 6 3 2 3 2" xfId="51332"/>
    <cellStyle name="Normal 5 8 6 3 2 4" xfId="32052"/>
    <cellStyle name="Normal 5 8 6 3 3" xfId="2966"/>
    <cellStyle name="Normal 5 8 6 3 3 2" xfId="12608"/>
    <cellStyle name="Normal 5 8 6 3 3 2 2" xfId="42815"/>
    <cellStyle name="Normal 5 8 6 3 3 3" xfId="22248"/>
    <cellStyle name="Normal 5 8 6 3 3 3 2" xfId="52455"/>
    <cellStyle name="Normal 5 8 6 3 3 4" xfId="33175"/>
    <cellStyle name="Normal 5 8 6 3 4" xfId="4089"/>
    <cellStyle name="Normal 5 8 6 3 4 2" xfId="13731"/>
    <cellStyle name="Normal 5 8 6 3 4 2 2" xfId="43938"/>
    <cellStyle name="Normal 5 8 6 3 4 3" xfId="23371"/>
    <cellStyle name="Normal 5 8 6 3 4 3 2" xfId="53578"/>
    <cellStyle name="Normal 5 8 6 3 4 4" xfId="34298"/>
    <cellStyle name="Normal 5 8 6 3 5" xfId="5378"/>
    <cellStyle name="Normal 5 8 6 3 5 2" xfId="15018"/>
    <cellStyle name="Normal 5 8 6 3 5 2 2" xfId="45225"/>
    <cellStyle name="Normal 5 8 6 3 5 3" xfId="24658"/>
    <cellStyle name="Normal 5 8 6 3 5 3 2" xfId="54865"/>
    <cellStyle name="Normal 5 8 6 3 5 4" xfId="35585"/>
    <cellStyle name="Normal 5 8 6 3 6" xfId="6665"/>
    <cellStyle name="Normal 5 8 6 3 6 2" xfId="16305"/>
    <cellStyle name="Normal 5 8 6 3 6 2 2" xfId="46512"/>
    <cellStyle name="Normal 5 8 6 3 6 3" xfId="25945"/>
    <cellStyle name="Normal 5 8 6 3 6 3 2" xfId="56152"/>
    <cellStyle name="Normal 5 8 6 3 6 4" xfId="36872"/>
    <cellStyle name="Normal 5 8 6 3 7" xfId="7952"/>
    <cellStyle name="Normal 5 8 6 3 7 2" xfId="17592"/>
    <cellStyle name="Normal 5 8 6 3 7 2 2" xfId="47799"/>
    <cellStyle name="Normal 5 8 6 3 7 3" xfId="27232"/>
    <cellStyle name="Normal 5 8 6 3 7 3 2" xfId="57439"/>
    <cellStyle name="Normal 5 8 6 3 7 4" xfId="38159"/>
    <cellStyle name="Normal 5 8 6 3 8" xfId="9239"/>
    <cellStyle name="Normal 5 8 6 3 8 2" xfId="18879"/>
    <cellStyle name="Normal 5 8 6 3 8 2 2" xfId="49086"/>
    <cellStyle name="Normal 5 8 6 3 8 3" xfId="28519"/>
    <cellStyle name="Normal 5 8 6 3 8 3 2" xfId="58726"/>
    <cellStyle name="Normal 5 8 6 3 8 4" xfId="39446"/>
    <cellStyle name="Normal 5 8 6 3 9" xfId="10362"/>
    <cellStyle name="Normal 5 8 6 3 9 2" xfId="40569"/>
    <cellStyle name="Normal 5 8 6 4" xfId="1181"/>
    <cellStyle name="Normal 5 8 6 4 10" xfId="20469"/>
    <cellStyle name="Normal 5 8 6 4 10 2" xfId="50676"/>
    <cellStyle name="Normal 5 8 6 4 11" xfId="30273"/>
    <cellStyle name="Normal 5 8 6 4 11 2" xfId="60480"/>
    <cellStyle name="Normal 5 8 6 4 12" xfId="31396"/>
    <cellStyle name="Normal 5 8 6 4 2" xfId="2309"/>
    <cellStyle name="Normal 5 8 6 4 2 2" xfId="11952"/>
    <cellStyle name="Normal 5 8 6 4 2 2 2" xfId="42159"/>
    <cellStyle name="Normal 5 8 6 4 2 3" xfId="21592"/>
    <cellStyle name="Normal 5 8 6 4 2 3 2" xfId="51799"/>
    <cellStyle name="Normal 5 8 6 4 2 4" xfId="32519"/>
    <cellStyle name="Normal 5 8 6 4 3" xfId="3433"/>
    <cellStyle name="Normal 5 8 6 4 3 2" xfId="13075"/>
    <cellStyle name="Normal 5 8 6 4 3 2 2" xfId="43282"/>
    <cellStyle name="Normal 5 8 6 4 3 3" xfId="22715"/>
    <cellStyle name="Normal 5 8 6 4 3 3 2" xfId="52922"/>
    <cellStyle name="Normal 5 8 6 4 3 4" xfId="33642"/>
    <cellStyle name="Normal 5 8 6 4 4" xfId="4556"/>
    <cellStyle name="Normal 5 8 6 4 4 2" xfId="14198"/>
    <cellStyle name="Normal 5 8 6 4 4 2 2" xfId="44405"/>
    <cellStyle name="Normal 5 8 6 4 4 3" xfId="23838"/>
    <cellStyle name="Normal 5 8 6 4 4 3 2" xfId="54045"/>
    <cellStyle name="Normal 5 8 6 4 4 4" xfId="34765"/>
    <cellStyle name="Normal 5 8 6 4 5" xfId="5845"/>
    <cellStyle name="Normal 5 8 6 4 5 2" xfId="15485"/>
    <cellStyle name="Normal 5 8 6 4 5 2 2" xfId="45692"/>
    <cellStyle name="Normal 5 8 6 4 5 3" xfId="25125"/>
    <cellStyle name="Normal 5 8 6 4 5 3 2" xfId="55332"/>
    <cellStyle name="Normal 5 8 6 4 5 4" xfId="36052"/>
    <cellStyle name="Normal 5 8 6 4 6" xfId="7132"/>
    <cellStyle name="Normal 5 8 6 4 6 2" xfId="16772"/>
    <cellStyle name="Normal 5 8 6 4 6 2 2" xfId="46979"/>
    <cellStyle name="Normal 5 8 6 4 6 3" xfId="26412"/>
    <cellStyle name="Normal 5 8 6 4 6 3 2" xfId="56619"/>
    <cellStyle name="Normal 5 8 6 4 6 4" xfId="37339"/>
    <cellStyle name="Normal 5 8 6 4 7" xfId="8419"/>
    <cellStyle name="Normal 5 8 6 4 7 2" xfId="18059"/>
    <cellStyle name="Normal 5 8 6 4 7 2 2" xfId="48266"/>
    <cellStyle name="Normal 5 8 6 4 7 3" xfId="27699"/>
    <cellStyle name="Normal 5 8 6 4 7 3 2" xfId="57906"/>
    <cellStyle name="Normal 5 8 6 4 7 4" xfId="38626"/>
    <cellStyle name="Normal 5 8 6 4 8" xfId="9706"/>
    <cellStyle name="Normal 5 8 6 4 8 2" xfId="19346"/>
    <cellStyle name="Normal 5 8 6 4 8 2 2" xfId="49553"/>
    <cellStyle name="Normal 5 8 6 4 8 3" xfId="28986"/>
    <cellStyle name="Normal 5 8 6 4 8 3 2" xfId="59193"/>
    <cellStyle name="Normal 5 8 6 4 8 4" xfId="39913"/>
    <cellStyle name="Normal 5 8 6 4 9" xfId="10829"/>
    <cellStyle name="Normal 5 8 6 4 9 2" xfId="41036"/>
    <cellStyle name="Normal 5 8 6 5" xfId="1369"/>
    <cellStyle name="Normal 5 8 6 5 2" xfId="4909"/>
    <cellStyle name="Normal 5 8 6 5 2 2" xfId="14549"/>
    <cellStyle name="Normal 5 8 6 5 2 2 2" xfId="44756"/>
    <cellStyle name="Normal 5 8 6 5 2 3" xfId="24189"/>
    <cellStyle name="Normal 5 8 6 5 2 3 2" xfId="54396"/>
    <cellStyle name="Normal 5 8 6 5 2 4" xfId="35116"/>
    <cellStyle name="Normal 5 8 6 5 3" xfId="6196"/>
    <cellStyle name="Normal 5 8 6 5 3 2" xfId="15836"/>
    <cellStyle name="Normal 5 8 6 5 3 2 2" xfId="46043"/>
    <cellStyle name="Normal 5 8 6 5 3 3" xfId="25476"/>
    <cellStyle name="Normal 5 8 6 5 3 3 2" xfId="55683"/>
    <cellStyle name="Normal 5 8 6 5 3 4" xfId="36403"/>
    <cellStyle name="Normal 5 8 6 5 4" xfId="7483"/>
    <cellStyle name="Normal 5 8 6 5 4 2" xfId="17123"/>
    <cellStyle name="Normal 5 8 6 5 4 2 2" xfId="47330"/>
    <cellStyle name="Normal 5 8 6 5 4 3" xfId="26763"/>
    <cellStyle name="Normal 5 8 6 5 4 3 2" xfId="56970"/>
    <cellStyle name="Normal 5 8 6 5 4 4" xfId="37690"/>
    <cellStyle name="Normal 5 8 6 5 5" xfId="8770"/>
    <cellStyle name="Normal 5 8 6 5 5 2" xfId="18410"/>
    <cellStyle name="Normal 5 8 6 5 5 2 2" xfId="48617"/>
    <cellStyle name="Normal 5 8 6 5 5 3" xfId="28050"/>
    <cellStyle name="Normal 5 8 6 5 5 3 2" xfId="58257"/>
    <cellStyle name="Normal 5 8 6 5 5 4" xfId="38977"/>
    <cellStyle name="Normal 5 8 6 5 6" xfId="11016"/>
    <cellStyle name="Normal 5 8 6 5 6 2" xfId="41223"/>
    <cellStyle name="Normal 5 8 6 5 7" xfId="20656"/>
    <cellStyle name="Normal 5 8 6 5 7 2" xfId="50863"/>
    <cellStyle name="Normal 5 8 6 5 8" xfId="29337"/>
    <cellStyle name="Normal 5 8 6 5 8 2" xfId="59544"/>
    <cellStyle name="Normal 5 8 6 5 9" xfId="31583"/>
    <cellStyle name="Normal 5 8 6 6" xfId="2497"/>
    <cellStyle name="Normal 5 8 6 6 2" xfId="12139"/>
    <cellStyle name="Normal 5 8 6 6 2 2" xfId="42346"/>
    <cellStyle name="Normal 5 8 6 6 3" xfId="21779"/>
    <cellStyle name="Normal 5 8 6 6 3 2" xfId="51986"/>
    <cellStyle name="Normal 5 8 6 6 4" xfId="32706"/>
    <cellStyle name="Normal 5 8 6 7" xfId="3620"/>
    <cellStyle name="Normal 5 8 6 7 2" xfId="13262"/>
    <cellStyle name="Normal 5 8 6 7 2 2" xfId="43469"/>
    <cellStyle name="Normal 5 8 6 7 3" xfId="22902"/>
    <cellStyle name="Normal 5 8 6 7 3 2" xfId="53109"/>
    <cellStyle name="Normal 5 8 6 7 4" xfId="33829"/>
    <cellStyle name="Normal 5 8 6 8" xfId="4743"/>
    <cellStyle name="Normal 5 8 6 8 2" xfId="14385"/>
    <cellStyle name="Normal 5 8 6 8 2 2" xfId="44592"/>
    <cellStyle name="Normal 5 8 6 8 3" xfId="24025"/>
    <cellStyle name="Normal 5 8 6 8 3 2" xfId="54232"/>
    <cellStyle name="Normal 5 8 6 8 4" xfId="34952"/>
    <cellStyle name="Normal 5 8 6 9" xfId="6032"/>
    <cellStyle name="Normal 5 8 6 9 2" xfId="15672"/>
    <cellStyle name="Normal 5 8 6 9 2 2" xfId="45879"/>
    <cellStyle name="Normal 5 8 6 9 3" xfId="25312"/>
    <cellStyle name="Normal 5 8 6 9 3 2" xfId="55519"/>
    <cellStyle name="Normal 5 8 6 9 4" xfId="36239"/>
    <cellStyle name="Normal 5 8 7" xfId="259"/>
    <cellStyle name="Normal 5 8 7 10" xfId="7343"/>
    <cellStyle name="Normal 5 8 7 10 2" xfId="16983"/>
    <cellStyle name="Normal 5 8 7 10 2 2" xfId="47190"/>
    <cellStyle name="Normal 5 8 7 10 3" xfId="26623"/>
    <cellStyle name="Normal 5 8 7 10 3 2" xfId="56830"/>
    <cellStyle name="Normal 5 8 7 10 4" xfId="37550"/>
    <cellStyle name="Normal 5 8 7 11" xfId="8630"/>
    <cellStyle name="Normal 5 8 7 11 2" xfId="18270"/>
    <cellStyle name="Normal 5 8 7 11 2 2" xfId="48477"/>
    <cellStyle name="Normal 5 8 7 11 3" xfId="27910"/>
    <cellStyle name="Normal 5 8 7 11 3 2" xfId="58117"/>
    <cellStyle name="Normal 5 8 7 11 4" xfId="38837"/>
    <cellStyle name="Normal 5 8 7 12" xfId="9917"/>
    <cellStyle name="Normal 5 8 7 12 2" xfId="40124"/>
    <cellStyle name="Normal 5 8 7 13" xfId="19557"/>
    <cellStyle name="Normal 5 8 7 13 2" xfId="49764"/>
    <cellStyle name="Normal 5 8 7 14" xfId="29197"/>
    <cellStyle name="Normal 5 8 7 14 2" xfId="59404"/>
    <cellStyle name="Normal 5 8 7 15" xfId="30484"/>
    <cellStyle name="Normal 5 8 7 2" xfId="423"/>
    <cellStyle name="Normal 5 8 7 2 10" xfId="10081"/>
    <cellStyle name="Normal 5 8 7 2 10 2" xfId="40288"/>
    <cellStyle name="Normal 5 8 7 2 11" xfId="19721"/>
    <cellStyle name="Normal 5 8 7 2 11 2" xfId="49928"/>
    <cellStyle name="Normal 5 8 7 2 12" xfId="29525"/>
    <cellStyle name="Normal 5 8 7 2 12 2" xfId="59732"/>
    <cellStyle name="Normal 5 8 7 2 13" xfId="30648"/>
    <cellStyle name="Normal 5 8 7 2 2" xfId="899"/>
    <cellStyle name="Normal 5 8 7 2 2 10" xfId="20190"/>
    <cellStyle name="Normal 5 8 7 2 2 10 2" xfId="50397"/>
    <cellStyle name="Normal 5 8 7 2 2 11" xfId="29994"/>
    <cellStyle name="Normal 5 8 7 2 2 11 2" xfId="60201"/>
    <cellStyle name="Normal 5 8 7 2 2 12" xfId="31117"/>
    <cellStyle name="Normal 5 8 7 2 2 2" xfId="2028"/>
    <cellStyle name="Normal 5 8 7 2 2 2 2" xfId="11673"/>
    <cellStyle name="Normal 5 8 7 2 2 2 2 2" xfId="41880"/>
    <cellStyle name="Normal 5 8 7 2 2 2 3" xfId="21313"/>
    <cellStyle name="Normal 5 8 7 2 2 2 3 2" xfId="51520"/>
    <cellStyle name="Normal 5 8 7 2 2 2 4" xfId="32240"/>
    <cellStyle name="Normal 5 8 7 2 2 3" xfId="3154"/>
    <cellStyle name="Normal 5 8 7 2 2 3 2" xfId="12796"/>
    <cellStyle name="Normal 5 8 7 2 2 3 2 2" xfId="43003"/>
    <cellStyle name="Normal 5 8 7 2 2 3 3" xfId="22436"/>
    <cellStyle name="Normal 5 8 7 2 2 3 3 2" xfId="52643"/>
    <cellStyle name="Normal 5 8 7 2 2 3 4" xfId="33363"/>
    <cellStyle name="Normal 5 8 7 2 2 4" xfId="4277"/>
    <cellStyle name="Normal 5 8 7 2 2 4 2" xfId="13919"/>
    <cellStyle name="Normal 5 8 7 2 2 4 2 2" xfId="44126"/>
    <cellStyle name="Normal 5 8 7 2 2 4 3" xfId="23559"/>
    <cellStyle name="Normal 5 8 7 2 2 4 3 2" xfId="53766"/>
    <cellStyle name="Normal 5 8 7 2 2 4 4" xfId="34486"/>
    <cellStyle name="Normal 5 8 7 2 2 5" xfId="5566"/>
    <cellStyle name="Normal 5 8 7 2 2 5 2" xfId="15206"/>
    <cellStyle name="Normal 5 8 7 2 2 5 2 2" xfId="45413"/>
    <cellStyle name="Normal 5 8 7 2 2 5 3" xfId="24846"/>
    <cellStyle name="Normal 5 8 7 2 2 5 3 2" xfId="55053"/>
    <cellStyle name="Normal 5 8 7 2 2 5 4" xfId="35773"/>
    <cellStyle name="Normal 5 8 7 2 2 6" xfId="6853"/>
    <cellStyle name="Normal 5 8 7 2 2 6 2" xfId="16493"/>
    <cellStyle name="Normal 5 8 7 2 2 6 2 2" xfId="46700"/>
    <cellStyle name="Normal 5 8 7 2 2 6 3" xfId="26133"/>
    <cellStyle name="Normal 5 8 7 2 2 6 3 2" xfId="56340"/>
    <cellStyle name="Normal 5 8 7 2 2 6 4" xfId="37060"/>
    <cellStyle name="Normal 5 8 7 2 2 7" xfId="8140"/>
    <cellStyle name="Normal 5 8 7 2 2 7 2" xfId="17780"/>
    <cellStyle name="Normal 5 8 7 2 2 7 2 2" xfId="47987"/>
    <cellStyle name="Normal 5 8 7 2 2 7 3" xfId="27420"/>
    <cellStyle name="Normal 5 8 7 2 2 7 3 2" xfId="57627"/>
    <cellStyle name="Normal 5 8 7 2 2 7 4" xfId="38347"/>
    <cellStyle name="Normal 5 8 7 2 2 8" xfId="9427"/>
    <cellStyle name="Normal 5 8 7 2 2 8 2" xfId="19067"/>
    <cellStyle name="Normal 5 8 7 2 2 8 2 2" xfId="49274"/>
    <cellStyle name="Normal 5 8 7 2 2 8 3" xfId="28707"/>
    <cellStyle name="Normal 5 8 7 2 2 8 3 2" xfId="58914"/>
    <cellStyle name="Normal 5 8 7 2 2 8 4" xfId="39634"/>
    <cellStyle name="Normal 5 8 7 2 2 9" xfId="10550"/>
    <cellStyle name="Normal 5 8 7 2 2 9 2" xfId="40757"/>
    <cellStyle name="Normal 5 8 7 2 3" xfId="1557"/>
    <cellStyle name="Normal 5 8 7 2 3 2" xfId="11204"/>
    <cellStyle name="Normal 5 8 7 2 3 2 2" xfId="41411"/>
    <cellStyle name="Normal 5 8 7 2 3 3" xfId="20844"/>
    <cellStyle name="Normal 5 8 7 2 3 3 2" xfId="51051"/>
    <cellStyle name="Normal 5 8 7 2 3 4" xfId="31771"/>
    <cellStyle name="Normal 5 8 7 2 4" xfId="2685"/>
    <cellStyle name="Normal 5 8 7 2 4 2" xfId="12327"/>
    <cellStyle name="Normal 5 8 7 2 4 2 2" xfId="42534"/>
    <cellStyle name="Normal 5 8 7 2 4 3" xfId="21967"/>
    <cellStyle name="Normal 5 8 7 2 4 3 2" xfId="52174"/>
    <cellStyle name="Normal 5 8 7 2 4 4" xfId="32894"/>
    <cellStyle name="Normal 5 8 7 2 5" xfId="3808"/>
    <cellStyle name="Normal 5 8 7 2 5 2" xfId="13450"/>
    <cellStyle name="Normal 5 8 7 2 5 2 2" xfId="43657"/>
    <cellStyle name="Normal 5 8 7 2 5 3" xfId="23090"/>
    <cellStyle name="Normal 5 8 7 2 5 3 2" xfId="53297"/>
    <cellStyle name="Normal 5 8 7 2 5 4" xfId="34017"/>
    <cellStyle name="Normal 5 8 7 2 6" xfId="5097"/>
    <cellStyle name="Normal 5 8 7 2 6 2" xfId="14737"/>
    <cellStyle name="Normal 5 8 7 2 6 2 2" xfId="44944"/>
    <cellStyle name="Normal 5 8 7 2 6 3" xfId="24377"/>
    <cellStyle name="Normal 5 8 7 2 6 3 2" xfId="54584"/>
    <cellStyle name="Normal 5 8 7 2 6 4" xfId="35304"/>
    <cellStyle name="Normal 5 8 7 2 7" xfId="6384"/>
    <cellStyle name="Normal 5 8 7 2 7 2" xfId="16024"/>
    <cellStyle name="Normal 5 8 7 2 7 2 2" xfId="46231"/>
    <cellStyle name="Normal 5 8 7 2 7 3" xfId="25664"/>
    <cellStyle name="Normal 5 8 7 2 7 3 2" xfId="55871"/>
    <cellStyle name="Normal 5 8 7 2 7 4" xfId="36591"/>
    <cellStyle name="Normal 5 8 7 2 8" xfId="7671"/>
    <cellStyle name="Normal 5 8 7 2 8 2" xfId="17311"/>
    <cellStyle name="Normal 5 8 7 2 8 2 2" xfId="47518"/>
    <cellStyle name="Normal 5 8 7 2 8 3" xfId="26951"/>
    <cellStyle name="Normal 5 8 7 2 8 3 2" xfId="57158"/>
    <cellStyle name="Normal 5 8 7 2 8 4" xfId="37878"/>
    <cellStyle name="Normal 5 8 7 2 9" xfId="8958"/>
    <cellStyle name="Normal 5 8 7 2 9 2" xfId="18598"/>
    <cellStyle name="Normal 5 8 7 2 9 2 2" xfId="48805"/>
    <cellStyle name="Normal 5 8 7 2 9 3" xfId="28238"/>
    <cellStyle name="Normal 5 8 7 2 9 3 2" xfId="58445"/>
    <cellStyle name="Normal 5 8 7 2 9 4" xfId="39165"/>
    <cellStyle name="Normal 5 8 7 3" xfId="735"/>
    <cellStyle name="Normal 5 8 7 3 10" xfId="20026"/>
    <cellStyle name="Normal 5 8 7 3 10 2" xfId="50233"/>
    <cellStyle name="Normal 5 8 7 3 11" xfId="29830"/>
    <cellStyle name="Normal 5 8 7 3 11 2" xfId="60037"/>
    <cellStyle name="Normal 5 8 7 3 12" xfId="30953"/>
    <cellStyle name="Normal 5 8 7 3 2" xfId="1864"/>
    <cellStyle name="Normal 5 8 7 3 2 2" xfId="11509"/>
    <cellStyle name="Normal 5 8 7 3 2 2 2" xfId="41716"/>
    <cellStyle name="Normal 5 8 7 3 2 3" xfId="21149"/>
    <cellStyle name="Normal 5 8 7 3 2 3 2" xfId="51356"/>
    <cellStyle name="Normal 5 8 7 3 2 4" xfId="32076"/>
    <cellStyle name="Normal 5 8 7 3 3" xfId="2990"/>
    <cellStyle name="Normal 5 8 7 3 3 2" xfId="12632"/>
    <cellStyle name="Normal 5 8 7 3 3 2 2" xfId="42839"/>
    <cellStyle name="Normal 5 8 7 3 3 3" xfId="22272"/>
    <cellStyle name="Normal 5 8 7 3 3 3 2" xfId="52479"/>
    <cellStyle name="Normal 5 8 7 3 3 4" xfId="33199"/>
    <cellStyle name="Normal 5 8 7 3 4" xfId="4113"/>
    <cellStyle name="Normal 5 8 7 3 4 2" xfId="13755"/>
    <cellStyle name="Normal 5 8 7 3 4 2 2" xfId="43962"/>
    <cellStyle name="Normal 5 8 7 3 4 3" xfId="23395"/>
    <cellStyle name="Normal 5 8 7 3 4 3 2" xfId="53602"/>
    <cellStyle name="Normal 5 8 7 3 4 4" xfId="34322"/>
    <cellStyle name="Normal 5 8 7 3 5" xfId="5402"/>
    <cellStyle name="Normal 5 8 7 3 5 2" xfId="15042"/>
    <cellStyle name="Normal 5 8 7 3 5 2 2" xfId="45249"/>
    <cellStyle name="Normal 5 8 7 3 5 3" xfId="24682"/>
    <cellStyle name="Normal 5 8 7 3 5 3 2" xfId="54889"/>
    <cellStyle name="Normal 5 8 7 3 5 4" xfId="35609"/>
    <cellStyle name="Normal 5 8 7 3 6" xfId="6689"/>
    <cellStyle name="Normal 5 8 7 3 6 2" xfId="16329"/>
    <cellStyle name="Normal 5 8 7 3 6 2 2" xfId="46536"/>
    <cellStyle name="Normal 5 8 7 3 6 3" xfId="25969"/>
    <cellStyle name="Normal 5 8 7 3 6 3 2" xfId="56176"/>
    <cellStyle name="Normal 5 8 7 3 6 4" xfId="36896"/>
    <cellStyle name="Normal 5 8 7 3 7" xfId="7976"/>
    <cellStyle name="Normal 5 8 7 3 7 2" xfId="17616"/>
    <cellStyle name="Normal 5 8 7 3 7 2 2" xfId="47823"/>
    <cellStyle name="Normal 5 8 7 3 7 3" xfId="27256"/>
    <cellStyle name="Normal 5 8 7 3 7 3 2" xfId="57463"/>
    <cellStyle name="Normal 5 8 7 3 7 4" xfId="38183"/>
    <cellStyle name="Normal 5 8 7 3 8" xfId="9263"/>
    <cellStyle name="Normal 5 8 7 3 8 2" xfId="18903"/>
    <cellStyle name="Normal 5 8 7 3 8 2 2" xfId="49110"/>
    <cellStyle name="Normal 5 8 7 3 8 3" xfId="28543"/>
    <cellStyle name="Normal 5 8 7 3 8 3 2" xfId="58750"/>
    <cellStyle name="Normal 5 8 7 3 8 4" xfId="39470"/>
    <cellStyle name="Normal 5 8 7 3 9" xfId="10386"/>
    <cellStyle name="Normal 5 8 7 3 9 2" xfId="40593"/>
    <cellStyle name="Normal 5 8 7 4" xfId="1205"/>
    <cellStyle name="Normal 5 8 7 4 10" xfId="20493"/>
    <cellStyle name="Normal 5 8 7 4 10 2" xfId="50700"/>
    <cellStyle name="Normal 5 8 7 4 11" xfId="30297"/>
    <cellStyle name="Normal 5 8 7 4 11 2" xfId="60504"/>
    <cellStyle name="Normal 5 8 7 4 12" xfId="31420"/>
    <cellStyle name="Normal 5 8 7 4 2" xfId="2333"/>
    <cellStyle name="Normal 5 8 7 4 2 2" xfId="11976"/>
    <cellStyle name="Normal 5 8 7 4 2 2 2" xfId="42183"/>
    <cellStyle name="Normal 5 8 7 4 2 3" xfId="21616"/>
    <cellStyle name="Normal 5 8 7 4 2 3 2" xfId="51823"/>
    <cellStyle name="Normal 5 8 7 4 2 4" xfId="32543"/>
    <cellStyle name="Normal 5 8 7 4 3" xfId="3457"/>
    <cellStyle name="Normal 5 8 7 4 3 2" xfId="13099"/>
    <cellStyle name="Normal 5 8 7 4 3 2 2" xfId="43306"/>
    <cellStyle name="Normal 5 8 7 4 3 3" xfId="22739"/>
    <cellStyle name="Normal 5 8 7 4 3 3 2" xfId="52946"/>
    <cellStyle name="Normal 5 8 7 4 3 4" xfId="33666"/>
    <cellStyle name="Normal 5 8 7 4 4" xfId="4580"/>
    <cellStyle name="Normal 5 8 7 4 4 2" xfId="14222"/>
    <cellStyle name="Normal 5 8 7 4 4 2 2" xfId="44429"/>
    <cellStyle name="Normal 5 8 7 4 4 3" xfId="23862"/>
    <cellStyle name="Normal 5 8 7 4 4 3 2" xfId="54069"/>
    <cellStyle name="Normal 5 8 7 4 4 4" xfId="34789"/>
    <cellStyle name="Normal 5 8 7 4 5" xfId="5869"/>
    <cellStyle name="Normal 5 8 7 4 5 2" xfId="15509"/>
    <cellStyle name="Normal 5 8 7 4 5 2 2" xfId="45716"/>
    <cellStyle name="Normal 5 8 7 4 5 3" xfId="25149"/>
    <cellStyle name="Normal 5 8 7 4 5 3 2" xfId="55356"/>
    <cellStyle name="Normal 5 8 7 4 5 4" xfId="36076"/>
    <cellStyle name="Normal 5 8 7 4 6" xfId="7156"/>
    <cellStyle name="Normal 5 8 7 4 6 2" xfId="16796"/>
    <cellStyle name="Normal 5 8 7 4 6 2 2" xfId="47003"/>
    <cellStyle name="Normal 5 8 7 4 6 3" xfId="26436"/>
    <cellStyle name="Normal 5 8 7 4 6 3 2" xfId="56643"/>
    <cellStyle name="Normal 5 8 7 4 6 4" xfId="37363"/>
    <cellStyle name="Normal 5 8 7 4 7" xfId="8443"/>
    <cellStyle name="Normal 5 8 7 4 7 2" xfId="18083"/>
    <cellStyle name="Normal 5 8 7 4 7 2 2" xfId="48290"/>
    <cellStyle name="Normal 5 8 7 4 7 3" xfId="27723"/>
    <cellStyle name="Normal 5 8 7 4 7 3 2" xfId="57930"/>
    <cellStyle name="Normal 5 8 7 4 7 4" xfId="38650"/>
    <cellStyle name="Normal 5 8 7 4 8" xfId="9730"/>
    <cellStyle name="Normal 5 8 7 4 8 2" xfId="19370"/>
    <cellStyle name="Normal 5 8 7 4 8 2 2" xfId="49577"/>
    <cellStyle name="Normal 5 8 7 4 8 3" xfId="29010"/>
    <cellStyle name="Normal 5 8 7 4 8 3 2" xfId="59217"/>
    <cellStyle name="Normal 5 8 7 4 8 4" xfId="39937"/>
    <cellStyle name="Normal 5 8 7 4 9" xfId="10853"/>
    <cellStyle name="Normal 5 8 7 4 9 2" xfId="41060"/>
    <cellStyle name="Normal 5 8 7 5" xfId="1393"/>
    <cellStyle name="Normal 5 8 7 5 2" xfId="4933"/>
    <cellStyle name="Normal 5 8 7 5 2 2" xfId="14573"/>
    <cellStyle name="Normal 5 8 7 5 2 2 2" xfId="44780"/>
    <cellStyle name="Normal 5 8 7 5 2 3" xfId="24213"/>
    <cellStyle name="Normal 5 8 7 5 2 3 2" xfId="54420"/>
    <cellStyle name="Normal 5 8 7 5 2 4" xfId="35140"/>
    <cellStyle name="Normal 5 8 7 5 3" xfId="6220"/>
    <cellStyle name="Normal 5 8 7 5 3 2" xfId="15860"/>
    <cellStyle name="Normal 5 8 7 5 3 2 2" xfId="46067"/>
    <cellStyle name="Normal 5 8 7 5 3 3" xfId="25500"/>
    <cellStyle name="Normal 5 8 7 5 3 3 2" xfId="55707"/>
    <cellStyle name="Normal 5 8 7 5 3 4" xfId="36427"/>
    <cellStyle name="Normal 5 8 7 5 4" xfId="7507"/>
    <cellStyle name="Normal 5 8 7 5 4 2" xfId="17147"/>
    <cellStyle name="Normal 5 8 7 5 4 2 2" xfId="47354"/>
    <cellStyle name="Normal 5 8 7 5 4 3" xfId="26787"/>
    <cellStyle name="Normal 5 8 7 5 4 3 2" xfId="56994"/>
    <cellStyle name="Normal 5 8 7 5 4 4" xfId="37714"/>
    <cellStyle name="Normal 5 8 7 5 5" xfId="8794"/>
    <cellStyle name="Normal 5 8 7 5 5 2" xfId="18434"/>
    <cellStyle name="Normal 5 8 7 5 5 2 2" xfId="48641"/>
    <cellStyle name="Normal 5 8 7 5 5 3" xfId="28074"/>
    <cellStyle name="Normal 5 8 7 5 5 3 2" xfId="58281"/>
    <cellStyle name="Normal 5 8 7 5 5 4" xfId="39001"/>
    <cellStyle name="Normal 5 8 7 5 6" xfId="11040"/>
    <cellStyle name="Normal 5 8 7 5 6 2" xfId="41247"/>
    <cellStyle name="Normal 5 8 7 5 7" xfId="20680"/>
    <cellStyle name="Normal 5 8 7 5 7 2" xfId="50887"/>
    <cellStyle name="Normal 5 8 7 5 8" xfId="29361"/>
    <cellStyle name="Normal 5 8 7 5 8 2" xfId="59568"/>
    <cellStyle name="Normal 5 8 7 5 9" xfId="31607"/>
    <cellStyle name="Normal 5 8 7 6" xfId="2521"/>
    <cellStyle name="Normal 5 8 7 6 2" xfId="12163"/>
    <cellStyle name="Normal 5 8 7 6 2 2" xfId="42370"/>
    <cellStyle name="Normal 5 8 7 6 3" xfId="21803"/>
    <cellStyle name="Normal 5 8 7 6 3 2" xfId="52010"/>
    <cellStyle name="Normal 5 8 7 6 4" xfId="32730"/>
    <cellStyle name="Normal 5 8 7 7" xfId="3644"/>
    <cellStyle name="Normal 5 8 7 7 2" xfId="13286"/>
    <cellStyle name="Normal 5 8 7 7 2 2" xfId="43493"/>
    <cellStyle name="Normal 5 8 7 7 3" xfId="22926"/>
    <cellStyle name="Normal 5 8 7 7 3 2" xfId="53133"/>
    <cellStyle name="Normal 5 8 7 7 4" xfId="33853"/>
    <cellStyle name="Normal 5 8 7 8" xfId="4767"/>
    <cellStyle name="Normal 5 8 7 8 2" xfId="14409"/>
    <cellStyle name="Normal 5 8 7 8 2 2" xfId="44616"/>
    <cellStyle name="Normal 5 8 7 8 3" xfId="24049"/>
    <cellStyle name="Normal 5 8 7 8 3 2" xfId="54256"/>
    <cellStyle name="Normal 5 8 7 8 4" xfId="34976"/>
    <cellStyle name="Normal 5 8 7 9" xfId="6056"/>
    <cellStyle name="Normal 5 8 7 9 2" xfId="15696"/>
    <cellStyle name="Normal 5 8 7 9 2 2" xfId="45903"/>
    <cellStyle name="Normal 5 8 7 9 3" xfId="25336"/>
    <cellStyle name="Normal 5 8 7 9 3 2" xfId="55543"/>
    <cellStyle name="Normal 5 8 7 9 4" xfId="36263"/>
    <cellStyle name="Normal 5 8 8" xfId="282"/>
    <cellStyle name="Normal 5 8 8 10" xfId="7366"/>
    <cellStyle name="Normal 5 8 8 10 2" xfId="17006"/>
    <cellStyle name="Normal 5 8 8 10 2 2" xfId="47213"/>
    <cellStyle name="Normal 5 8 8 10 3" xfId="26646"/>
    <cellStyle name="Normal 5 8 8 10 3 2" xfId="56853"/>
    <cellStyle name="Normal 5 8 8 10 4" xfId="37573"/>
    <cellStyle name="Normal 5 8 8 11" xfId="8653"/>
    <cellStyle name="Normal 5 8 8 11 2" xfId="18293"/>
    <cellStyle name="Normal 5 8 8 11 2 2" xfId="48500"/>
    <cellStyle name="Normal 5 8 8 11 3" xfId="27933"/>
    <cellStyle name="Normal 5 8 8 11 3 2" xfId="58140"/>
    <cellStyle name="Normal 5 8 8 11 4" xfId="38860"/>
    <cellStyle name="Normal 5 8 8 12" xfId="9940"/>
    <cellStyle name="Normal 5 8 8 12 2" xfId="40147"/>
    <cellStyle name="Normal 5 8 8 13" xfId="19580"/>
    <cellStyle name="Normal 5 8 8 13 2" xfId="49787"/>
    <cellStyle name="Normal 5 8 8 14" xfId="29220"/>
    <cellStyle name="Normal 5 8 8 14 2" xfId="59427"/>
    <cellStyle name="Normal 5 8 8 15" xfId="30507"/>
    <cellStyle name="Normal 5 8 8 2" xfId="446"/>
    <cellStyle name="Normal 5 8 8 2 10" xfId="10104"/>
    <cellStyle name="Normal 5 8 8 2 10 2" xfId="40311"/>
    <cellStyle name="Normal 5 8 8 2 11" xfId="19744"/>
    <cellStyle name="Normal 5 8 8 2 11 2" xfId="49951"/>
    <cellStyle name="Normal 5 8 8 2 12" xfId="29548"/>
    <cellStyle name="Normal 5 8 8 2 12 2" xfId="59755"/>
    <cellStyle name="Normal 5 8 8 2 13" xfId="30671"/>
    <cellStyle name="Normal 5 8 8 2 2" xfId="922"/>
    <cellStyle name="Normal 5 8 8 2 2 10" xfId="20213"/>
    <cellStyle name="Normal 5 8 8 2 2 10 2" xfId="50420"/>
    <cellStyle name="Normal 5 8 8 2 2 11" xfId="30017"/>
    <cellStyle name="Normal 5 8 8 2 2 11 2" xfId="60224"/>
    <cellStyle name="Normal 5 8 8 2 2 12" xfId="31140"/>
    <cellStyle name="Normal 5 8 8 2 2 2" xfId="2051"/>
    <cellStyle name="Normal 5 8 8 2 2 2 2" xfId="11696"/>
    <cellStyle name="Normal 5 8 8 2 2 2 2 2" xfId="41903"/>
    <cellStyle name="Normal 5 8 8 2 2 2 3" xfId="21336"/>
    <cellStyle name="Normal 5 8 8 2 2 2 3 2" xfId="51543"/>
    <cellStyle name="Normal 5 8 8 2 2 2 4" xfId="32263"/>
    <cellStyle name="Normal 5 8 8 2 2 3" xfId="3177"/>
    <cellStyle name="Normal 5 8 8 2 2 3 2" xfId="12819"/>
    <cellStyle name="Normal 5 8 8 2 2 3 2 2" xfId="43026"/>
    <cellStyle name="Normal 5 8 8 2 2 3 3" xfId="22459"/>
    <cellStyle name="Normal 5 8 8 2 2 3 3 2" xfId="52666"/>
    <cellStyle name="Normal 5 8 8 2 2 3 4" xfId="33386"/>
    <cellStyle name="Normal 5 8 8 2 2 4" xfId="4300"/>
    <cellStyle name="Normal 5 8 8 2 2 4 2" xfId="13942"/>
    <cellStyle name="Normal 5 8 8 2 2 4 2 2" xfId="44149"/>
    <cellStyle name="Normal 5 8 8 2 2 4 3" xfId="23582"/>
    <cellStyle name="Normal 5 8 8 2 2 4 3 2" xfId="53789"/>
    <cellStyle name="Normal 5 8 8 2 2 4 4" xfId="34509"/>
    <cellStyle name="Normal 5 8 8 2 2 5" xfId="5589"/>
    <cellStyle name="Normal 5 8 8 2 2 5 2" xfId="15229"/>
    <cellStyle name="Normal 5 8 8 2 2 5 2 2" xfId="45436"/>
    <cellStyle name="Normal 5 8 8 2 2 5 3" xfId="24869"/>
    <cellStyle name="Normal 5 8 8 2 2 5 3 2" xfId="55076"/>
    <cellStyle name="Normal 5 8 8 2 2 5 4" xfId="35796"/>
    <cellStyle name="Normal 5 8 8 2 2 6" xfId="6876"/>
    <cellStyle name="Normal 5 8 8 2 2 6 2" xfId="16516"/>
    <cellStyle name="Normal 5 8 8 2 2 6 2 2" xfId="46723"/>
    <cellStyle name="Normal 5 8 8 2 2 6 3" xfId="26156"/>
    <cellStyle name="Normal 5 8 8 2 2 6 3 2" xfId="56363"/>
    <cellStyle name="Normal 5 8 8 2 2 6 4" xfId="37083"/>
    <cellStyle name="Normal 5 8 8 2 2 7" xfId="8163"/>
    <cellStyle name="Normal 5 8 8 2 2 7 2" xfId="17803"/>
    <cellStyle name="Normal 5 8 8 2 2 7 2 2" xfId="48010"/>
    <cellStyle name="Normal 5 8 8 2 2 7 3" xfId="27443"/>
    <cellStyle name="Normal 5 8 8 2 2 7 3 2" xfId="57650"/>
    <cellStyle name="Normal 5 8 8 2 2 7 4" xfId="38370"/>
    <cellStyle name="Normal 5 8 8 2 2 8" xfId="9450"/>
    <cellStyle name="Normal 5 8 8 2 2 8 2" xfId="19090"/>
    <cellStyle name="Normal 5 8 8 2 2 8 2 2" xfId="49297"/>
    <cellStyle name="Normal 5 8 8 2 2 8 3" xfId="28730"/>
    <cellStyle name="Normal 5 8 8 2 2 8 3 2" xfId="58937"/>
    <cellStyle name="Normal 5 8 8 2 2 8 4" xfId="39657"/>
    <cellStyle name="Normal 5 8 8 2 2 9" xfId="10573"/>
    <cellStyle name="Normal 5 8 8 2 2 9 2" xfId="40780"/>
    <cellStyle name="Normal 5 8 8 2 3" xfId="1580"/>
    <cellStyle name="Normal 5 8 8 2 3 2" xfId="11227"/>
    <cellStyle name="Normal 5 8 8 2 3 2 2" xfId="41434"/>
    <cellStyle name="Normal 5 8 8 2 3 3" xfId="20867"/>
    <cellStyle name="Normal 5 8 8 2 3 3 2" xfId="51074"/>
    <cellStyle name="Normal 5 8 8 2 3 4" xfId="31794"/>
    <cellStyle name="Normal 5 8 8 2 4" xfId="2708"/>
    <cellStyle name="Normal 5 8 8 2 4 2" xfId="12350"/>
    <cellStyle name="Normal 5 8 8 2 4 2 2" xfId="42557"/>
    <cellStyle name="Normal 5 8 8 2 4 3" xfId="21990"/>
    <cellStyle name="Normal 5 8 8 2 4 3 2" xfId="52197"/>
    <cellStyle name="Normal 5 8 8 2 4 4" xfId="32917"/>
    <cellStyle name="Normal 5 8 8 2 5" xfId="3831"/>
    <cellStyle name="Normal 5 8 8 2 5 2" xfId="13473"/>
    <cellStyle name="Normal 5 8 8 2 5 2 2" xfId="43680"/>
    <cellStyle name="Normal 5 8 8 2 5 3" xfId="23113"/>
    <cellStyle name="Normal 5 8 8 2 5 3 2" xfId="53320"/>
    <cellStyle name="Normal 5 8 8 2 5 4" xfId="34040"/>
    <cellStyle name="Normal 5 8 8 2 6" xfId="5120"/>
    <cellStyle name="Normal 5 8 8 2 6 2" xfId="14760"/>
    <cellStyle name="Normal 5 8 8 2 6 2 2" xfId="44967"/>
    <cellStyle name="Normal 5 8 8 2 6 3" xfId="24400"/>
    <cellStyle name="Normal 5 8 8 2 6 3 2" xfId="54607"/>
    <cellStyle name="Normal 5 8 8 2 6 4" xfId="35327"/>
    <cellStyle name="Normal 5 8 8 2 7" xfId="6407"/>
    <cellStyle name="Normal 5 8 8 2 7 2" xfId="16047"/>
    <cellStyle name="Normal 5 8 8 2 7 2 2" xfId="46254"/>
    <cellStyle name="Normal 5 8 8 2 7 3" xfId="25687"/>
    <cellStyle name="Normal 5 8 8 2 7 3 2" xfId="55894"/>
    <cellStyle name="Normal 5 8 8 2 7 4" xfId="36614"/>
    <cellStyle name="Normal 5 8 8 2 8" xfId="7694"/>
    <cellStyle name="Normal 5 8 8 2 8 2" xfId="17334"/>
    <cellStyle name="Normal 5 8 8 2 8 2 2" xfId="47541"/>
    <cellStyle name="Normal 5 8 8 2 8 3" xfId="26974"/>
    <cellStyle name="Normal 5 8 8 2 8 3 2" xfId="57181"/>
    <cellStyle name="Normal 5 8 8 2 8 4" xfId="37901"/>
    <cellStyle name="Normal 5 8 8 2 9" xfId="8981"/>
    <cellStyle name="Normal 5 8 8 2 9 2" xfId="18621"/>
    <cellStyle name="Normal 5 8 8 2 9 2 2" xfId="48828"/>
    <cellStyle name="Normal 5 8 8 2 9 3" xfId="28261"/>
    <cellStyle name="Normal 5 8 8 2 9 3 2" xfId="58468"/>
    <cellStyle name="Normal 5 8 8 2 9 4" xfId="39188"/>
    <cellStyle name="Normal 5 8 8 3" xfId="758"/>
    <cellStyle name="Normal 5 8 8 3 10" xfId="20049"/>
    <cellStyle name="Normal 5 8 8 3 10 2" xfId="50256"/>
    <cellStyle name="Normal 5 8 8 3 11" xfId="29853"/>
    <cellStyle name="Normal 5 8 8 3 11 2" xfId="60060"/>
    <cellStyle name="Normal 5 8 8 3 12" xfId="30976"/>
    <cellStyle name="Normal 5 8 8 3 2" xfId="1887"/>
    <cellStyle name="Normal 5 8 8 3 2 2" xfId="11532"/>
    <cellStyle name="Normal 5 8 8 3 2 2 2" xfId="41739"/>
    <cellStyle name="Normal 5 8 8 3 2 3" xfId="21172"/>
    <cellStyle name="Normal 5 8 8 3 2 3 2" xfId="51379"/>
    <cellStyle name="Normal 5 8 8 3 2 4" xfId="32099"/>
    <cellStyle name="Normal 5 8 8 3 3" xfId="3013"/>
    <cellStyle name="Normal 5 8 8 3 3 2" xfId="12655"/>
    <cellStyle name="Normal 5 8 8 3 3 2 2" xfId="42862"/>
    <cellStyle name="Normal 5 8 8 3 3 3" xfId="22295"/>
    <cellStyle name="Normal 5 8 8 3 3 3 2" xfId="52502"/>
    <cellStyle name="Normal 5 8 8 3 3 4" xfId="33222"/>
    <cellStyle name="Normal 5 8 8 3 4" xfId="4136"/>
    <cellStyle name="Normal 5 8 8 3 4 2" xfId="13778"/>
    <cellStyle name="Normal 5 8 8 3 4 2 2" xfId="43985"/>
    <cellStyle name="Normal 5 8 8 3 4 3" xfId="23418"/>
    <cellStyle name="Normal 5 8 8 3 4 3 2" xfId="53625"/>
    <cellStyle name="Normal 5 8 8 3 4 4" xfId="34345"/>
    <cellStyle name="Normal 5 8 8 3 5" xfId="5425"/>
    <cellStyle name="Normal 5 8 8 3 5 2" xfId="15065"/>
    <cellStyle name="Normal 5 8 8 3 5 2 2" xfId="45272"/>
    <cellStyle name="Normal 5 8 8 3 5 3" xfId="24705"/>
    <cellStyle name="Normal 5 8 8 3 5 3 2" xfId="54912"/>
    <cellStyle name="Normal 5 8 8 3 5 4" xfId="35632"/>
    <cellStyle name="Normal 5 8 8 3 6" xfId="6712"/>
    <cellStyle name="Normal 5 8 8 3 6 2" xfId="16352"/>
    <cellStyle name="Normal 5 8 8 3 6 2 2" xfId="46559"/>
    <cellStyle name="Normal 5 8 8 3 6 3" xfId="25992"/>
    <cellStyle name="Normal 5 8 8 3 6 3 2" xfId="56199"/>
    <cellStyle name="Normal 5 8 8 3 6 4" xfId="36919"/>
    <cellStyle name="Normal 5 8 8 3 7" xfId="7999"/>
    <cellStyle name="Normal 5 8 8 3 7 2" xfId="17639"/>
    <cellStyle name="Normal 5 8 8 3 7 2 2" xfId="47846"/>
    <cellStyle name="Normal 5 8 8 3 7 3" xfId="27279"/>
    <cellStyle name="Normal 5 8 8 3 7 3 2" xfId="57486"/>
    <cellStyle name="Normal 5 8 8 3 7 4" xfId="38206"/>
    <cellStyle name="Normal 5 8 8 3 8" xfId="9286"/>
    <cellStyle name="Normal 5 8 8 3 8 2" xfId="18926"/>
    <cellStyle name="Normal 5 8 8 3 8 2 2" xfId="49133"/>
    <cellStyle name="Normal 5 8 8 3 8 3" xfId="28566"/>
    <cellStyle name="Normal 5 8 8 3 8 3 2" xfId="58773"/>
    <cellStyle name="Normal 5 8 8 3 8 4" xfId="39493"/>
    <cellStyle name="Normal 5 8 8 3 9" xfId="10409"/>
    <cellStyle name="Normal 5 8 8 3 9 2" xfId="40616"/>
    <cellStyle name="Normal 5 8 8 4" xfId="1228"/>
    <cellStyle name="Normal 5 8 8 4 10" xfId="20516"/>
    <cellStyle name="Normal 5 8 8 4 10 2" xfId="50723"/>
    <cellStyle name="Normal 5 8 8 4 11" xfId="30320"/>
    <cellStyle name="Normal 5 8 8 4 11 2" xfId="60527"/>
    <cellStyle name="Normal 5 8 8 4 12" xfId="31443"/>
    <cellStyle name="Normal 5 8 8 4 2" xfId="2356"/>
    <cellStyle name="Normal 5 8 8 4 2 2" xfId="11999"/>
    <cellStyle name="Normal 5 8 8 4 2 2 2" xfId="42206"/>
    <cellStyle name="Normal 5 8 8 4 2 3" xfId="21639"/>
    <cellStyle name="Normal 5 8 8 4 2 3 2" xfId="51846"/>
    <cellStyle name="Normal 5 8 8 4 2 4" xfId="32566"/>
    <cellStyle name="Normal 5 8 8 4 3" xfId="3480"/>
    <cellStyle name="Normal 5 8 8 4 3 2" xfId="13122"/>
    <cellStyle name="Normal 5 8 8 4 3 2 2" xfId="43329"/>
    <cellStyle name="Normal 5 8 8 4 3 3" xfId="22762"/>
    <cellStyle name="Normal 5 8 8 4 3 3 2" xfId="52969"/>
    <cellStyle name="Normal 5 8 8 4 3 4" xfId="33689"/>
    <cellStyle name="Normal 5 8 8 4 4" xfId="4603"/>
    <cellStyle name="Normal 5 8 8 4 4 2" xfId="14245"/>
    <cellStyle name="Normal 5 8 8 4 4 2 2" xfId="44452"/>
    <cellStyle name="Normal 5 8 8 4 4 3" xfId="23885"/>
    <cellStyle name="Normal 5 8 8 4 4 3 2" xfId="54092"/>
    <cellStyle name="Normal 5 8 8 4 4 4" xfId="34812"/>
    <cellStyle name="Normal 5 8 8 4 5" xfId="5892"/>
    <cellStyle name="Normal 5 8 8 4 5 2" xfId="15532"/>
    <cellStyle name="Normal 5 8 8 4 5 2 2" xfId="45739"/>
    <cellStyle name="Normal 5 8 8 4 5 3" xfId="25172"/>
    <cellStyle name="Normal 5 8 8 4 5 3 2" xfId="55379"/>
    <cellStyle name="Normal 5 8 8 4 5 4" xfId="36099"/>
    <cellStyle name="Normal 5 8 8 4 6" xfId="7179"/>
    <cellStyle name="Normal 5 8 8 4 6 2" xfId="16819"/>
    <cellStyle name="Normal 5 8 8 4 6 2 2" xfId="47026"/>
    <cellStyle name="Normal 5 8 8 4 6 3" xfId="26459"/>
    <cellStyle name="Normal 5 8 8 4 6 3 2" xfId="56666"/>
    <cellStyle name="Normal 5 8 8 4 6 4" xfId="37386"/>
    <cellStyle name="Normal 5 8 8 4 7" xfId="8466"/>
    <cellStyle name="Normal 5 8 8 4 7 2" xfId="18106"/>
    <cellStyle name="Normal 5 8 8 4 7 2 2" xfId="48313"/>
    <cellStyle name="Normal 5 8 8 4 7 3" xfId="27746"/>
    <cellStyle name="Normal 5 8 8 4 7 3 2" xfId="57953"/>
    <cellStyle name="Normal 5 8 8 4 7 4" xfId="38673"/>
    <cellStyle name="Normal 5 8 8 4 8" xfId="9753"/>
    <cellStyle name="Normal 5 8 8 4 8 2" xfId="19393"/>
    <cellStyle name="Normal 5 8 8 4 8 2 2" xfId="49600"/>
    <cellStyle name="Normal 5 8 8 4 8 3" xfId="29033"/>
    <cellStyle name="Normal 5 8 8 4 8 3 2" xfId="59240"/>
    <cellStyle name="Normal 5 8 8 4 8 4" xfId="39960"/>
    <cellStyle name="Normal 5 8 8 4 9" xfId="10876"/>
    <cellStyle name="Normal 5 8 8 4 9 2" xfId="41083"/>
    <cellStyle name="Normal 5 8 8 5" xfId="1416"/>
    <cellStyle name="Normal 5 8 8 5 2" xfId="4956"/>
    <cellStyle name="Normal 5 8 8 5 2 2" xfId="14596"/>
    <cellStyle name="Normal 5 8 8 5 2 2 2" xfId="44803"/>
    <cellStyle name="Normal 5 8 8 5 2 3" xfId="24236"/>
    <cellStyle name="Normal 5 8 8 5 2 3 2" xfId="54443"/>
    <cellStyle name="Normal 5 8 8 5 2 4" xfId="35163"/>
    <cellStyle name="Normal 5 8 8 5 3" xfId="6243"/>
    <cellStyle name="Normal 5 8 8 5 3 2" xfId="15883"/>
    <cellStyle name="Normal 5 8 8 5 3 2 2" xfId="46090"/>
    <cellStyle name="Normal 5 8 8 5 3 3" xfId="25523"/>
    <cellStyle name="Normal 5 8 8 5 3 3 2" xfId="55730"/>
    <cellStyle name="Normal 5 8 8 5 3 4" xfId="36450"/>
    <cellStyle name="Normal 5 8 8 5 4" xfId="7530"/>
    <cellStyle name="Normal 5 8 8 5 4 2" xfId="17170"/>
    <cellStyle name="Normal 5 8 8 5 4 2 2" xfId="47377"/>
    <cellStyle name="Normal 5 8 8 5 4 3" xfId="26810"/>
    <cellStyle name="Normal 5 8 8 5 4 3 2" xfId="57017"/>
    <cellStyle name="Normal 5 8 8 5 4 4" xfId="37737"/>
    <cellStyle name="Normal 5 8 8 5 5" xfId="8817"/>
    <cellStyle name="Normal 5 8 8 5 5 2" xfId="18457"/>
    <cellStyle name="Normal 5 8 8 5 5 2 2" xfId="48664"/>
    <cellStyle name="Normal 5 8 8 5 5 3" xfId="28097"/>
    <cellStyle name="Normal 5 8 8 5 5 3 2" xfId="58304"/>
    <cellStyle name="Normal 5 8 8 5 5 4" xfId="39024"/>
    <cellStyle name="Normal 5 8 8 5 6" xfId="11063"/>
    <cellStyle name="Normal 5 8 8 5 6 2" xfId="41270"/>
    <cellStyle name="Normal 5 8 8 5 7" xfId="20703"/>
    <cellStyle name="Normal 5 8 8 5 7 2" xfId="50910"/>
    <cellStyle name="Normal 5 8 8 5 8" xfId="29384"/>
    <cellStyle name="Normal 5 8 8 5 8 2" xfId="59591"/>
    <cellStyle name="Normal 5 8 8 5 9" xfId="31630"/>
    <cellStyle name="Normal 5 8 8 6" xfId="2544"/>
    <cellStyle name="Normal 5 8 8 6 2" xfId="12186"/>
    <cellStyle name="Normal 5 8 8 6 2 2" xfId="42393"/>
    <cellStyle name="Normal 5 8 8 6 3" xfId="21826"/>
    <cellStyle name="Normal 5 8 8 6 3 2" xfId="52033"/>
    <cellStyle name="Normal 5 8 8 6 4" xfId="32753"/>
    <cellStyle name="Normal 5 8 8 7" xfId="3667"/>
    <cellStyle name="Normal 5 8 8 7 2" xfId="13309"/>
    <cellStyle name="Normal 5 8 8 7 2 2" xfId="43516"/>
    <cellStyle name="Normal 5 8 8 7 3" xfId="22949"/>
    <cellStyle name="Normal 5 8 8 7 3 2" xfId="53156"/>
    <cellStyle name="Normal 5 8 8 7 4" xfId="33876"/>
    <cellStyle name="Normal 5 8 8 8" xfId="4790"/>
    <cellStyle name="Normal 5 8 8 8 2" xfId="14432"/>
    <cellStyle name="Normal 5 8 8 8 2 2" xfId="44639"/>
    <cellStyle name="Normal 5 8 8 8 3" xfId="24072"/>
    <cellStyle name="Normal 5 8 8 8 3 2" xfId="54279"/>
    <cellStyle name="Normal 5 8 8 8 4" xfId="34999"/>
    <cellStyle name="Normal 5 8 8 9" xfId="6079"/>
    <cellStyle name="Normal 5 8 8 9 2" xfId="15719"/>
    <cellStyle name="Normal 5 8 8 9 2 2" xfId="45926"/>
    <cellStyle name="Normal 5 8 8 9 3" xfId="25359"/>
    <cellStyle name="Normal 5 8 8 9 3 2" xfId="55566"/>
    <cellStyle name="Normal 5 8 8 9 4" xfId="36286"/>
    <cellStyle name="Normal 5 8 9" xfId="307"/>
    <cellStyle name="Normal 5 8 9 10" xfId="9965"/>
    <cellStyle name="Normal 5 8 9 10 2" xfId="40172"/>
    <cellStyle name="Normal 5 8 9 11" xfId="19605"/>
    <cellStyle name="Normal 5 8 9 11 2" xfId="49812"/>
    <cellStyle name="Normal 5 8 9 12" xfId="29409"/>
    <cellStyle name="Normal 5 8 9 12 2" xfId="59616"/>
    <cellStyle name="Normal 5 8 9 13" xfId="30532"/>
    <cellStyle name="Normal 5 8 9 2" xfId="783"/>
    <cellStyle name="Normal 5 8 9 2 10" xfId="20074"/>
    <cellStyle name="Normal 5 8 9 2 10 2" xfId="50281"/>
    <cellStyle name="Normal 5 8 9 2 11" xfId="29878"/>
    <cellStyle name="Normal 5 8 9 2 11 2" xfId="60085"/>
    <cellStyle name="Normal 5 8 9 2 12" xfId="31001"/>
    <cellStyle name="Normal 5 8 9 2 2" xfId="1912"/>
    <cellStyle name="Normal 5 8 9 2 2 2" xfId="11557"/>
    <cellStyle name="Normal 5 8 9 2 2 2 2" xfId="41764"/>
    <cellStyle name="Normal 5 8 9 2 2 3" xfId="21197"/>
    <cellStyle name="Normal 5 8 9 2 2 3 2" xfId="51404"/>
    <cellStyle name="Normal 5 8 9 2 2 4" xfId="32124"/>
    <cellStyle name="Normal 5 8 9 2 3" xfId="3038"/>
    <cellStyle name="Normal 5 8 9 2 3 2" xfId="12680"/>
    <cellStyle name="Normal 5 8 9 2 3 2 2" xfId="42887"/>
    <cellStyle name="Normal 5 8 9 2 3 3" xfId="22320"/>
    <cellStyle name="Normal 5 8 9 2 3 3 2" xfId="52527"/>
    <cellStyle name="Normal 5 8 9 2 3 4" xfId="33247"/>
    <cellStyle name="Normal 5 8 9 2 4" xfId="4161"/>
    <cellStyle name="Normal 5 8 9 2 4 2" xfId="13803"/>
    <cellStyle name="Normal 5 8 9 2 4 2 2" xfId="44010"/>
    <cellStyle name="Normal 5 8 9 2 4 3" xfId="23443"/>
    <cellStyle name="Normal 5 8 9 2 4 3 2" xfId="53650"/>
    <cellStyle name="Normal 5 8 9 2 4 4" xfId="34370"/>
    <cellStyle name="Normal 5 8 9 2 5" xfId="5450"/>
    <cellStyle name="Normal 5 8 9 2 5 2" xfId="15090"/>
    <cellStyle name="Normal 5 8 9 2 5 2 2" xfId="45297"/>
    <cellStyle name="Normal 5 8 9 2 5 3" xfId="24730"/>
    <cellStyle name="Normal 5 8 9 2 5 3 2" xfId="54937"/>
    <cellStyle name="Normal 5 8 9 2 5 4" xfId="35657"/>
    <cellStyle name="Normal 5 8 9 2 6" xfId="6737"/>
    <cellStyle name="Normal 5 8 9 2 6 2" xfId="16377"/>
    <cellStyle name="Normal 5 8 9 2 6 2 2" xfId="46584"/>
    <cellStyle name="Normal 5 8 9 2 6 3" xfId="26017"/>
    <cellStyle name="Normal 5 8 9 2 6 3 2" xfId="56224"/>
    <cellStyle name="Normal 5 8 9 2 6 4" xfId="36944"/>
    <cellStyle name="Normal 5 8 9 2 7" xfId="8024"/>
    <cellStyle name="Normal 5 8 9 2 7 2" xfId="17664"/>
    <cellStyle name="Normal 5 8 9 2 7 2 2" xfId="47871"/>
    <cellStyle name="Normal 5 8 9 2 7 3" xfId="27304"/>
    <cellStyle name="Normal 5 8 9 2 7 3 2" xfId="57511"/>
    <cellStyle name="Normal 5 8 9 2 7 4" xfId="38231"/>
    <cellStyle name="Normal 5 8 9 2 8" xfId="9311"/>
    <cellStyle name="Normal 5 8 9 2 8 2" xfId="18951"/>
    <cellStyle name="Normal 5 8 9 2 8 2 2" xfId="49158"/>
    <cellStyle name="Normal 5 8 9 2 8 3" xfId="28591"/>
    <cellStyle name="Normal 5 8 9 2 8 3 2" xfId="58798"/>
    <cellStyle name="Normal 5 8 9 2 8 4" xfId="39518"/>
    <cellStyle name="Normal 5 8 9 2 9" xfId="10434"/>
    <cellStyle name="Normal 5 8 9 2 9 2" xfId="40641"/>
    <cellStyle name="Normal 5 8 9 3" xfId="1441"/>
    <cellStyle name="Normal 5 8 9 3 2" xfId="11088"/>
    <cellStyle name="Normal 5 8 9 3 2 2" xfId="41295"/>
    <cellStyle name="Normal 5 8 9 3 3" xfId="20728"/>
    <cellStyle name="Normal 5 8 9 3 3 2" xfId="50935"/>
    <cellStyle name="Normal 5 8 9 3 4" xfId="31655"/>
    <cellStyle name="Normal 5 8 9 4" xfId="2569"/>
    <cellStyle name="Normal 5 8 9 4 2" xfId="12211"/>
    <cellStyle name="Normal 5 8 9 4 2 2" xfId="42418"/>
    <cellStyle name="Normal 5 8 9 4 3" xfId="21851"/>
    <cellStyle name="Normal 5 8 9 4 3 2" xfId="52058"/>
    <cellStyle name="Normal 5 8 9 4 4" xfId="32778"/>
    <cellStyle name="Normal 5 8 9 5" xfId="3692"/>
    <cellStyle name="Normal 5 8 9 5 2" xfId="13334"/>
    <cellStyle name="Normal 5 8 9 5 2 2" xfId="43541"/>
    <cellStyle name="Normal 5 8 9 5 3" xfId="22974"/>
    <cellStyle name="Normal 5 8 9 5 3 2" xfId="53181"/>
    <cellStyle name="Normal 5 8 9 5 4" xfId="33901"/>
    <cellStyle name="Normal 5 8 9 6" xfId="4981"/>
    <cellStyle name="Normal 5 8 9 6 2" xfId="14621"/>
    <cellStyle name="Normal 5 8 9 6 2 2" xfId="44828"/>
    <cellStyle name="Normal 5 8 9 6 3" xfId="24261"/>
    <cellStyle name="Normal 5 8 9 6 3 2" xfId="54468"/>
    <cellStyle name="Normal 5 8 9 6 4" xfId="35188"/>
    <cellStyle name="Normal 5 8 9 7" xfId="6268"/>
    <cellStyle name="Normal 5 8 9 7 2" xfId="15908"/>
    <cellStyle name="Normal 5 8 9 7 2 2" xfId="46115"/>
    <cellStyle name="Normal 5 8 9 7 3" xfId="25548"/>
    <cellStyle name="Normal 5 8 9 7 3 2" xfId="55755"/>
    <cellStyle name="Normal 5 8 9 7 4" xfId="36475"/>
    <cellStyle name="Normal 5 8 9 8" xfId="7555"/>
    <cellStyle name="Normal 5 8 9 8 2" xfId="17195"/>
    <cellStyle name="Normal 5 8 9 8 2 2" xfId="47402"/>
    <cellStyle name="Normal 5 8 9 8 3" xfId="26835"/>
    <cellStyle name="Normal 5 8 9 8 3 2" xfId="57042"/>
    <cellStyle name="Normal 5 8 9 8 4" xfId="37762"/>
    <cellStyle name="Normal 5 8 9 9" xfId="8842"/>
    <cellStyle name="Normal 5 8 9 9 2" xfId="18482"/>
    <cellStyle name="Normal 5 8 9 9 2 2" xfId="48689"/>
    <cellStyle name="Normal 5 8 9 9 3" xfId="28122"/>
    <cellStyle name="Normal 5 8 9 9 3 2" xfId="58329"/>
    <cellStyle name="Normal 5 8 9 9 4" xfId="39049"/>
    <cellStyle name="Normal 5 9" xfId="143"/>
    <cellStyle name="Normal 6" xfId="591"/>
    <cellStyle name="Normal 6 2" xfId="1724"/>
    <cellStyle name="Normal 7" xfId="127"/>
    <cellStyle name="Normal 7 2" xfId="128"/>
    <cellStyle name="Normal 8" xfId="129"/>
    <cellStyle name="Normal 8 2" xfId="130"/>
    <cellStyle name="Normal 9" xfId="131"/>
    <cellStyle name="Normal 9 2" xfId="132"/>
    <cellStyle name="Porcentagem" xfId="9" builtinId="5"/>
    <cellStyle name="Porcentagem 2" xfId="10"/>
    <cellStyle name="Porcentagem 3" xfId="134"/>
    <cellStyle name="Porcentagem 4" xfId="593"/>
    <cellStyle name="Separador de milhares 2" xfId="11"/>
    <cellStyle name="Separador de milhares 22" xfId="135"/>
    <cellStyle name="Separador de milhares 23" xfId="136"/>
    <cellStyle name="Separador de milhares 3" xfId="137"/>
    <cellStyle name="Vírgula" xfId="12" builtinId="3"/>
    <cellStyle name="Vírgula 2" xfId="138"/>
    <cellStyle name="Vírgula 3" xfId="139"/>
    <cellStyle name="Vírgula 4" xfId="140"/>
    <cellStyle name="Vírgula 4 2" xfId="141"/>
    <cellStyle name="Vírgula 4 3" xfId="142"/>
    <cellStyle name="Vírgula 4 3 2" xfId="167"/>
    <cellStyle name="Vírgula 4 3 2 2" xfId="643"/>
    <cellStyle name="Vírgula 4 3 2 3" xfId="1113"/>
    <cellStyle name="Vírgula 4 3 2 3 2" xfId="2241"/>
    <cellStyle name="Vírgula 4 3 2 4" xfId="4841"/>
    <cellStyle name="Vírgula 4 3 3" xfId="540"/>
    <cellStyle name="Vírgula 4 3 3 2" xfId="1016"/>
    <cellStyle name="Vírgula 4 3 4" xfId="565"/>
    <cellStyle name="Vírgula 4 3 4 2" xfId="1698"/>
    <cellStyle name="Vírgula 4 4" xfId="133"/>
    <cellStyle name="Vírgula 4 4 2" xfId="619"/>
    <cellStyle name="Vírgula 4 4 3" xfId="1089"/>
    <cellStyle name="Vírgula 4 4 3 2" xfId="2217"/>
    <cellStyle name="Vírgula 4 4 4" xfId="4817"/>
    <cellStyle name="Vírgula 4 5" xfId="1253"/>
    <cellStyle name="Vírgula 4 5 2" xfId="2381"/>
    <cellStyle name="Vírgula 5" xfId="594"/>
    <cellStyle name="Vírgula 6" xfId="590"/>
    <cellStyle name="Vírgula 6 10" xfId="19886"/>
    <cellStyle name="Vírgula 6 10 2" xfId="50093"/>
    <cellStyle name="Vírgula 6 11" xfId="29690"/>
    <cellStyle name="Vírgula 6 11 2" xfId="59897"/>
    <cellStyle name="Vírgula 6 12" xfId="30813"/>
    <cellStyle name="Vírgula 6 2" xfId="1723"/>
    <cellStyle name="Vírgula 6 2 2" xfId="11369"/>
    <cellStyle name="Vírgula 6 2 2 2" xfId="41576"/>
    <cellStyle name="Vírgula 6 2 3" xfId="21009"/>
    <cellStyle name="Vírgula 6 2 3 2" xfId="51216"/>
    <cellStyle name="Vírgula 6 2 4" xfId="31936"/>
    <cellStyle name="Vírgula 6 3" xfId="2850"/>
    <cellStyle name="Vírgula 6 3 2" xfId="12492"/>
    <cellStyle name="Vírgula 6 3 2 2" xfId="42699"/>
    <cellStyle name="Vírgula 6 3 3" xfId="22132"/>
    <cellStyle name="Vírgula 6 3 3 2" xfId="52339"/>
    <cellStyle name="Vírgula 6 3 4" xfId="33059"/>
    <cellStyle name="Vírgula 6 4" xfId="3973"/>
    <cellStyle name="Vírgula 6 4 2" xfId="13615"/>
    <cellStyle name="Vírgula 6 4 2 2" xfId="43822"/>
    <cellStyle name="Vírgula 6 4 3" xfId="23255"/>
    <cellStyle name="Vírgula 6 4 3 2" xfId="53462"/>
    <cellStyle name="Vírgula 6 4 4" xfId="34182"/>
    <cellStyle name="Vírgula 6 5" xfId="5262"/>
    <cellStyle name="Vírgula 6 5 2" xfId="14902"/>
    <cellStyle name="Vírgula 6 5 2 2" xfId="45109"/>
    <cellStyle name="Vírgula 6 5 3" xfId="24542"/>
    <cellStyle name="Vírgula 6 5 3 2" xfId="54749"/>
    <cellStyle name="Vírgula 6 5 4" xfId="35469"/>
    <cellStyle name="Vírgula 6 6" xfId="6549"/>
    <cellStyle name="Vírgula 6 6 2" xfId="16189"/>
    <cellStyle name="Vírgula 6 6 2 2" xfId="46396"/>
    <cellStyle name="Vírgula 6 6 3" xfId="25829"/>
    <cellStyle name="Vírgula 6 6 3 2" xfId="56036"/>
    <cellStyle name="Vírgula 6 6 4" xfId="36756"/>
    <cellStyle name="Vírgula 6 7" xfId="7836"/>
    <cellStyle name="Vírgula 6 7 2" xfId="17476"/>
    <cellStyle name="Vírgula 6 7 2 2" xfId="47683"/>
    <cellStyle name="Vírgula 6 7 3" xfId="27116"/>
    <cellStyle name="Vírgula 6 7 3 2" xfId="57323"/>
    <cellStyle name="Vírgula 6 7 4" xfId="38043"/>
    <cellStyle name="Vírgula 6 8" xfId="9123"/>
    <cellStyle name="Vírgula 6 8 2" xfId="18763"/>
    <cellStyle name="Vírgula 6 8 2 2" xfId="48970"/>
    <cellStyle name="Vírgula 6 8 3" xfId="28403"/>
    <cellStyle name="Vírgula 6 8 3 2" xfId="58610"/>
    <cellStyle name="Vírgula 6 8 4" xfId="39330"/>
    <cellStyle name="Vírgula 6 9" xfId="10246"/>
    <cellStyle name="Vírgula 6 9 2" xfId="4045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4429125</xdr:colOff>
      <xdr:row>2</xdr:row>
      <xdr:rowOff>166687</xdr:rowOff>
    </xdr:from>
    <xdr:to>
      <xdr:col>0</xdr:col>
      <xdr:colOff>6331744</xdr:colOff>
      <xdr:row>2</xdr:row>
      <xdr:rowOff>738187</xdr:rowOff>
    </xdr:to>
    <xdr:pic>
      <xdr:nvPicPr>
        <xdr:cNvPr id="4" name="Image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29125" y="1119187"/>
          <a:ext cx="1902619"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3607595</xdr:colOff>
      <xdr:row>8</xdr:row>
      <xdr:rowOff>47624</xdr:rowOff>
    </xdr:from>
    <xdr:to>
      <xdr:col>0</xdr:col>
      <xdr:colOff>4807745</xdr:colOff>
      <xdr:row>11</xdr:row>
      <xdr:rowOff>108757</xdr:rowOff>
    </xdr:to>
    <xdr:pic>
      <xdr:nvPicPr>
        <xdr:cNvPr id="6" name="Imagem 5" descr="Resultado de imagem para fundação clóvis salgad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07595" y="3167062"/>
          <a:ext cx="1200150" cy="11565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4976813</xdr:colOff>
      <xdr:row>9</xdr:row>
      <xdr:rowOff>166687</xdr:rowOff>
    </xdr:from>
    <xdr:to>
      <xdr:col>0</xdr:col>
      <xdr:colOff>7025267</xdr:colOff>
      <xdr:row>9</xdr:row>
      <xdr:rowOff>690562</xdr:rowOff>
    </xdr:to>
    <xdr:pic>
      <xdr:nvPicPr>
        <xdr:cNvPr id="7" name="Imagem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976813" y="3488531"/>
          <a:ext cx="2048454" cy="523875"/>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
    <pageSetUpPr fitToPage="1"/>
  </sheetPr>
  <dimension ref="A1:A15"/>
  <sheetViews>
    <sheetView topLeftCell="A4" zoomScale="80" zoomScaleNormal="80" zoomScaleSheetLayoutView="85" zoomScalePageLayoutView="85" workbookViewId="0">
      <selection activeCell="A24" sqref="A24"/>
    </sheetView>
  </sheetViews>
  <sheetFormatPr defaultRowHeight="12.75" x14ac:dyDescent="0.2"/>
  <cols>
    <col min="1" max="1" width="159.85546875" style="262" customWidth="1"/>
    <col min="2" max="16384" width="9.140625" style="262"/>
  </cols>
  <sheetData>
    <row r="1" spans="1:1" ht="60" customHeight="1" x14ac:dyDescent="0.2">
      <c r="A1" s="261" t="s">
        <v>410</v>
      </c>
    </row>
    <row r="2" spans="1:1" ht="15" x14ac:dyDescent="0.2">
      <c r="A2" s="263"/>
    </row>
    <row r="3" spans="1:1" ht="63" customHeight="1" x14ac:dyDescent="0.2">
      <c r="A3" s="264"/>
    </row>
    <row r="4" spans="1:1" ht="15" x14ac:dyDescent="0.2">
      <c r="A4" s="265"/>
    </row>
    <row r="5" spans="1:1" ht="41.25" customHeight="1" x14ac:dyDescent="0.2">
      <c r="A5" s="266" t="s">
        <v>616</v>
      </c>
    </row>
    <row r="6" spans="1:1" ht="15.75" x14ac:dyDescent="0.25">
      <c r="A6" s="267"/>
    </row>
    <row r="7" spans="1:1" ht="18" x14ac:dyDescent="0.25">
      <c r="A7" s="268" t="s">
        <v>23</v>
      </c>
    </row>
    <row r="8" spans="1:1" ht="18" x14ac:dyDescent="0.25">
      <c r="A8" s="269" t="s">
        <v>615</v>
      </c>
    </row>
    <row r="9" spans="1:1" ht="15.75" x14ac:dyDescent="0.25">
      <c r="A9" s="270"/>
    </row>
    <row r="10" spans="1:1" ht="57" customHeight="1" x14ac:dyDescent="0.2">
      <c r="A10" s="264"/>
    </row>
    <row r="11" spans="1:1" x14ac:dyDescent="0.2">
      <c r="A11" s="271"/>
    </row>
    <row r="12" spans="1:1" x14ac:dyDescent="0.2">
      <c r="A12" s="271"/>
    </row>
    <row r="13" spans="1:1" s="273" customFormat="1" ht="24.75" customHeight="1" x14ac:dyDescent="0.2">
      <c r="A13" s="272" t="s">
        <v>169</v>
      </c>
    </row>
    <row r="14" spans="1:1" s="273" customFormat="1" ht="24.75" customHeight="1" x14ac:dyDescent="0.2">
      <c r="A14" s="272" t="s">
        <v>170</v>
      </c>
    </row>
    <row r="15" spans="1:1" ht="30" customHeight="1" x14ac:dyDescent="0.2">
      <c r="A15" s="274" t="s">
        <v>363</v>
      </c>
    </row>
  </sheetData>
  <sheetProtection sheet="1" scenarios="1" formatCells="0"/>
  <phoneticPr fontId="0" type="noConversion"/>
  <printOptions horizontalCentered="1" verticalCentered="1"/>
  <pageMargins left="0.19685039370078741" right="0.19685039370078741" top="0.59055118110236227" bottom="0.59055118110236227" header="0" footer="0"/>
  <pageSetup paperSize="9" scale="91" pageOrder="overThenDown" orientation="landscape" r:id="rId1"/>
  <headerFooter differentFirst="1">
    <oddFooter>Página &amp;P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0">
    <pageSetUpPr fitToPage="1"/>
  </sheetPr>
  <dimension ref="A1:I524"/>
  <sheetViews>
    <sheetView zoomScaleNormal="100" zoomScaleSheetLayoutView="85" workbookViewId="0">
      <pane ySplit="4" topLeftCell="A93" activePane="bottomLeft" state="frozen"/>
      <selection activeCell="I400" sqref="I400"/>
      <selection pane="bottomLeft" activeCell="D53" sqref="D53"/>
    </sheetView>
  </sheetViews>
  <sheetFormatPr defaultRowHeight="12.75" x14ac:dyDescent="0.2"/>
  <cols>
    <col min="1" max="1" width="11.5703125" style="294" customWidth="1"/>
    <col min="2" max="2" width="18.42578125" style="294" customWidth="1"/>
    <col min="3" max="3" width="21.5703125" style="294" customWidth="1"/>
    <col min="4" max="4" width="12.28515625" style="295" customWidth="1"/>
    <col min="5" max="5" width="12.7109375" style="295" bestFit="1" customWidth="1"/>
    <col min="6" max="6" width="23.42578125" style="294" customWidth="1"/>
    <col min="7" max="7" width="20.42578125" style="294" customWidth="1"/>
    <col min="8" max="8" width="15.140625" style="294" customWidth="1"/>
    <col min="9" max="9" width="22.28515625" style="294" customWidth="1"/>
    <col min="10" max="16384" width="9.140625" style="262"/>
  </cols>
  <sheetData>
    <row r="1" spans="1:9" ht="42" customHeight="1" x14ac:dyDescent="0.2">
      <c r="A1" s="552" t="str">
        <f>Capa!A1</f>
        <v>Termo de Parceria nº. 42/2017 celebrado entre a Fundação Clóvis Salgado - FCS e a Associação Pró-Cultura e Promoção das Artes - APPA</v>
      </c>
      <c r="B1" s="552"/>
      <c r="C1" s="552"/>
      <c r="D1" s="552"/>
      <c r="E1" s="552"/>
      <c r="F1" s="552"/>
      <c r="G1" s="552"/>
      <c r="H1" s="552"/>
      <c r="I1" s="552"/>
    </row>
    <row r="2" spans="1:9" ht="20.25" customHeight="1" x14ac:dyDescent="0.2">
      <c r="A2" s="552" t="str">
        <f>Capa!A5</f>
        <v>5º Relatório Gerencial Financeiro</v>
      </c>
      <c r="B2" s="552"/>
      <c r="C2" s="552"/>
      <c r="D2" s="552"/>
      <c r="E2" s="552"/>
      <c r="F2" s="552"/>
      <c r="G2" s="552"/>
      <c r="H2" s="552"/>
      <c r="I2" s="552"/>
    </row>
    <row r="3" spans="1:9" ht="20.25" customHeight="1" thickBot="1" x14ac:dyDescent="0.25">
      <c r="A3" s="551" t="s">
        <v>292</v>
      </c>
      <c r="B3" s="551"/>
      <c r="C3" s="551"/>
      <c r="D3" s="551"/>
      <c r="E3" s="551"/>
      <c r="F3" s="551"/>
      <c r="G3" s="551"/>
      <c r="H3" s="551"/>
      <c r="I3" s="551"/>
    </row>
    <row r="4" spans="1:9" s="286" customFormat="1" ht="43.5" customHeight="1" thickBot="1" x14ac:dyDescent="0.25">
      <c r="A4" s="284" t="s">
        <v>74</v>
      </c>
      <c r="B4" s="284" t="s">
        <v>75</v>
      </c>
      <c r="C4" s="284" t="s">
        <v>45</v>
      </c>
      <c r="D4" s="285" t="s">
        <v>302</v>
      </c>
      <c r="E4" s="284" t="s">
        <v>31</v>
      </c>
      <c r="F4" s="284" t="s">
        <v>32</v>
      </c>
      <c r="G4" s="284" t="s">
        <v>33</v>
      </c>
      <c r="H4" s="284" t="s">
        <v>96</v>
      </c>
      <c r="I4" s="284" t="s">
        <v>188</v>
      </c>
    </row>
    <row r="5" spans="1:9" s="282" customFormat="1" ht="153" x14ac:dyDescent="0.2">
      <c r="A5" s="423" t="s">
        <v>1631</v>
      </c>
      <c r="B5" s="423" t="s">
        <v>2281</v>
      </c>
      <c r="C5" s="287" t="s">
        <v>242</v>
      </c>
      <c r="D5" s="288">
        <v>213</v>
      </c>
      <c r="E5" s="289">
        <v>43389</v>
      </c>
      <c r="F5" s="423" t="s">
        <v>1988</v>
      </c>
      <c r="G5" s="423">
        <v>5400</v>
      </c>
      <c r="H5" s="423" t="s">
        <v>1632</v>
      </c>
      <c r="I5" s="423" t="s">
        <v>1528</v>
      </c>
    </row>
    <row r="6" spans="1:9" s="282" customFormat="1" ht="165.75" x14ac:dyDescent="0.2">
      <c r="A6" s="423" t="s">
        <v>2274</v>
      </c>
      <c r="B6" s="423" t="s">
        <v>2277</v>
      </c>
      <c r="C6" s="287" t="s">
        <v>233</v>
      </c>
      <c r="D6" s="288">
        <v>455</v>
      </c>
      <c r="E6" s="289">
        <v>43434</v>
      </c>
      <c r="F6" s="423" t="s">
        <v>2218</v>
      </c>
      <c r="G6" s="423">
        <v>72495</v>
      </c>
      <c r="H6" s="423" t="s">
        <v>2278</v>
      </c>
      <c r="I6" s="423" t="s">
        <v>2280</v>
      </c>
    </row>
    <row r="7" spans="1:9" s="282" customFormat="1" hidden="1" x14ac:dyDescent="0.2">
      <c r="A7" s="287"/>
      <c r="B7" s="287"/>
      <c r="C7" s="287"/>
      <c r="D7" s="288"/>
      <c r="E7" s="289"/>
      <c r="F7" s="287"/>
      <c r="G7" s="287"/>
      <c r="H7" s="287"/>
      <c r="I7" s="287"/>
    </row>
    <row r="8" spans="1:9" s="282" customFormat="1" hidden="1" x14ac:dyDescent="0.2">
      <c r="A8" s="287"/>
      <c r="B8" s="287"/>
      <c r="C8" s="287"/>
      <c r="D8" s="288"/>
      <c r="E8" s="289"/>
      <c r="F8" s="287"/>
      <c r="G8" s="287"/>
      <c r="H8" s="287"/>
      <c r="I8" s="287"/>
    </row>
    <row r="9" spans="1:9" s="282" customFormat="1" hidden="1" x14ac:dyDescent="0.2">
      <c r="A9" s="287"/>
      <c r="B9" s="287"/>
      <c r="C9" s="287"/>
      <c r="D9" s="288"/>
      <c r="E9" s="289"/>
      <c r="F9" s="287"/>
      <c r="G9" s="287"/>
      <c r="H9" s="287"/>
      <c r="I9" s="287"/>
    </row>
    <row r="10" spans="1:9" s="282" customFormat="1" hidden="1" x14ac:dyDescent="0.2">
      <c r="A10" s="287"/>
      <c r="B10" s="287"/>
      <c r="C10" s="287"/>
      <c r="D10" s="288"/>
      <c r="E10" s="289"/>
      <c r="F10" s="287"/>
      <c r="G10" s="287"/>
      <c r="H10" s="287"/>
      <c r="I10" s="287"/>
    </row>
    <row r="11" spans="1:9" s="282" customFormat="1" hidden="1" x14ac:dyDescent="0.2">
      <c r="A11" s="287"/>
      <c r="B11" s="287"/>
      <c r="C11" s="287"/>
      <c r="D11" s="288"/>
      <c r="E11" s="289"/>
      <c r="F11" s="287"/>
      <c r="G11" s="287"/>
      <c r="H11" s="287"/>
      <c r="I11" s="287"/>
    </row>
    <row r="12" spans="1:9" s="282" customFormat="1" hidden="1" x14ac:dyDescent="0.2">
      <c r="A12" s="287"/>
      <c r="B12" s="287"/>
      <c r="C12" s="287"/>
      <c r="D12" s="288"/>
      <c r="E12" s="289"/>
      <c r="F12" s="287"/>
      <c r="G12" s="287"/>
      <c r="H12" s="287"/>
      <c r="I12" s="287"/>
    </row>
    <row r="13" spans="1:9" s="282" customFormat="1" hidden="1" x14ac:dyDescent="0.2">
      <c r="A13" s="287"/>
      <c r="B13" s="287"/>
      <c r="C13" s="287"/>
      <c r="D13" s="288"/>
      <c r="E13" s="289"/>
      <c r="F13" s="287"/>
      <c r="G13" s="287"/>
      <c r="H13" s="287"/>
      <c r="I13" s="287"/>
    </row>
    <row r="14" spans="1:9" s="282" customFormat="1" hidden="1" x14ac:dyDescent="0.2">
      <c r="A14" s="287"/>
      <c r="B14" s="287"/>
      <c r="C14" s="287"/>
      <c r="D14" s="288"/>
      <c r="E14" s="289"/>
      <c r="F14" s="287"/>
      <c r="G14" s="287"/>
      <c r="H14" s="287"/>
      <c r="I14" s="287"/>
    </row>
    <row r="15" spans="1:9" s="282" customFormat="1" hidden="1" x14ac:dyDescent="0.2">
      <c r="A15" s="287"/>
      <c r="B15" s="287"/>
      <c r="C15" s="287"/>
      <c r="D15" s="288"/>
      <c r="E15" s="289"/>
      <c r="F15" s="287"/>
      <c r="G15" s="287"/>
      <c r="H15" s="287"/>
      <c r="I15" s="287"/>
    </row>
    <row r="16" spans="1:9" s="282" customFormat="1" hidden="1" x14ac:dyDescent="0.2">
      <c r="A16" s="287"/>
      <c r="B16" s="287"/>
      <c r="C16" s="287"/>
      <c r="D16" s="288"/>
      <c r="E16" s="289"/>
      <c r="F16" s="287"/>
      <c r="G16" s="287"/>
      <c r="H16" s="287"/>
      <c r="I16" s="287"/>
    </row>
    <row r="17" spans="1:9" s="282" customFormat="1" hidden="1" x14ac:dyDescent="0.2">
      <c r="A17" s="287"/>
      <c r="B17" s="287"/>
      <c r="C17" s="287"/>
      <c r="D17" s="288"/>
      <c r="E17" s="289"/>
      <c r="F17" s="287"/>
      <c r="G17" s="287"/>
      <c r="H17" s="287"/>
      <c r="I17" s="287"/>
    </row>
    <row r="18" spans="1:9" s="282" customFormat="1" hidden="1" x14ac:dyDescent="0.2">
      <c r="A18" s="287"/>
      <c r="B18" s="287"/>
      <c r="C18" s="287"/>
      <c r="D18" s="288"/>
      <c r="E18" s="289"/>
      <c r="F18" s="287"/>
      <c r="G18" s="287"/>
      <c r="H18" s="287"/>
      <c r="I18" s="287"/>
    </row>
    <row r="19" spans="1:9" s="282" customFormat="1" hidden="1" x14ac:dyDescent="0.2">
      <c r="A19" s="287"/>
      <c r="B19" s="287"/>
      <c r="C19" s="287"/>
      <c r="D19" s="288"/>
      <c r="E19" s="289"/>
      <c r="F19" s="287"/>
      <c r="G19" s="287"/>
      <c r="H19" s="287"/>
      <c r="I19" s="287"/>
    </row>
    <row r="20" spans="1:9" s="282" customFormat="1" hidden="1" x14ac:dyDescent="0.2">
      <c r="A20" s="287"/>
      <c r="B20" s="287"/>
      <c r="C20" s="287"/>
      <c r="D20" s="288"/>
      <c r="E20" s="289"/>
      <c r="F20" s="287"/>
      <c r="G20" s="287"/>
      <c r="H20" s="287"/>
      <c r="I20" s="287"/>
    </row>
    <row r="21" spans="1:9" s="282" customFormat="1" hidden="1" x14ac:dyDescent="0.2">
      <c r="A21" s="287"/>
      <c r="B21" s="287"/>
      <c r="C21" s="287"/>
      <c r="D21" s="288"/>
      <c r="E21" s="289"/>
      <c r="F21" s="287"/>
      <c r="G21" s="287"/>
      <c r="H21" s="287"/>
      <c r="I21" s="287"/>
    </row>
    <row r="22" spans="1:9" s="282" customFormat="1" hidden="1" x14ac:dyDescent="0.2">
      <c r="A22" s="287"/>
      <c r="B22" s="287"/>
      <c r="C22" s="287"/>
      <c r="D22" s="288"/>
      <c r="E22" s="289"/>
      <c r="F22" s="287"/>
      <c r="G22" s="287"/>
      <c r="H22" s="287"/>
      <c r="I22" s="287"/>
    </row>
    <row r="23" spans="1:9" s="282" customFormat="1" hidden="1" x14ac:dyDescent="0.2">
      <c r="A23" s="287"/>
      <c r="B23" s="287"/>
      <c r="C23" s="287"/>
      <c r="D23" s="288"/>
      <c r="E23" s="289"/>
      <c r="F23" s="287"/>
      <c r="G23" s="287"/>
      <c r="H23" s="287"/>
      <c r="I23" s="287"/>
    </row>
    <row r="24" spans="1:9" s="282" customFormat="1" hidden="1" x14ac:dyDescent="0.2">
      <c r="A24" s="287"/>
      <c r="B24" s="287"/>
      <c r="C24" s="287"/>
      <c r="D24" s="288"/>
      <c r="E24" s="289"/>
      <c r="F24" s="287"/>
      <c r="G24" s="287"/>
      <c r="H24" s="287"/>
      <c r="I24" s="287"/>
    </row>
    <row r="25" spans="1:9" s="282" customFormat="1" hidden="1" x14ac:dyDescent="0.2">
      <c r="A25" s="287"/>
      <c r="B25" s="287"/>
      <c r="C25" s="287"/>
      <c r="D25" s="288"/>
      <c r="E25" s="289"/>
      <c r="F25" s="287"/>
      <c r="G25" s="287"/>
      <c r="H25" s="287"/>
      <c r="I25" s="287"/>
    </row>
    <row r="26" spans="1:9" s="282" customFormat="1" hidden="1" x14ac:dyDescent="0.2">
      <c r="A26" s="287"/>
      <c r="B26" s="287"/>
      <c r="C26" s="287"/>
      <c r="D26" s="288"/>
      <c r="E26" s="289"/>
      <c r="F26" s="287"/>
      <c r="G26" s="287"/>
      <c r="H26" s="287"/>
      <c r="I26" s="287"/>
    </row>
    <row r="27" spans="1:9" s="282" customFormat="1" hidden="1" x14ac:dyDescent="0.2">
      <c r="A27" s="287"/>
      <c r="B27" s="287"/>
      <c r="C27" s="287"/>
      <c r="D27" s="288"/>
      <c r="E27" s="289"/>
      <c r="F27" s="287"/>
      <c r="G27" s="287"/>
      <c r="H27" s="287"/>
      <c r="I27" s="287"/>
    </row>
    <row r="28" spans="1:9" s="282" customFormat="1" hidden="1" x14ac:dyDescent="0.2">
      <c r="A28" s="287"/>
      <c r="B28" s="287"/>
      <c r="C28" s="287"/>
      <c r="D28" s="288"/>
      <c r="E28" s="289"/>
      <c r="F28" s="287"/>
      <c r="G28" s="287"/>
      <c r="H28" s="287"/>
      <c r="I28" s="287"/>
    </row>
    <row r="29" spans="1:9" s="282" customFormat="1" hidden="1" x14ac:dyDescent="0.2">
      <c r="A29" s="287"/>
      <c r="B29" s="287"/>
      <c r="C29" s="287"/>
      <c r="D29" s="288"/>
      <c r="E29" s="289"/>
      <c r="F29" s="287"/>
      <c r="G29" s="287"/>
      <c r="H29" s="287"/>
      <c r="I29" s="287"/>
    </row>
    <row r="30" spans="1:9" s="282" customFormat="1" hidden="1" x14ac:dyDescent="0.2">
      <c r="A30" s="287"/>
      <c r="B30" s="287"/>
      <c r="C30" s="287"/>
      <c r="D30" s="288"/>
      <c r="E30" s="289"/>
      <c r="F30" s="287"/>
      <c r="G30" s="287"/>
      <c r="H30" s="287"/>
      <c r="I30" s="287"/>
    </row>
    <row r="31" spans="1:9" s="282" customFormat="1" hidden="1" x14ac:dyDescent="0.2">
      <c r="A31" s="287"/>
      <c r="B31" s="287"/>
      <c r="C31" s="287"/>
      <c r="D31" s="288"/>
      <c r="E31" s="289"/>
      <c r="F31" s="287"/>
      <c r="G31" s="287"/>
      <c r="H31" s="287"/>
      <c r="I31" s="287"/>
    </row>
    <row r="32" spans="1:9" s="282" customFormat="1" hidden="1" x14ac:dyDescent="0.2">
      <c r="A32" s="287"/>
      <c r="B32" s="287"/>
      <c r="C32" s="287"/>
      <c r="D32" s="288"/>
      <c r="E32" s="289"/>
      <c r="F32" s="287"/>
      <c r="G32" s="287"/>
      <c r="H32" s="287"/>
      <c r="I32" s="287"/>
    </row>
    <row r="33" spans="1:9" s="282" customFormat="1" hidden="1" x14ac:dyDescent="0.2">
      <c r="A33" s="287"/>
      <c r="B33" s="287"/>
      <c r="C33" s="287"/>
      <c r="D33" s="288"/>
      <c r="E33" s="289"/>
      <c r="F33" s="287"/>
      <c r="G33" s="287"/>
      <c r="H33" s="287"/>
      <c r="I33" s="287"/>
    </row>
    <row r="34" spans="1:9" s="282" customFormat="1" hidden="1" x14ac:dyDescent="0.2">
      <c r="A34" s="287"/>
      <c r="B34" s="287"/>
      <c r="C34" s="287"/>
      <c r="D34" s="288"/>
      <c r="E34" s="289"/>
      <c r="F34" s="287"/>
      <c r="G34" s="287"/>
      <c r="H34" s="287"/>
      <c r="I34" s="287"/>
    </row>
    <row r="35" spans="1:9" s="282" customFormat="1" hidden="1" x14ac:dyDescent="0.2">
      <c r="A35" s="287"/>
      <c r="B35" s="287"/>
      <c r="C35" s="287"/>
      <c r="D35" s="288"/>
      <c r="E35" s="289"/>
      <c r="F35" s="287"/>
      <c r="G35" s="287"/>
      <c r="H35" s="287"/>
      <c r="I35" s="287"/>
    </row>
    <row r="36" spans="1:9" s="282" customFormat="1" hidden="1" x14ac:dyDescent="0.2">
      <c r="A36" s="287"/>
      <c r="B36" s="287"/>
      <c r="C36" s="287"/>
      <c r="D36" s="288"/>
      <c r="E36" s="289"/>
      <c r="F36" s="287"/>
      <c r="G36" s="287"/>
      <c r="H36" s="287"/>
      <c r="I36" s="287"/>
    </row>
    <row r="37" spans="1:9" s="282" customFormat="1" hidden="1" x14ac:dyDescent="0.2">
      <c r="A37" s="287"/>
      <c r="B37" s="287"/>
      <c r="C37" s="287"/>
      <c r="D37" s="288"/>
      <c r="E37" s="289"/>
      <c r="F37" s="287"/>
      <c r="G37" s="287"/>
      <c r="H37" s="287"/>
      <c r="I37" s="287"/>
    </row>
    <row r="38" spans="1:9" s="282" customFormat="1" hidden="1" x14ac:dyDescent="0.2">
      <c r="A38" s="287"/>
      <c r="B38" s="287"/>
      <c r="C38" s="287"/>
      <c r="D38" s="288"/>
      <c r="E38" s="289"/>
      <c r="F38" s="287"/>
      <c r="G38" s="287"/>
      <c r="H38" s="287"/>
      <c r="I38" s="287"/>
    </row>
    <row r="39" spans="1:9" s="282" customFormat="1" hidden="1" x14ac:dyDescent="0.2">
      <c r="A39" s="287"/>
      <c r="B39" s="287"/>
      <c r="C39" s="287"/>
      <c r="D39" s="288"/>
      <c r="E39" s="289"/>
      <c r="F39" s="287"/>
      <c r="G39" s="287"/>
      <c r="H39" s="287"/>
      <c r="I39" s="287"/>
    </row>
    <row r="40" spans="1:9" s="282" customFormat="1" hidden="1" x14ac:dyDescent="0.2">
      <c r="A40" s="287"/>
      <c r="B40" s="287"/>
      <c r="C40" s="287"/>
      <c r="D40" s="288"/>
      <c r="E40" s="289"/>
      <c r="F40" s="287"/>
      <c r="G40" s="287"/>
      <c r="H40" s="287"/>
      <c r="I40" s="287"/>
    </row>
    <row r="41" spans="1:9" s="282" customFormat="1" hidden="1" x14ac:dyDescent="0.2">
      <c r="A41" s="287"/>
      <c r="B41" s="287"/>
      <c r="C41" s="287"/>
      <c r="D41" s="288"/>
      <c r="E41" s="289"/>
      <c r="F41" s="287"/>
      <c r="G41" s="287"/>
      <c r="H41" s="287"/>
      <c r="I41" s="287"/>
    </row>
    <row r="42" spans="1:9" s="282" customFormat="1" hidden="1" x14ac:dyDescent="0.2">
      <c r="A42" s="287"/>
      <c r="B42" s="287"/>
      <c r="C42" s="287"/>
      <c r="D42" s="288"/>
      <c r="E42" s="289"/>
      <c r="F42" s="287"/>
      <c r="G42" s="287"/>
      <c r="H42" s="287"/>
      <c r="I42" s="287"/>
    </row>
    <row r="43" spans="1:9" s="282" customFormat="1" hidden="1" x14ac:dyDescent="0.2">
      <c r="A43" s="287"/>
      <c r="B43" s="287"/>
      <c r="C43" s="287"/>
      <c r="D43" s="288"/>
      <c r="E43" s="289"/>
      <c r="F43" s="287"/>
      <c r="G43" s="287"/>
      <c r="H43" s="287"/>
      <c r="I43" s="287"/>
    </row>
    <row r="44" spans="1:9" s="282" customFormat="1" hidden="1" x14ac:dyDescent="0.2">
      <c r="A44" s="287"/>
      <c r="B44" s="287"/>
      <c r="C44" s="287"/>
      <c r="D44" s="288"/>
      <c r="E44" s="289"/>
      <c r="F44" s="287"/>
      <c r="G44" s="287"/>
      <c r="H44" s="287"/>
      <c r="I44" s="287"/>
    </row>
    <row r="45" spans="1:9" s="282" customFormat="1" hidden="1" x14ac:dyDescent="0.2">
      <c r="A45" s="287"/>
      <c r="B45" s="287"/>
      <c r="C45" s="287"/>
      <c r="D45" s="288"/>
      <c r="E45" s="289"/>
      <c r="F45" s="287"/>
      <c r="G45" s="287"/>
      <c r="H45" s="287"/>
      <c r="I45" s="287"/>
    </row>
    <row r="46" spans="1:9" s="282" customFormat="1" hidden="1" x14ac:dyDescent="0.2">
      <c r="A46" s="287"/>
      <c r="B46" s="287"/>
      <c r="C46" s="287"/>
      <c r="D46" s="288"/>
      <c r="E46" s="289"/>
      <c r="F46" s="287"/>
      <c r="G46" s="287"/>
      <c r="H46" s="287"/>
      <c r="I46" s="287"/>
    </row>
    <row r="47" spans="1:9" s="282" customFormat="1" hidden="1" x14ac:dyDescent="0.2">
      <c r="A47" s="287"/>
      <c r="B47" s="287"/>
      <c r="C47" s="287"/>
      <c r="D47" s="288"/>
      <c r="E47" s="289"/>
      <c r="F47" s="287"/>
      <c r="G47" s="287"/>
      <c r="H47" s="287"/>
      <c r="I47" s="287"/>
    </row>
    <row r="48" spans="1:9" s="282" customFormat="1" hidden="1" x14ac:dyDescent="0.2">
      <c r="A48" s="287"/>
      <c r="B48" s="287"/>
      <c r="C48" s="287"/>
      <c r="D48" s="288"/>
      <c r="E48" s="289"/>
      <c r="F48" s="287"/>
      <c r="G48" s="287"/>
      <c r="H48" s="287"/>
      <c r="I48" s="287"/>
    </row>
    <row r="49" spans="1:9" s="282" customFormat="1" hidden="1" x14ac:dyDescent="0.2">
      <c r="A49" s="287"/>
      <c r="B49" s="287"/>
      <c r="C49" s="287"/>
      <c r="D49" s="288"/>
      <c r="E49" s="289"/>
      <c r="F49" s="287"/>
      <c r="G49" s="287"/>
      <c r="H49" s="287"/>
      <c r="I49" s="287"/>
    </row>
    <row r="50" spans="1:9" s="282" customFormat="1" hidden="1" x14ac:dyDescent="0.2">
      <c r="A50" s="287"/>
      <c r="B50" s="287"/>
      <c r="C50" s="287"/>
      <c r="D50" s="288"/>
      <c r="E50" s="289"/>
      <c r="F50" s="287"/>
      <c r="G50" s="287"/>
      <c r="H50" s="287"/>
      <c r="I50" s="287"/>
    </row>
    <row r="51" spans="1:9" s="282" customFormat="1" hidden="1" x14ac:dyDescent="0.2">
      <c r="A51" s="287"/>
      <c r="B51" s="287"/>
      <c r="C51" s="287"/>
      <c r="D51" s="288"/>
      <c r="E51" s="289"/>
      <c r="F51" s="287"/>
      <c r="G51" s="287"/>
      <c r="H51" s="287"/>
      <c r="I51" s="287"/>
    </row>
    <row r="52" spans="1:9" s="282" customFormat="1" hidden="1" x14ac:dyDescent="0.2">
      <c r="A52" s="287"/>
      <c r="B52" s="287"/>
      <c r="C52" s="287"/>
      <c r="D52" s="288"/>
      <c r="E52" s="289"/>
      <c r="F52" s="287"/>
      <c r="G52" s="287"/>
      <c r="H52" s="287"/>
      <c r="I52" s="287"/>
    </row>
    <row r="53" spans="1:9" s="282" customFormat="1" ht="165.75" x14ac:dyDescent="0.2">
      <c r="A53" s="423" t="s">
        <v>2275</v>
      </c>
      <c r="B53" s="423" t="s">
        <v>2277</v>
      </c>
      <c r="C53" s="287" t="s">
        <v>233</v>
      </c>
      <c r="D53" s="288">
        <v>455</v>
      </c>
      <c r="E53" s="289">
        <v>43434</v>
      </c>
      <c r="F53" s="423" t="s">
        <v>2218</v>
      </c>
      <c r="G53" s="287">
        <v>72495</v>
      </c>
      <c r="H53" s="423" t="s">
        <v>2278</v>
      </c>
      <c r="I53" s="423" t="s">
        <v>2280</v>
      </c>
    </row>
    <row r="54" spans="1:9" s="282" customFormat="1" hidden="1" x14ac:dyDescent="0.2">
      <c r="A54" s="287"/>
      <c r="B54" s="287"/>
      <c r="C54" s="287"/>
      <c r="D54" s="288"/>
      <c r="E54" s="289"/>
      <c r="F54" s="287"/>
      <c r="G54" s="287"/>
      <c r="H54" s="287"/>
      <c r="I54" s="287"/>
    </row>
    <row r="55" spans="1:9" s="282" customFormat="1" hidden="1" x14ac:dyDescent="0.2">
      <c r="A55" s="287"/>
      <c r="B55" s="287"/>
      <c r="C55" s="287"/>
      <c r="D55" s="288"/>
      <c r="E55" s="289"/>
      <c r="F55" s="287"/>
      <c r="G55" s="287"/>
      <c r="H55" s="287"/>
      <c r="I55" s="287"/>
    </row>
    <row r="56" spans="1:9" s="282" customFormat="1" hidden="1" x14ac:dyDescent="0.2">
      <c r="A56" s="287"/>
      <c r="B56" s="287"/>
      <c r="C56" s="287"/>
      <c r="D56" s="288"/>
      <c r="E56" s="289"/>
      <c r="F56" s="287"/>
      <c r="G56" s="287"/>
      <c r="H56" s="287"/>
      <c r="I56" s="287"/>
    </row>
    <row r="57" spans="1:9" s="282" customFormat="1" hidden="1" x14ac:dyDescent="0.2">
      <c r="A57" s="287"/>
      <c r="B57" s="287"/>
      <c r="C57" s="287"/>
      <c r="D57" s="288"/>
      <c r="E57" s="289"/>
      <c r="F57" s="287"/>
      <c r="G57" s="287"/>
      <c r="H57" s="287"/>
      <c r="I57" s="287"/>
    </row>
    <row r="58" spans="1:9" s="282" customFormat="1" hidden="1" x14ac:dyDescent="0.2">
      <c r="A58" s="287"/>
      <c r="B58" s="287"/>
      <c r="C58" s="287"/>
      <c r="D58" s="288"/>
      <c r="E58" s="289"/>
      <c r="F58" s="287"/>
      <c r="G58" s="287"/>
      <c r="H58" s="287"/>
      <c r="I58" s="287"/>
    </row>
    <row r="59" spans="1:9" s="282" customFormat="1" hidden="1" x14ac:dyDescent="0.2">
      <c r="A59" s="287"/>
      <c r="B59" s="287"/>
      <c r="C59" s="287"/>
      <c r="D59" s="288"/>
      <c r="E59" s="289"/>
      <c r="F59" s="287"/>
      <c r="G59" s="287"/>
      <c r="H59" s="287"/>
      <c r="I59" s="287"/>
    </row>
    <row r="60" spans="1:9" s="282" customFormat="1" hidden="1" x14ac:dyDescent="0.2">
      <c r="A60" s="287"/>
      <c r="B60" s="287"/>
      <c r="C60" s="287"/>
      <c r="D60" s="288"/>
      <c r="E60" s="289"/>
      <c r="F60" s="287"/>
      <c r="G60" s="287"/>
      <c r="H60" s="287"/>
      <c r="I60" s="287"/>
    </row>
    <row r="61" spans="1:9" s="282" customFormat="1" hidden="1" x14ac:dyDescent="0.2">
      <c r="A61" s="287"/>
      <c r="B61" s="287"/>
      <c r="C61" s="287"/>
      <c r="D61" s="288"/>
      <c r="E61" s="289"/>
      <c r="F61" s="287"/>
      <c r="G61" s="287"/>
      <c r="H61" s="287"/>
      <c r="I61" s="287"/>
    </row>
    <row r="62" spans="1:9" s="282" customFormat="1" hidden="1" x14ac:dyDescent="0.2">
      <c r="A62" s="287"/>
      <c r="B62" s="287"/>
      <c r="C62" s="287"/>
      <c r="D62" s="288"/>
      <c r="E62" s="289"/>
      <c r="F62" s="287"/>
      <c r="G62" s="287"/>
      <c r="H62" s="287"/>
      <c r="I62" s="287"/>
    </row>
    <row r="63" spans="1:9" s="282" customFormat="1" hidden="1" x14ac:dyDescent="0.2">
      <c r="A63" s="287"/>
      <c r="B63" s="287"/>
      <c r="C63" s="287"/>
      <c r="D63" s="288"/>
      <c r="E63" s="289"/>
      <c r="F63" s="287"/>
      <c r="G63" s="287"/>
      <c r="H63" s="287"/>
      <c r="I63" s="287"/>
    </row>
    <row r="64" spans="1:9" s="282" customFormat="1" hidden="1" x14ac:dyDescent="0.2">
      <c r="A64" s="287"/>
      <c r="B64" s="287"/>
      <c r="C64" s="287"/>
      <c r="D64" s="288"/>
      <c r="E64" s="289"/>
      <c r="F64" s="287"/>
      <c r="G64" s="287"/>
      <c r="H64" s="287"/>
      <c r="I64" s="287"/>
    </row>
    <row r="65" spans="1:9" s="282" customFormat="1" hidden="1" x14ac:dyDescent="0.2">
      <c r="A65" s="287"/>
      <c r="B65" s="287"/>
      <c r="C65" s="287"/>
      <c r="D65" s="288"/>
      <c r="E65" s="289"/>
      <c r="F65" s="287"/>
      <c r="G65" s="287"/>
      <c r="H65" s="287"/>
      <c r="I65" s="287"/>
    </row>
    <row r="66" spans="1:9" s="282" customFormat="1" hidden="1" x14ac:dyDescent="0.2">
      <c r="A66" s="287"/>
      <c r="B66" s="287"/>
      <c r="C66" s="287"/>
      <c r="D66" s="288"/>
      <c r="E66" s="289"/>
      <c r="F66" s="287"/>
      <c r="G66" s="287"/>
      <c r="H66" s="287"/>
      <c r="I66" s="287"/>
    </row>
    <row r="67" spans="1:9" s="282" customFormat="1" hidden="1" x14ac:dyDescent="0.2">
      <c r="A67" s="287"/>
      <c r="B67" s="287"/>
      <c r="C67" s="287"/>
      <c r="D67" s="288"/>
      <c r="E67" s="289"/>
      <c r="F67" s="287"/>
      <c r="G67" s="287"/>
      <c r="H67" s="287"/>
      <c r="I67" s="287"/>
    </row>
    <row r="68" spans="1:9" s="282" customFormat="1" hidden="1" x14ac:dyDescent="0.2">
      <c r="A68" s="287"/>
      <c r="B68" s="287"/>
      <c r="C68" s="287"/>
      <c r="D68" s="288"/>
      <c r="E68" s="289"/>
      <c r="F68" s="287"/>
      <c r="G68" s="287"/>
      <c r="H68" s="287"/>
      <c r="I68" s="287"/>
    </row>
    <row r="69" spans="1:9" s="282" customFormat="1" hidden="1" x14ac:dyDescent="0.2">
      <c r="A69" s="287"/>
      <c r="B69" s="287"/>
      <c r="C69" s="287"/>
      <c r="D69" s="288"/>
      <c r="E69" s="289"/>
      <c r="F69" s="287"/>
      <c r="G69" s="287"/>
      <c r="H69" s="287"/>
      <c r="I69" s="287"/>
    </row>
    <row r="70" spans="1:9" s="282" customFormat="1" hidden="1" x14ac:dyDescent="0.2">
      <c r="A70" s="287"/>
      <c r="B70" s="287"/>
      <c r="C70" s="287"/>
      <c r="D70" s="288"/>
      <c r="E70" s="289"/>
      <c r="F70" s="287"/>
      <c r="G70" s="287"/>
      <c r="H70" s="287"/>
      <c r="I70" s="287"/>
    </row>
    <row r="71" spans="1:9" s="282" customFormat="1" hidden="1" x14ac:dyDescent="0.2">
      <c r="A71" s="287"/>
      <c r="B71" s="287"/>
      <c r="C71" s="287"/>
      <c r="D71" s="288"/>
      <c r="E71" s="289"/>
      <c r="F71" s="287"/>
      <c r="G71" s="287"/>
      <c r="H71" s="287"/>
      <c r="I71" s="287"/>
    </row>
    <row r="72" spans="1:9" s="282" customFormat="1" hidden="1" x14ac:dyDescent="0.2">
      <c r="A72" s="287"/>
      <c r="B72" s="287"/>
      <c r="C72" s="287"/>
      <c r="D72" s="288"/>
      <c r="E72" s="289"/>
      <c r="F72" s="287"/>
      <c r="G72" s="287"/>
      <c r="H72" s="287"/>
      <c r="I72" s="287"/>
    </row>
    <row r="73" spans="1:9" s="282" customFormat="1" hidden="1" x14ac:dyDescent="0.2">
      <c r="A73" s="287"/>
      <c r="B73" s="287"/>
      <c r="C73" s="287"/>
      <c r="D73" s="288"/>
      <c r="E73" s="289"/>
      <c r="F73" s="287"/>
      <c r="G73" s="287"/>
      <c r="H73" s="287"/>
      <c r="I73" s="287"/>
    </row>
    <row r="74" spans="1:9" s="282" customFormat="1" hidden="1" x14ac:dyDescent="0.2">
      <c r="A74" s="287"/>
      <c r="B74" s="287"/>
      <c r="C74" s="287"/>
      <c r="D74" s="288"/>
      <c r="E74" s="289"/>
      <c r="F74" s="287"/>
      <c r="G74" s="287"/>
      <c r="H74" s="287"/>
      <c r="I74" s="287"/>
    </row>
    <row r="75" spans="1:9" s="282" customFormat="1" hidden="1" x14ac:dyDescent="0.2">
      <c r="A75" s="287"/>
      <c r="B75" s="287"/>
      <c r="C75" s="287"/>
      <c r="D75" s="288"/>
      <c r="E75" s="289"/>
      <c r="F75" s="287"/>
      <c r="G75" s="287"/>
      <c r="H75" s="287"/>
      <c r="I75" s="287"/>
    </row>
    <row r="76" spans="1:9" s="282" customFormat="1" hidden="1" x14ac:dyDescent="0.2">
      <c r="A76" s="287"/>
      <c r="B76" s="287"/>
      <c r="C76" s="287"/>
      <c r="D76" s="288"/>
      <c r="E76" s="289"/>
      <c r="F76" s="287"/>
      <c r="G76" s="287"/>
      <c r="H76" s="287"/>
      <c r="I76" s="287"/>
    </row>
    <row r="77" spans="1:9" s="282" customFormat="1" hidden="1" x14ac:dyDescent="0.2">
      <c r="A77" s="287"/>
      <c r="B77" s="287"/>
      <c r="C77" s="287"/>
      <c r="D77" s="288"/>
      <c r="E77" s="289"/>
      <c r="F77" s="287"/>
      <c r="G77" s="287"/>
      <c r="H77" s="287"/>
      <c r="I77" s="287"/>
    </row>
    <row r="78" spans="1:9" s="282" customFormat="1" hidden="1" x14ac:dyDescent="0.2">
      <c r="A78" s="287"/>
      <c r="B78" s="287"/>
      <c r="C78" s="287"/>
      <c r="D78" s="288"/>
      <c r="E78" s="289"/>
      <c r="F78" s="287"/>
      <c r="G78" s="287"/>
      <c r="H78" s="287"/>
      <c r="I78" s="287"/>
    </row>
    <row r="79" spans="1:9" s="282" customFormat="1" hidden="1" x14ac:dyDescent="0.2">
      <c r="A79" s="287"/>
      <c r="B79" s="287"/>
      <c r="C79" s="287"/>
      <c r="D79" s="288"/>
      <c r="E79" s="289"/>
      <c r="F79" s="287"/>
      <c r="G79" s="287"/>
      <c r="H79" s="287"/>
      <c r="I79" s="287"/>
    </row>
    <row r="80" spans="1:9" s="282" customFormat="1" hidden="1" x14ac:dyDescent="0.2">
      <c r="A80" s="287"/>
      <c r="B80" s="287"/>
      <c r="C80" s="287"/>
      <c r="D80" s="288"/>
      <c r="E80" s="289"/>
      <c r="F80" s="287"/>
      <c r="G80" s="287"/>
      <c r="H80" s="287"/>
      <c r="I80" s="287"/>
    </row>
    <row r="81" spans="1:9" s="282" customFormat="1" hidden="1" x14ac:dyDescent="0.2">
      <c r="A81" s="287"/>
      <c r="B81" s="287"/>
      <c r="C81" s="287"/>
      <c r="D81" s="288"/>
      <c r="E81" s="289"/>
      <c r="F81" s="287"/>
      <c r="G81" s="287"/>
      <c r="H81" s="287"/>
      <c r="I81" s="287"/>
    </row>
    <row r="82" spans="1:9" s="282" customFormat="1" hidden="1" x14ac:dyDescent="0.2">
      <c r="A82" s="287"/>
      <c r="B82" s="287"/>
      <c r="C82" s="287"/>
      <c r="D82" s="288"/>
      <c r="E82" s="289"/>
      <c r="F82" s="287"/>
      <c r="G82" s="287"/>
      <c r="H82" s="287"/>
      <c r="I82" s="287"/>
    </row>
    <row r="83" spans="1:9" s="282" customFormat="1" hidden="1" x14ac:dyDescent="0.2">
      <c r="A83" s="287"/>
      <c r="B83" s="287"/>
      <c r="C83" s="287"/>
      <c r="D83" s="288"/>
      <c r="E83" s="289"/>
      <c r="F83" s="287"/>
      <c r="G83" s="287"/>
      <c r="H83" s="287"/>
      <c r="I83" s="287"/>
    </row>
    <row r="84" spans="1:9" s="282" customFormat="1" hidden="1" x14ac:dyDescent="0.2">
      <c r="A84" s="287"/>
      <c r="B84" s="287"/>
      <c r="C84" s="287"/>
      <c r="D84" s="288"/>
      <c r="E84" s="289"/>
      <c r="F84" s="287"/>
      <c r="G84" s="287"/>
      <c r="H84" s="287"/>
      <c r="I84" s="287"/>
    </row>
    <row r="85" spans="1:9" s="282" customFormat="1" hidden="1" x14ac:dyDescent="0.2">
      <c r="A85" s="287"/>
      <c r="B85" s="287"/>
      <c r="C85" s="287"/>
      <c r="D85" s="288"/>
      <c r="E85" s="289"/>
      <c r="F85" s="287"/>
      <c r="G85" s="287"/>
      <c r="H85" s="287"/>
      <c r="I85" s="287"/>
    </row>
    <row r="86" spans="1:9" s="282" customFormat="1" hidden="1" x14ac:dyDescent="0.2">
      <c r="A86" s="287"/>
      <c r="B86" s="287"/>
      <c r="C86" s="287"/>
      <c r="D86" s="288"/>
      <c r="E86" s="289"/>
      <c r="F86" s="287"/>
      <c r="G86" s="287"/>
      <c r="H86" s="287"/>
      <c r="I86" s="287"/>
    </row>
    <row r="87" spans="1:9" s="282" customFormat="1" hidden="1" x14ac:dyDescent="0.2">
      <c r="A87" s="287"/>
      <c r="B87" s="287"/>
      <c r="C87" s="287"/>
      <c r="D87" s="288"/>
      <c r="E87" s="289"/>
      <c r="F87" s="287"/>
      <c r="G87" s="287"/>
      <c r="H87" s="287"/>
      <c r="I87" s="287"/>
    </row>
    <row r="88" spans="1:9" s="282" customFormat="1" hidden="1" x14ac:dyDescent="0.2">
      <c r="A88" s="287"/>
      <c r="B88" s="287"/>
      <c r="C88" s="287"/>
      <c r="D88" s="288"/>
      <c r="E88" s="289"/>
      <c r="F88" s="287"/>
      <c r="G88" s="287"/>
      <c r="H88" s="287"/>
      <c r="I88" s="287"/>
    </row>
    <row r="89" spans="1:9" s="282" customFormat="1" hidden="1" x14ac:dyDescent="0.2">
      <c r="A89" s="287"/>
      <c r="B89" s="287"/>
      <c r="C89" s="287"/>
      <c r="D89" s="288"/>
      <c r="E89" s="289"/>
      <c r="F89" s="287"/>
      <c r="G89" s="287"/>
      <c r="H89" s="287"/>
      <c r="I89" s="287"/>
    </row>
    <row r="90" spans="1:9" s="282" customFormat="1" hidden="1" x14ac:dyDescent="0.2">
      <c r="A90" s="287"/>
      <c r="B90" s="287"/>
      <c r="C90" s="287"/>
      <c r="D90" s="288"/>
      <c r="E90" s="289"/>
      <c r="F90" s="287"/>
      <c r="G90" s="287"/>
      <c r="H90" s="287"/>
      <c r="I90" s="287"/>
    </row>
    <row r="91" spans="1:9" s="282" customFormat="1" hidden="1" x14ac:dyDescent="0.2">
      <c r="A91" s="287"/>
      <c r="B91" s="287"/>
      <c r="C91" s="287"/>
      <c r="D91" s="288"/>
      <c r="E91" s="289"/>
      <c r="F91" s="287"/>
      <c r="G91" s="287"/>
      <c r="H91" s="287"/>
      <c r="I91" s="287"/>
    </row>
    <row r="92" spans="1:9" s="282" customFormat="1" hidden="1" x14ac:dyDescent="0.2">
      <c r="A92" s="287"/>
      <c r="B92" s="287"/>
      <c r="C92" s="287"/>
      <c r="D92" s="288"/>
      <c r="E92" s="289"/>
      <c r="F92" s="287"/>
      <c r="G92" s="287"/>
      <c r="H92" s="287"/>
      <c r="I92" s="287"/>
    </row>
    <row r="93" spans="1:9" s="282" customFormat="1" ht="166.5" thickBot="1" x14ac:dyDescent="0.25">
      <c r="A93" s="423" t="s">
        <v>2276</v>
      </c>
      <c r="B93" s="423" t="s">
        <v>2277</v>
      </c>
      <c r="C93" s="287" t="s">
        <v>233</v>
      </c>
      <c r="D93" s="288">
        <v>455</v>
      </c>
      <c r="E93" s="289">
        <v>43434</v>
      </c>
      <c r="F93" s="423" t="s">
        <v>2218</v>
      </c>
      <c r="G93" s="287">
        <v>72495</v>
      </c>
      <c r="H93" s="423" t="s">
        <v>2278</v>
      </c>
      <c r="I93" s="423" t="s">
        <v>2280</v>
      </c>
    </row>
    <row r="94" spans="1:9" s="282" customFormat="1" ht="13.5" hidden="1" thickBot="1" x14ac:dyDescent="0.25">
      <c r="A94" s="287"/>
      <c r="B94" s="287"/>
      <c r="C94" s="287"/>
      <c r="D94" s="288"/>
      <c r="E94" s="289"/>
      <c r="F94" s="287"/>
      <c r="G94" s="287"/>
      <c r="H94" s="287"/>
      <c r="I94" s="287"/>
    </row>
    <row r="95" spans="1:9" ht="22.5" customHeight="1" thickBot="1" x14ac:dyDescent="0.25">
      <c r="A95" s="290"/>
      <c r="B95" s="290"/>
      <c r="C95" s="291" t="s">
        <v>285</v>
      </c>
      <c r="D95" s="292">
        <f>SUM(D5:D94)</f>
        <v>1578</v>
      </c>
      <c r="E95" s="290"/>
      <c r="F95" s="290"/>
      <c r="G95" s="290"/>
      <c r="H95" s="293"/>
      <c r="I95" s="293"/>
    </row>
    <row r="510" spans="6:6" ht="25.5" hidden="1" x14ac:dyDescent="0.2">
      <c r="F510" s="259" t="s">
        <v>231</v>
      </c>
    </row>
    <row r="511" spans="6:6" ht="25.5" hidden="1" x14ac:dyDescent="0.2">
      <c r="F511" s="259" t="s">
        <v>232</v>
      </c>
    </row>
    <row r="512" spans="6:6" ht="25.5" hidden="1" x14ac:dyDescent="0.2">
      <c r="F512" s="259" t="s">
        <v>233</v>
      </c>
    </row>
    <row r="513" spans="6:6" ht="25.5" hidden="1" x14ac:dyDescent="0.2">
      <c r="F513" s="259" t="s">
        <v>234</v>
      </c>
    </row>
    <row r="514" spans="6:6" ht="38.25" hidden="1" x14ac:dyDescent="0.2">
      <c r="F514" s="259" t="s">
        <v>235</v>
      </c>
    </row>
    <row r="515" spans="6:6" ht="25.5" hidden="1" x14ac:dyDescent="0.2">
      <c r="F515" s="259" t="s">
        <v>236</v>
      </c>
    </row>
    <row r="516" spans="6:6" ht="38.25" hidden="1" x14ac:dyDescent="0.2">
      <c r="F516" s="259" t="s">
        <v>237</v>
      </c>
    </row>
    <row r="517" spans="6:6" ht="51" hidden="1" x14ac:dyDescent="0.2">
      <c r="F517" s="259" t="s">
        <v>238</v>
      </c>
    </row>
    <row r="518" spans="6:6" hidden="1" x14ac:dyDescent="0.2">
      <c r="F518" s="259" t="s">
        <v>239</v>
      </c>
    </row>
    <row r="519" spans="6:6" ht="25.5" hidden="1" x14ac:dyDescent="0.2">
      <c r="F519" s="259" t="s">
        <v>240</v>
      </c>
    </row>
    <row r="520" spans="6:6" hidden="1" x14ac:dyDescent="0.2">
      <c r="F520" s="259" t="s">
        <v>241</v>
      </c>
    </row>
    <row r="521" spans="6:6" ht="25.5" hidden="1" x14ac:dyDescent="0.2">
      <c r="F521" s="259" t="s">
        <v>242</v>
      </c>
    </row>
    <row r="522" spans="6:6" hidden="1" x14ac:dyDescent="0.2">
      <c r="F522" s="259" t="s">
        <v>73</v>
      </c>
    </row>
    <row r="523" spans="6:6" hidden="1" x14ac:dyDescent="0.2"/>
    <row r="524" spans="6:6" hidden="1" x14ac:dyDescent="0.2"/>
  </sheetData>
  <sheetProtection algorithmName="SHA-512" hashValue="t+0ajlECyOvChv9Sjk/dknZTZT36sy+5EGprxx187LCZZjJyZm+RgNv+mU/56Up4oBJD2H/BfPCTx2AaY+G1kA==" saltValue="Xthr/8SPowgIkRuRHUTl6g==" spinCount="100000" sheet="1" objects="1" scenarios="1" formatRows="0" insertRows="0"/>
  <mergeCells count="3">
    <mergeCell ref="A3:I3"/>
    <mergeCell ref="A1:I1"/>
    <mergeCell ref="A2:I2"/>
  </mergeCells>
  <phoneticPr fontId="0" type="noConversion"/>
  <dataValidations count="1">
    <dataValidation type="list" allowBlank="1" showInputMessage="1" showErrorMessage="1" sqref="C5:C94">
      <formula1>$F$510:$F$523</formula1>
    </dataValidation>
  </dataValidations>
  <pageMargins left="0.19685039370078741" right="0.19685039370078741" top="0.59055118110236227" bottom="0.59055118110236227" header="0" footer="0"/>
  <pageSetup paperSize="9" scale="93" fitToHeight="0" pageOrder="overThenDown" orientation="landscape" r:id="rId1"/>
  <headerFooter>
    <oddFoote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9"/>
  <sheetViews>
    <sheetView showGridLines="0" view="pageBreakPreview" zoomScaleNormal="100" zoomScaleSheetLayoutView="100" workbookViewId="0">
      <pane ySplit="4" topLeftCell="A146" activePane="bottomLeft" state="frozen"/>
      <selection activeCell="I400" sqref="I400"/>
      <selection pane="bottomLeft" activeCell="C29" sqref="C29"/>
    </sheetView>
  </sheetViews>
  <sheetFormatPr defaultRowHeight="12.75" x14ac:dyDescent="0.2"/>
  <cols>
    <col min="1" max="1" width="4" style="420" bestFit="1" customWidth="1"/>
    <col min="2" max="2" width="7.7109375" style="461" customWidth="1"/>
    <col min="3" max="3" width="15.42578125" style="297" customWidth="1"/>
    <col min="4" max="4" width="23.5703125" style="65" customWidth="1"/>
    <col min="5" max="5" width="12.7109375" style="298" customWidth="1"/>
    <col min="6" max="6" width="24.7109375" style="298" customWidth="1"/>
    <col min="7" max="7" width="33.5703125" style="65" customWidth="1"/>
    <col min="8" max="8" width="53.140625" style="65" customWidth="1"/>
    <col min="9" max="9" width="15.5703125" style="440" customWidth="1"/>
    <col min="10" max="10" width="21.42578125" style="297" customWidth="1"/>
    <col min="11" max="11" width="11.5703125" style="297" customWidth="1"/>
    <col min="12" max="16384" width="9.140625" style="297"/>
  </cols>
  <sheetData>
    <row r="1" spans="1:11" ht="15.75" x14ac:dyDescent="0.25">
      <c r="A1" s="558" t="str">
        <f>Capa!A1</f>
        <v>Termo de Parceria nº. 42/2017 celebrado entre a Fundação Clóvis Salgado - FCS e a Associação Pró-Cultura e Promoção das Artes - APPA</v>
      </c>
      <c r="B1" s="558"/>
      <c r="C1" s="558"/>
      <c r="D1" s="558"/>
      <c r="E1" s="558"/>
      <c r="F1" s="558"/>
      <c r="G1" s="558"/>
      <c r="H1" s="558"/>
      <c r="I1" s="328"/>
      <c r="J1" s="326"/>
      <c r="K1" s="326"/>
    </row>
    <row r="2" spans="1:11" ht="15.75" x14ac:dyDescent="0.25">
      <c r="A2" s="558" t="str">
        <f>Capa!A5</f>
        <v>5º Relatório Gerencial Financeiro</v>
      </c>
      <c r="B2" s="558"/>
      <c r="C2" s="558"/>
      <c r="D2" s="558"/>
      <c r="E2" s="558"/>
      <c r="F2" s="558"/>
      <c r="G2" s="558"/>
      <c r="H2" s="558"/>
      <c r="I2" s="328"/>
      <c r="J2" s="326"/>
      <c r="K2" s="326"/>
    </row>
    <row r="3" spans="1:11" ht="15.75" thickBot="1" x14ac:dyDescent="0.3">
      <c r="A3" s="559" t="s">
        <v>341</v>
      </c>
      <c r="B3" s="559"/>
      <c r="C3" s="559"/>
      <c r="D3" s="559"/>
      <c r="E3" s="559"/>
      <c r="F3" s="559"/>
      <c r="G3" s="559"/>
      <c r="H3" s="559"/>
      <c r="I3" s="328"/>
      <c r="J3" s="327"/>
      <c r="K3" s="327"/>
    </row>
    <row r="4" spans="1:11" ht="25.5" x14ac:dyDescent="0.2">
      <c r="A4" s="487" t="s">
        <v>297</v>
      </c>
      <c r="B4" s="488" t="s">
        <v>298</v>
      </c>
      <c r="C4" s="488" t="s">
        <v>36</v>
      </c>
      <c r="D4" s="488" t="s">
        <v>437</v>
      </c>
      <c r="E4" s="489" t="s">
        <v>165</v>
      </c>
      <c r="F4" s="490" t="s">
        <v>323</v>
      </c>
      <c r="G4" s="488" t="s">
        <v>55</v>
      </c>
      <c r="H4" s="487" t="s">
        <v>56</v>
      </c>
      <c r="I4" s="437" t="s">
        <v>411</v>
      </c>
      <c r="J4" s="441" t="s">
        <v>36</v>
      </c>
      <c r="K4" s="429" t="s">
        <v>296</v>
      </c>
    </row>
    <row r="5" spans="1:11" ht="60" x14ac:dyDescent="0.2">
      <c r="A5" s="491">
        <v>1</v>
      </c>
      <c r="B5" s="492">
        <v>42917</v>
      </c>
      <c r="C5" s="493" t="s">
        <v>281</v>
      </c>
      <c r="D5" s="493" t="s">
        <v>394</v>
      </c>
      <c r="E5" s="494">
        <v>100</v>
      </c>
      <c r="F5" s="493" t="s">
        <v>405</v>
      </c>
      <c r="G5" s="493" t="s">
        <v>418</v>
      </c>
      <c r="H5" s="493" t="s">
        <v>456</v>
      </c>
      <c r="I5" s="438" t="s">
        <v>426</v>
      </c>
      <c r="J5" s="444" t="str">
        <f t="shared" ref="J5:J70" si="0">SUBSTITUTE(C5," ","_")</f>
        <v>Gastos_Gerais</v>
      </c>
      <c r="K5" s="296">
        <f>IF(YEAR(B5)=Diário!$P$1,MONTH(B5)-Diário!$O$1+1,(YEAR(B5)-Diário!$P$1)*12-Diário!$O$1+1+MONTH(B5))</f>
        <v>-13</v>
      </c>
    </row>
    <row r="6" spans="1:11" ht="72" x14ac:dyDescent="0.2">
      <c r="A6" s="491">
        <v>2</v>
      </c>
      <c r="B6" s="492">
        <v>42979</v>
      </c>
      <c r="C6" s="493" t="s">
        <v>281</v>
      </c>
      <c r="D6" s="493" t="s">
        <v>374</v>
      </c>
      <c r="E6" s="494">
        <v>700</v>
      </c>
      <c r="F6" s="493" t="s">
        <v>405</v>
      </c>
      <c r="G6" s="493" t="s">
        <v>420</v>
      </c>
      <c r="H6" s="493" t="s">
        <v>421</v>
      </c>
      <c r="I6" s="438">
        <v>43008</v>
      </c>
      <c r="J6" s="444" t="str">
        <f t="shared" si="0"/>
        <v>Gastos_Gerais</v>
      </c>
      <c r="K6" s="296">
        <f>IF(YEAR(B6)=Diário!$P$1,MONTH(B6)-Diário!$O$1+1,(YEAR(B6)-Diário!$P$1)*12-Diário!$O$1+1+MONTH(B6))</f>
        <v>-11</v>
      </c>
    </row>
    <row r="7" spans="1:11" ht="48" x14ac:dyDescent="0.2">
      <c r="A7" s="491">
        <v>3</v>
      </c>
      <c r="B7" s="492">
        <v>43040</v>
      </c>
      <c r="C7" s="493" t="s">
        <v>281</v>
      </c>
      <c r="D7" s="493" t="s">
        <v>382</v>
      </c>
      <c r="E7" s="494">
        <v>100.8</v>
      </c>
      <c r="F7" s="493" t="s">
        <v>406</v>
      </c>
      <c r="G7" s="493" t="s">
        <v>423</v>
      </c>
      <c r="H7" s="493" t="s">
        <v>449</v>
      </c>
      <c r="I7" s="438">
        <v>43069</v>
      </c>
      <c r="J7" s="444" t="str">
        <f t="shared" si="0"/>
        <v>Gastos_Gerais</v>
      </c>
      <c r="K7" s="296">
        <f>IF(YEAR(B7)=Diário!$P$1,MONTH(B7)-Diário!$O$1+1,(YEAR(B7)-Diário!$P$1)*12-Diário!$O$1+1+MONTH(B7))</f>
        <v>-9</v>
      </c>
    </row>
    <row r="8" spans="1:11" ht="36" x14ac:dyDescent="0.2">
      <c r="A8" s="491">
        <v>4</v>
      </c>
      <c r="B8" s="492">
        <v>43101</v>
      </c>
      <c r="C8" s="493" t="s">
        <v>281</v>
      </c>
      <c r="D8" s="493" t="s">
        <v>382</v>
      </c>
      <c r="E8" s="494">
        <v>100.8</v>
      </c>
      <c r="F8" s="493" t="s">
        <v>406</v>
      </c>
      <c r="G8" s="493" t="s">
        <v>430</v>
      </c>
      <c r="H8" s="493" t="s">
        <v>448</v>
      </c>
      <c r="I8" s="438">
        <v>43131</v>
      </c>
      <c r="J8" s="444" t="str">
        <f t="shared" si="0"/>
        <v>Gastos_Gerais</v>
      </c>
      <c r="K8" s="296">
        <f>IF(YEAR(B8)=Diário!$P$1,MONTH(B8)-Diário!$O$1+1,(YEAR(B8)-Diário!$P$1)*12-Diário!$O$1+1+MONTH(B8))</f>
        <v>-7</v>
      </c>
    </row>
    <row r="9" spans="1:11" ht="36" x14ac:dyDescent="0.2">
      <c r="A9" s="491">
        <v>5</v>
      </c>
      <c r="B9" s="492">
        <v>43160</v>
      </c>
      <c r="C9" s="493" t="s">
        <v>281</v>
      </c>
      <c r="D9" s="493" t="s">
        <v>382</v>
      </c>
      <c r="E9" s="494">
        <v>103.2</v>
      </c>
      <c r="F9" s="493" t="s">
        <v>406</v>
      </c>
      <c r="G9" s="493" t="s">
        <v>474</v>
      </c>
      <c r="H9" s="493" t="s">
        <v>475</v>
      </c>
      <c r="I9" s="438">
        <v>43171</v>
      </c>
      <c r="J9" s="444" t="str">
        <f t="shared" si="0"/>
        <v>Gastos_Gerais</v>
      </c>
      <c r="K9" s="296">
        <f>IF(YEAR(B9)=Diário!$P$1,MONTH(B9)-Diário!$O$1+1,(YEAR(B9)-Diário!$P$1)*12-Diário!$O$1+1+MONTH(B9))</f>
        <v>-5</v>
      </c>
    </row>
    <row r="10" spans="1:11" ht="36" x14ac:dyDescent="0.2">
      <c r="A10" s="491">
        <v>6</v>
      </c>
      <c r="B10" s="492">
        <v>43221</v>
      </c>
      <c r="C10" s="493" t="s">
        <v>281</v>
      </c>
      <c r="D10" s="493" t="s">
        <v>382</v>
      </c>
      <c r="E10" s="494">
        <v>103.2</v>
      </c>
      <c r="F10" s="493" t="s">
        <v>406</v>
      </c>
      <c r="G10" s="493" t="s">
        <v>473</v>
      </c>
      <c r="H10" s="493" t="s">
        <v>2767</v>
      </c>
      <c r="I10" s="438">
        <v>43230</v>
      </c>
      <c r="J10" s="444" t="str">
        <f t="shared" si="0"/>
        <v>Gastos_Gerais</v>
      </c>
      <c r="K10" s="296">
        <f>IF(YEAR(B10)=Diário!$P$1,MONTH(B10)-Diário!$O$1+1,(YEAR(B10)-Diário!$P$1)*12-Diário!$O$1+1+MONTH(B10))</f>
        <v>-3</v>
      </c>
    </row>
    <row r="11" spans="1:11" ht="36" x14ac:dyDescent="0.2">
      <c r="A11" s="491">
        <v>7</v>
      </c>
      <c r="B11" s="492">
        <v>43313</v>
      </c>
      <c r="C11" s="493" t="s">
        <v>281</v>
      </c>
      <c r="D11" s="493" t="s">
        <v>374</v>
      </c>
      <c r="E11" s="494">
        <v>250</v>
      </c>
      <c r="F11" s="493" t="s">
        <v>405</v>
      </c>
      <c r="G11" s="493" t="s">
        <v>464</v>
      </c>
      <c r="H11" s="493" t="s">
        <v>465</v>
      </c>
      <c r="I11" s="438">
        <v>43291</v>
      </c>
      <c r="J11" s="444" t="str">
        <f t="shared" si="0"/>
        <v>Gastos_Gerais</v>
      </c>
      <c r="K11" s="296">
        <f>IF(YEAR(B11)=Diário!$P$1,MONTH(B11)-Diário!$O$1+1,(YEAR(B11)-Diário!$P$1)*12-Diário!$O$1+1+MONTH(B11))</f>
        <v>0</v>
      </c>
    </row>
    <row r="12" spans="1:11" ht="48" x14ac:dyDescent="0.2">
      <c r="A12" s="491">
        <v>8</v>
      </c>
      <c r="B12" s="492">
        <v>43252</v>
      </c>
      <c r="C12" s="493" t="s">
        <v>281</v>
      </c>
      <c r="D12" s="493" t="s">
        <v>382</v>
      </c>
      <c r="E12" s="494">
        <v>103.2</v>
      </c>
      <c r="F12" s="493" t="s">
        <v>406</v>
      </c>
      <c r="G12" s="493" t="s">
        <v>477</v>
      </c>
      <c r="H12" s="493" t="s">
        <v>478</v>
      </c>
      <c r="I12" s="438">
        <v>43279</v>
      </c>
      <c r="J12" s="444" t="str">
        <f t="shared" si="0"/>
        <v>Gastos_Gerais</v>
      </c>
      <c r="K12" s="296">
        <f>IF(YEAR(B12)=Diário!$P$1,MONTH(B12)-Diário!$O$1+1,(YEAR(B12)-Diário!$P$1)*12-Diário!$O$1+1+MONTH(B12))</f>
        <v>-2</v>
      </c>
    </row>
    <row r="13" spans="1:11" ht="36" x14ac:dyDescent="0.2">
      <c r="A13" s="491">
        <v>9</v>
      </c>
      <c r="B13" s="492">
        <v>43282</v>
      </c>
      <c r="C13" s="493" t="s">
        <v>281</v>
      </c>
      <c r="D13" s="493" t="s">
        <v>382</v>
      </c>
      <c r="E13" s="494">
        <v>103.2</v>
      </c>
      <c r="F13" s="493" t="s">
        <v>406</v>
      </c>
      <c r="G13" s="493" t="s">
        <v>496</v>
      </c>
      <c r="H13" s="493" t="s">
        <v>497</v>
      </c>
      <c r="I13" s="439"/>
      <c r="J13" s="444" t="str">
        <f t="shared" si="0"/>
        <v>Gastos_Gerais</v>
      </c>
      <c r="K13" s="296">
        <f>IF(YEAR(B13)=Diário!$P$1,MONTH(B13)-Diário!$O$1+1,(YEAR(B13)-Diário!$P$1)*12-Diário!$O$1+1+MONTH(B13))</f>
        <v>-1</v>
      </c>
    </row>
    <row r="14" spans="1:11" ht="24" x14ac:dyDescent="0.2">
      <c r="A14" s="491">
        <v>10</v>
      </c>
      <c r="B14" s="492">
        <v>43313</v>
      </c>
      <c r="C14" s="493" t="s">
        <v>281</v>
      </c>
      <c r="D14" s="493" t="s">
        <v>366</v>
      </c>
      <c r="E14" s="494">
        <v>77.400000000000006</v>
      </c>
      <c r="F14" s="493" t="s">
        <v>402</v>
      </c>
      <c r="G14" s="493" t="s">
        <v>2766</v>
      </c>
      <c r="H14" s="493" t="s">
        <v>2675</v>
      </c>
      <c r="I14" s="438">
        <v>43470</v>
      </c>
      <c r="J14" s="444" t="str">
        <f t="shared" si="0"/>
        <v>Gastos_Gerais</v>
      </c>
      <c r="K14" s="296">
        <f>IF(YEAR(B14)=Diário!$P$1,MONTH(B14)-Diário!$O$1+1,(YEAR(B14)-Diário!$P$1)*12-Diário!$O$1+1+MONTH(B14))</f>
        <v>0</v>
      </c>
    </row>
    <row r="15" spans="1:11" ht="36" x14ac:dyDescent="0.2">
      <c r="A15" s="491">
        <v>11</v>
      </c>
      <c r="B15" s="492">
        <v>43313</v>
      </c>
      <c r="C15" s="493" t="s">
        <v>281</v>
      </c>
      <c r="D15" s="493" t="s">
        <v>374</v>
      </c>
      <c r="E15" s="494">
        <v>250</v>
      </c>
      <c r="F15" s="493" t="s">
        <v>405</v>
      </c>
      <c r="G15" s="493" t="s">
        <v>528</v>
      </c>
      <c r="H15" s="493" t="s">
        <v>529</v>
      </c>
      <c r="I15" s="439"/>
      <c r="J15" s="444" t="str">
        <f t="shared" si="0"/>
        <v>Gastos_Gerais</v>
      </c>
      <c r="K15" s="296">
        <f>IF(YEAR(B15)=Diário!$P$1,MONTH(B15)-Diário!$O$1+1,(YEAR(B15)-Diário!$P$1)*12-Diário!$O$1+1+MONTH(B15))</f>
        <v>0</v>
      </c>
    </row>
    <row r="16" spans="1:11" ht="36" x14ac:dyDescent="0.2">
      <c r="A16" s="491">
        <v>12</v>
      </c>
      <c r="B16" s="492">
        <v>43313</v>
      </c>
      <c r="C16" s="493" t="s">
        <v>281</v>
      </c>
      <c r="D16" s="493" t="s">
        <v>63</v>
      </c>
      <c r="E16" s="494">
        <v>1770</v>
      </c>
      <c r="F16" s="493" t="s">
        <v>405</v>
      </c>
      <c r="G16" s="493" t="s">
        <v>561</v>
      </c>
      <c r="H16" s="493" t="s">
        <v>557</v>
      </c>
      <c r="I16" s="438">
        <v>43373</v>
      </c>
      <c r="J16" s="444" t="str">
        <f t="shared" si="0"/>
        <v>Gastos_Gerais</v>
      </c>
      <c r="K16" s="296">
        <f>IF(YEAR(B16)=Diário!$P$1,MONTH(B16)-Diário!$O$1+1,(YEAR(B16)-Diário!$P$1)*12-Diário!$O$1+1+MONTH(B16))</f>
        <v>0</v>
      </c>
    </row>
    <row r="17" spans="1:11" ht="48" x14ac:dyDescent="0.2">
      <c r="A17" s="491">
        <v>13</v>
      </c>
      <c r="B17" s="492">
        <v>43313</v>
      </c>
      <c r="C17" s="493" t="s">
        <v>281</v>
      </c>
      <c r="D17" s="493" t="s">
        <v>382</v>
      </c>
      <c r="E17" s="494">
        <v>103.2</v>
      </c>
      <c r="F17" s="493" t="s">
        <v>406</v>
      </c>
      <c r="G17" s="493" t="s">
        <v>573</v>
      </c>
      <c r="H17" s="493" t="s">
        <v>574</v>
      </c>
      <c r="I17" s="439"/>
      <c r="J17" s="444" t="str">
        <f t="shared" si="0"/>
        <v>Gastos_Gerais</v>
      </c>
      <c r="K17" s="296">
        <f>IF(YEAR(B17)=Diário!$P$1,MONTH(B17)-Diário!$O$1+1,(YEAR(B17)-Diário!$P$1)*12-Diário!$O$1+1+MONTH(B17))</f>
        <v>0</v>
      </c>
    </row>
    <row r="18" spans="1:11" ht="24" x14ac:dyDescent="0.2">
      <c r="A18" s="491">
        <v>14</v>
      </c>
      <c r="B18" s="492">
        <v>43344</v>
      </c>
      <c r="C18" s="493" t="s">
        <v>281</v>
      </c>
      <c r="D18" s="493" t="s">
        <v>398</v>
      </c>
      <c r="E18" s="494">
        <v>2305</v>
      </c>
      <c r="F18" s="493" t="s">
        <v>402</v>
      </c>
      <c r="G18" s="493" t="s">
        <v>611</v>
      </c>
      <c r="H18" s="493" t="s">
        <v>612</v>
      </c>
      <c r="I18" s="438"/>
      <c r="J18" s="444" t="str">
        <f t="shared" si="0"/>
        <v>Gastos_Gerais</v>
      </c>
      <c r="K18" s="296">
        <f>IF(YEAR(B18)=Diário!$P$1,MONTH(B18)-Diário!$O$1+1,(YEAR(B18)-Diário!$P$1)*12-Diário!$O$1+1+MONTH(B18))</f>
        <v>1</v>
      </c>
    </row>
    <row r="19" spans="1:11" ht="24" x14ac:dyDescent="0.2">
      <c r="A19" s="491">
        <v>15</v>
      </c>
      <c r="B19" s="492">
        <v>43435</v>
      </c>
      <c r="C19" s="493" t="s">
        <v>281</v>
      </c>
      <c r="D19" s="493" t="s">
        <v>3</v>
      </c>
      <c r="E19" s="494">
        <v>2280.84</v>
      </c>
      <c r="F19" s="493" t="s">
        <v>329</v>
      </c>
      <c r="G19" s="493" t="s">
        <v>1007</v>
      </c>
      <c r="H19" s="493" t="s">
        <v>1008</v>
      </c>
      <c r="I19" s="438">
        <v>43474</v>
      </c>
      <c r="J19" s="444" t="str">
        <f t="shared" si="0"/>
        <v>Gastos_Gerais</v>
      </c>
      <c r="K19" s="296">
        <f>IF(YEAR(B19)=Diário!$P$1,MONTH(B19)-Diário!$O$1+1,(YEAR(B19)-Diário!$P$1)*12-Diário!$O$1+1+MONTH(B19))</f>
        <v>4</v>
      </c>
    </row>
    <row r="20" spans="1:11" ht="24" x14ac:dyDescent="0.2">
      <c r="A20" s="491">
        <v>16</v>
      </c>
      <c r="B20" s="492">
        <v>43405</v>
      </c>
      <c r="C20" s="493" t="s">
        <v>281</v>
      </c>
      <c r="D20" s="493" t="s">
        <v>10</v>
      </c>
      <c r="E20" s="494">
        <v>96.3</v>
      </c>
      <c r="F20" s="493" t="s">
        <v>329</v>
      </c>
      <c r="G20" s="493" t="s">
        <v>2766</v>
      </c>
      <c r="H20" s="493" t="s">
        <v>2706</v>
      </c>
      <c r="I20" s="438">
        <v>43470</v>
      </c>
      <c r="J20" s="444" t="str">
        <f t="shared" si="0"/>
        <v>Gastos_Gerais</v>
      </c>
      <c r="K20" s="296">
        <f>IF(YEAR(B20)=Diário!$P$1,MONTH(B20)-Diário!$O$1+1,(YEAR(B20)-Diário!$P$1)*12-Diário!$O$1+1+MONTH(B20))</f>
        <v>3</v>
      </c>
    </row>
    <row r="21" spans="1:11" ht="24" x14ac:dyDescent="0.2">
      <c r="A21" s="491">
        <v>17</v>
      </c>
      <c r="B21" s="492">
        <v>43435</v>
      </c>
      <c r="C21" s="493" t="s">
        <v>281</v>
      </c>
      <c r="D21" s="493" t="s">
        <v>10</v>
      </c>
      <c r="E21" s="494">
        <v>1925.9</v>
      </c>
      <c r="F21" s="493" t="s">
        <v>329</v>
      </c>
      <c r="G21" s="493" t="s">
        <v>563</v>
      </c>
      <c r="H21" s="493" t="s">
        <v>1010</v>
      </c>
      <c r="I21" s="438">
        <v>43470</v>
      </c>
      <c r="J21" s="444" t="str">
        <f t="shared" si="0"/>
        <v>Gastos_Gerais</v>
      </c>
      <c r="K21" s="296">
        <f>IF(YEAR(B21)=Diário!$P$1,MONTH(B21)-Diário!$O$1+1,(YEAR(B21)-Diário!$P$1)*12-Diário!$O$1+1+MONTH(B21))</f>
        <v>4</v>
      </c>
    </row>
    <row r="22" spans="1:11" ht="24" x14ac:dyDescent="0.2">
      <c r="A22" s="491">
        <v>18</v>
      </c>
      <c r="B22" s="492">
        <v>43435</v>
      </c>
      <c r="C22" s="493" t="s">
        <v>281</v>
      </c>
      <c r="D22" s="493" t="s">
        <v>60</v>
      </c>
      <c r="E22" s="494">
        <v>2660</v>
      </c>
      <c r="F22" s="493" t="s">
        <v>329</v>
      </c>
      <c r="G22" s="493" t="s">
        <v>1009</v>
      </c>
      <c r="H22" s="493" t="s">
        <v>1011</v>
      </c>
      <c r="I22" s="438">
        <v>43470</v>
      </c>
      <c r="J22" s="444" t="str">
        <f t="shared" si="0"/>
        <v>Gastos_Gerais</v>
      </c>
      <c r="K22" s="296">
        <f>IF(YEAR(B22)=Diário!$P$1,MONTH(B22)-Diário!$O$1+1,(YEAR(B22)-Diário!$P$1)*12-Diário!$O$1+1+MONTH(B22))</f>
        <v>4</v>
      </c>
    </row>
    <row r="23" spans="1:11" ht="24" x14ac:dyDescent="0.2">
      <c r="A23" s="491">
        <v>19</v>
      </c>
      <c r="B23" s="492">
        <v>43405</v>
      </c>
      <c r="C23" s="493" t="s">
        <v>281</v>
      </c>
      <c r="D23" s="493" t="s">
        <v>93</v>
      </c>
      <c r="E23" s="494">
        <v>36.700000000000003</v>
      </c>
      <c r="F23" s="493" t="s">
        <v>329</v>
      </c>
      <c r="G23" s="493" t="s">
        <v>2766</v>
      </c>
      <c r="H23" s="493" t="s">
        <v>2707</v>
      </c>
      <c r="I23" s="438">
        <v>43470</v>
      </c>
      <c r="J23" s="444" t="str">
        <f t="shared" si="0"/>
        <v>Gastos_Gerais</v>
      </c>
      <c r="K23" s="296">
        <f>IF(YEAR(B23)=Diário!$P$1,MONTH(B23)-Diário!$O$1+1,(YEAR(B23)-Diário!$P$1)*12-Diário!$O$1+1+MONTH(B23))</f>
        <v>3</v>
      </c>
    </row>
    <row r="24" spans="1:11" ht="24" x14ac:dyDescent="0.2">
      <c r="A24" s="491">
        <v>20</v>
      </c>
      <c r="B24" s="492">
        <v>43435</v>
      </c>
      <c r="C24" s="493" t="s">
        <v>281</v>
      </c>
      <c r="D24" s="493" t="s">
        <v>93</v>
      </c>
      <c r="E24" s="494">
        <v>180</v>
      </c>
      <c r="F24" s="493" t="s">
        <v>329</v>
      </c>
      <c r="G24" s="493" t="s">
        <v>1012</v>
      </c>
      <c r="H24" s="493" t="s">
        <v>1014</v>
      </c>
      <c r="I24" s="438">
        <v>43475</v>
      </c>
      <c r="J24" s="444" t="str">
        <f t="shared" si="0"/>
        <v>Gastos_Gerais</v>
      </c>
      <c r="K24" s="296">
        <f>IF(YEAR(B24)=Diário!$P$1,MONTH(B24)-Diário!$O$1+1,(YEAR(B24)-Diário!$P$1)*12-Diário!$O$1+1+MONTH(B24))</f>
        <v>4</v>
      </c>
    </row>
    <row r="25" spans="1:11" ht="24" x14ac:dyDescent="0.2">
      <c r="A25" s="491">
        <v>21</v>
      </c>
      <c r="B25" s="492">
        <v>43435</v>
      </c>
      <c r="C25" s="493" t="s">
        <v>281</v>
      </c>
      <c r="D25" s="493" t="s">
        <v>86</v>
      </c>
      <c r="E25" s="494">
        <v>1154.27</v>
      </c>
      <c r="F25" s="493" t="s">
        <v>329</v>
      </c>
      <c r="G25" s="493" t="s">
        <v>1013</v>
      </c>
      <c r="H25" s="493" t="s">
        <v>1015</v>
      </c>
      <c r="I25" s="438">
        <v>43482</v>
      </c>
      <c r="J25" s="444" t="str">
        <f t="shared" si="0"/>
        <v>Gastos_Gerais</v>
      </c>
      <c r="K25" s="296">
        <f>IF(YEAR(B25)=Diário!$P$1,MONTH(B25)-Diário!$O$1+1,(YEAR(B25)-Diário!$P$1)*12-Diário!$O$1+1+MONTH(B25))</f>
        <v>4</v>
      </c>
    </row>
    <row r="26" spans="1:11" ht="24" x14ac:dyDescent="0.2">
      <c r="A26" s="491">
        <v>22</v>
      </c>
      <c r="B26" s="492">
        <v>43435</v>
      </c>
      <c r="C26" s="493" t="s">
        <v>281</v>
      </c>
      <c r="D26" s="493" t="s">
        <v>167</v>
      </c>
      <c r="E26" s="494">
        <v>800</v>
      </c>
      <c r="F26" s="493" t="s">
        <v>329</v>
      </c>
      <c r="G26" s="493" t="s">
        <v>1016</v>
      </c>
      <c r="H26" s="493" t="s">
        <v>1017</v>
      </c>
      <c r="I26" s="438">
        <v>43482</v>
      </c>
      <c r="J26" s="444" t="str">
        <f t="shared" si="0"/>
        <v>Gastos_Gerais</v>
      </c>
      <c r="K26" s="296">
        <f>IF(YEAR(B26)=Diário!$P$1,MONTH(B26)-Diário!$O$1+1,(YEAR(B26)-Diário!$P$1)*12-Diário!$O$1+1+MONTH(B26))</f>
        <v>4</v>
      </c>
    </row>
    <row r="27" spans="1:11" ht="24" x14ac:dyDescent="0.2">
      <c r="A27" s="491">
        <v>23</v>
      </c>
      <c r="B27" s="492">
        <v>43435</v>
      </c>
      <c r="C27" s="493" t="s">
        <v>189</v>
      </c>
      <c r="D27" s="493" t="s">
        <v>2</v>
      </c>
      <c r="E27" s="494">
        <v>22830.89</v>
      </c>
      <c r="F27" s="493" t="s">
        <v>330</v>
      </c>
      <c r="G27" s="493" t="s">
        <v>2772</v>
      </c>
      <c r="H27" s="493" t="s">
        <v>2786</v>
      </c>
      <c r="I27" s="438">
        <v>43473</v>
      </c>
      <c r="J27" s="444" t="str">
        <f t="shared" si="0"/>
        <v>Gastos_com_Pessoal</v>
      </c>
      <c r="K27" s="296">
        <f>IF(YEAR(B27)=Diário!$P$1,MONTH(B27)-Diário!$O$1+1,(YEAR(B27)-Diário!$P$1)*12-Diário!$O$1+1+MONTH(B27))</f>
        <v>4</v>
      </c>
    </row>
    <row r="28" spans="1:11" ht="36" x14ac:dyDescent="0.2">
      <c r="A28" s="491">
        <v>24</v>
      </c>
      <c r="B28" s="492">
        <v>43435</v>
      </c>
      <c r="C28" s="493" t="s">
        <v>189</v>
      </c>
      <c r="D28" s="493" t="s">
        <v>2</v>
      </c>
      <c r="E28" s="494">
        <v>2058.2199999999998</v>
      </c>
      <c r="F28" s="493" t="s">
        <v>330</v>
      </c>
      <c r="G28" s="493" t="s">
        <v>2711</v>
      </c>
      <c r="H28" s="493" t="s">
        <v>2787</v>
      </c>
      <c r="I28" s="438">
        <v>43483</v>
      </c>
      <c r="J28" s="444" t="str">
        <f t="shared" si="0"/>
        <v>Gastos_com_Pessoal</v>
      </c>
      <c r="K28" s="296">
        <f>IF(YEAR(B28)=Diário!$P$1,MONTH(B28)-Diário!$O$1+1,(YEAR(B28)-Diário!$P$1)*12-Diário!$O$1+1+MONTH(B28))</f>
        <v>4</v>
      </c>
    </row>
    <row r="29" spans="1:11" ht="24" x14ac:dyDescent="0.2">
      <c r="A29" s="491">
        <v>25</v>
      </c>
      <c r="B29" s="492">
        <v>43435</v>
      </c>
      <c r="C29" s="493" t="s">
        <v>189</v>
      </c>
      <c r="D29" s="493" t="s">
        <v>2</v>
      </c>
      <c r="E29" s="494">
        <v>2563.52</v>
      </c>
      <c r="F29" s="493" t="s">
        <v>330</v>
      </c>
      <c r="G29" s="493" t="s">
        <v>2713</v>
      </c>
      <c r="H29" s="493" t="s">
        <v>2788</v>
      </c>
      <c r="I29" s="438">
        <v>43483</v>
      </c>
      <c r="J29" s="444" t="str">
        <f t="shared" si="0"/>
        <v>Gastos_com_Pessoal</v>
      </c>
      <c r="K29" s="296">
        <f>IF(YEAR(B29)=Diário!$P$1,MONTH(B29)-Diário!$O$1+1,(YEAR(B29)-Diário!$P$1)*12-Diário!$O$1+1+MONTH(B29))</f>
        <v>4</v>
      </c>
    </row>
    <row r="30" spans="1:11" ht="36" x14ac:dyDescent="0.2">
      <c r="A30" s="491">
        <v>26</v>
      </c>
      <c r="B30" s="492">
        <v>43344</v>
      </c>
      <c r="C30" s="493" t="s">
        <v>281</v>
      </c>
      <c r="D30" s="493" t="s">
        <v>382</v>
      </c>
      <c r="E30" s="494">
        <v>144</v>
      </c>
      <c r="F30" s="493" t="s">
        <v>406</v>
      </c>
      <c r="G30" s="493" t="s">
        <v>1124</v>
      </c>
      <c r="H30" s="493" t="s">
        <v>1123</v>
      </c>
      <c r="I30" s="438">
        <v>43363</v>
      </c>
      <c r="J30" s="444" t="str">
        <f t="shared" si="0"/>
        <v>Gastos_Gerais</v>
      </c>
      <c r="K30" s="296">
        <f>IF(YEAR(B30)=Diário!$P$1,MONTH(B30)-Diário!$O$1+1,(YEAR(B30)-Diário!$P$1)*12-Diário!$O$1+1+MONTH(B30))</f>
        <v>1</v>
      </c>
    </row>
    <row r="31" spans="1:11" ht="24" x14ac:dyDescent="0.2">
      <c r="A31" s="491">
        <v>27</v>
      </c>
      <c r="B31" s="492">
        <v>43405</v>
      </c>
      <c r="C31" s="493" t="s">
        <v>281</v>
      </c>
      <c r="D31" s="493" t="s">
        <v>380</v>
      </c>
      <c r="E31" s="494">
        <v>35.17</v>
      </c>
      <c r="F31" s="493" t="s">
        <v>402</v>
      </c>
      <c r="G31" s="493" t="s">
        <v>2766</v>
      </c>
      <c r="H31" s="493" t="s">
        <v>2710</v>
      </c>
      <c r="I31" s="438">
        <v>43470</v>
      </c>
      <c r="J31" s="444" t="str">
        <f t="shared" si="0"/>
        <v>Gastos_Gerais</v>
      </c>
      <c r="K31" s="296">
        <f>IF(YEAR(B31)=Diário!$P$1,MONTH(B31)-Diário!$O$1+1,(YEAR(B31)-Diário!$P$1)*12-Diário!$O$1+1+MONTH(B31))</f>
        <v>3</v>
      </c>
    </row>
    <row r="32" spans="1:11" ht="36" x14ac:dyDescent="0.2">
      <c r="A32" s="491">
        <v>28</v>
      </c>
      <c r="B32" s="492">
        <v>43435</v>
      </c>
      <c r="C32" s="493" t="s">
        <v>281</v>
      </c>
      <c r="D32" s="493" t="s">
        <v>380</v>
      </c>
      <c r="E32" s="494">
        <v>1750</v>
      </c>
      <c r="F32" s="493" t="s">
        <v>402</v>
      </c>
      <c r="G32" s="493" t="s">
        <v>1199</v>
      </c>
      <c r="H32" s="493" t="s">
        <v>2517</v>
      </c>
      <c r="I32" s="438">
        <v>43470</v>
      </c>
      <c r="J32" s="444" t="str">
        <f t="shared" si="0"/>
        <v>Gastos_Gerais</v>
      </c>
      <c r="K32" s="296">
        <f>IF(YEAR(B32)=Diário!$P$1,MONTH(B32)-Diário!$O$1+1,(YEAR(B32)-Diário!$P$1)*12-Diário!$O$1+1+MONTH(B32))</f>
        <v>4</v>
      </c>
    </row>
    <row r="33" spans="1:11" ht="24" x14ac:dyDescent="0.2">
      <c r="A33" s="491">
        <v>29</v>
      </c>
      <c r="B33" s="492">
        <v>43313</v>
      </c>
      <c r="C33" s="493" t="s">
        <v>281</v>
      </c>
      <c r="D33" s="493" t="s">
        <v>400</v>
      </c>
      <c r="E33" s="494">
        <v>505.64</v>
      </c>
      <c r="F33" s="493" t="s">
        <v>405</v>
      </c>
      <c r="G33" s="493" t="s">
        <v>2711</v>
      </c>
      <c r="H33" s="493" t="s">
        <v>2712</v>
      </c>
      <c r="I33" s="438">
        <v>43485</v>
      </c>
      <c r="J33" s="444" t="str">
        <f t="shared" si="0"/>
        <v>Gastos_Gerais</v>
      </c>
      <c r="K33" s="296">
        <f>IF(YEAR(B33)=Diário!$P$1,MONTH(B33)-Diário!$O$1+1,(YEAR(B33)-Diário!$P$1)*12-Diário!$O$1+1+MONTH(B33))</f>
        <v>0</v>
      </c>
    </row>
    <row r="34" spans="1:11" ht="72" x14ac:dyDescent="0.2">
      <c r="A34" s="491">
        <v>30</v>
      </c>
      <c r="B34" s="492">
        <v>43374</v>
      </c>
      <c r="C34" s="493" t="s">
        <v>281</v>
      </c>
      <c r="D34" s="493" t="s">
        <v>400</v>
      </c>
      <c r="E34" s="494">
        <v>1100</v>
      </c>
      <c r="F34" s="493" t="s">
        <v>402</v>
      </c>
      <c r="G34" s="493" t="s">
        <v>1294</v>
      </c>
      <c r="H34" s="493" t="s">
        <v>1295</v>
      </c>
      <c r="I34" s="438">
        <v>43511</v>
      </c>
      <c r="J34" s="444" t="str">
        <f t="shared" si="0"/>
        <v>Gastos_Gerais</v>
      </c>
      <c r="K34" s="296">
        <f>IF(YEAR(B34)=Diário!$P$1,MONTH(B34)-Diário!$O$1+1,(YEAR(B34)-Diário!$P$1)*12-Diário!$O$1+1+MONTH(B34))</f>
        <v>2</v>
      </c>
    </row>
    <row r="35" spans="1:11" ht="180" x14ac:dyDescent="0.2">
      <c r="A35" s="491">
        <v>31</v>
      </c>
      <c r="B35" s="492">
        <v>43374</v>
      </c>
      <c r="C35" s="493" t="s">
        <v>281</v>
      </c>
      <c r="D35" s="493" t="s">
        <v>400</v>
      </c>
      <c r="E35" s="494">
        <v>4800</v>
      </c>
      <c r="F35" s="493" t="s">
        <v>402</v>
      </c>
      <c r="G35" s="493" t="s">
        <v>1296</v>
      </c>
      <c r="H35" s="493" t="s">
        <v>2156</v>
      </c>
      <c r="I35" s="486">
        <v>43524</v>
      </c>
      <c r="J35" s="444" t="str">
        <f t="shared" si="0"/>
        <v>Gastos_Gerais</v>
      </c>
      <c r="K35" s="296">
        <f>IF(YEAR(B35)=Diário!$P$1,MONTH(B35)-Diário!$O$1+1,(YEAR(B35)-Diário!$P$1)*12-Diário!$O$1+1+MONTH(B35))</f>
        <v>2</v>
      </c>
    </row>
    <row r="36" spans="1:11" ht="60" x14ac:dyDescent="0.2">
      <c r="A36" s="491">
        <v>32</v>
      </c>
      <c r="B36" s="492">
        <v>43374</v>
      </c>
      <c r="C36" s="493" t="s">
        <v>281</v>
      </c>
      <c r="D36" s="493" t="s">
        <v>92</v>
      </c>
      <c r="E36" s="494">
        <v>1500</v>
      </c>
      <c r="F36" s="493" t="s">
        <v>402</v>
      </c>
      <c r="G36" s="493" t="s">
        <v>1297</v>
      </c>
      <c r="H36" s="493" t="s">
        <v>2011</v>
      </c>
      <c r="I36" s="438">
        <v>43496</v>
      </c>
      <c r="J36" s="444" t="str">
        <f t="shared" si="0"/>
        <v>Gastos_Gerais</v>
      </c>
      <c r="K36" s="296">
        <f>IF(YEAR(B36)=Diário!$P$1,MONTH(B36)-Diário!$O$1+1,(YEAR(B36)-Diário!$P$1)*12-Diário!$O$1+1+MONTH(B36))</f>
        <v>2</v>
      </c>
    </row>
    <row r="37" spans="1:11" ht="216" x14ac:dyDescent="0.2">
      <c r="A37" s="491">
        <v>33</v>
      </c>
      <c r="B37" s="492">
        <v>43374</v>
      </c>
      <c r="C37" s="493" t="s">
        <v>281</v>
      </c>
      <c r="D37" s="493" t="s">
        <v>394</v>
      </c>
      <c r="E37" s="494">
        <v>1924.92</v>
      </c>
      <c r="F37" s="493" t="s">
        <v>402</v>
      </c>
      <c r="G37" s="493" t="s">
        <v>1349</v>
      </c>
      <c r="H37" s="493" t="s">
        <v>2067</v>
      </c>
      <c r="I37" s="438">
        <v>43494</v>
      </c>
      <c r="J37" s="444" t="str">
        <f t="shared" si="0"/>
        <v>Gastos_Gerais</v>
      </c>
      <c r="K37" s="296">
        <f>IF(YEAR(B37)=Diário!$P$1,MONTH(B37)-Diário!$O$1+1,(YEAR(B37)-Diário!$P$1)*12-Diário!$O$1+1+MONTH(B37))</f>
        <v>2</v>
      </c>
    </row>
    <row r="38" spans="1:11" ht="120" x14ac:dyDescent="0.2">
      <c r="A38" s="491">
        <v>34</v>
      </c>
      <c r="B38" s="492">
        <v>43374</v>
      </c>
      <c r="C38" s="493" t="s">
        <v>281</v>
      </c>
      <c r="D38" s="493" t="s">
        <v>378</v>
      </c>
      <c r="E38" s="494">
        <v>10052.92</v>
      </c>
      <c r="F38" s="493" t="s">
        <v>402</v>
      </c>
      <c r="G38" s="493" t="s">
        <v>1355</v>
      </c>
      <c r="H38" s="493" t="s">
        <v>1356</v>
      </c>
      <c r="I38" s="438"/>
      <c r="J38" s="444" t="str">
        <f t="shared" si="0"/>
        <v>Gastos_Gerais</v>
      </c>
      <c r="K38" s="296">
        <f>IF(YEAR(B38)=Diário!$P$1,MONTH(B38)-Diário!$O$1+1,(YEAR(B38)-Diário!$P$1)*12-Diário!$O$1+1+MONTH(B38))</f>
        <v>2</v>
      </c>
    </row>
    <row r="39" spans="1:11" ht="60" x14ac:dyDescent="0.2">
      <c r="A39" s="491">
        <v>35</v>
      </c>
      <c r="B39" s="492">
        <v>43374</v>
      </c>
      <c r="C39" s="493" t="s">
        <v>281</v>
      </c>
      <c r="D39" s="493" t="s">
        <v>92</v>
      </c>
      <c r="E39" s="494">
        <v>23000</v>
      </c>
      <c r="F39" s="493" t="s">
        <v>402</v>
      </c>
      <c r="G39" s="493" t="s">
        <v>1363</v>
      </c>
      <c r="H39" s="493" t="s">
        <v>1362</v>
      </c>
      <c r="I39" s="486">
        <v>43511</v>
      </c>
      <c r="J39" s="444" t="str">
        <f t="shared" si="0"/>
        <v>Gastos_Gerais</v>
      </c>
      <c r="K39" s="296">
        <f>IF(YEAR(B39)=Diário!$P$1,MONTH(B39)-Diário!$O$1+1,(YEAR(B39)-Diário!$P$1)*12-Diário!$O$1+1+MONTH(B39))</f>
        <v>2</v>
      </c>
    </row>
    <row r="40" spans="1:11" ht="96" x14ac:dyDescent="0.2">
      <c r="A40" s="491">
        <v>36</v>
      </c>
      <c r="B40" s="492">
        <v>43374</v>
      </c>
      <c r="C40" s="493" t="s">
        <v>281</v>
      </c>
      <c r="D40" s="493" t="s">
        <v>368</v>
      </c>
      <c r="E40" s="494">
        <v>12467</v>
      </c>
      <c r="F40" s="493" t="s">
        <v>402</v>
      </c>
      <c r="G40" s="493" t="s">
        <v>1492</v>
      </c>
      <c r="H40" s="493" t="s">
        <v>2273</v>
      </c>
      <c r="I40" s="486">
        <v>43146</v>
      </c>
      <c r="J40" s="444" t="str">
        <f t="shared" si="0"/>
        <v>Gastos_Gerais</v>
      </c>
      <c r="K40" s="296">
        <f>IF(YEAR(B40)=Diário!$P$1,MONTH(B40)-Diário!$O$1+1,(YEAR(B40)-Diário!$P$1)*12-Diário!$O$1+1+MONTH(B40))</f>
        <v>2</v>
      </c>
    </row>
    <row r="41" spans="1:11" ht="24" x14ac:dyDescent="0.2">
      <c r="A41" s="491">
        <v>37</v>
      </c>
      <c r="B41" s="492">
        <v>43374</v>
      </c>
      <c r="C41" s="493" t="s">
        <v>281</v>
      </c>
      <c r="D41" s="493" t="s">
        <v>382</v>
      </c>
      <c r="E41" s="494">
        <v>13.2</v>
      </c>
      <c r="F41" s="493" t="s">
        <v>406</v>
      </c>
      <c r="G41" s="493" t="s">
        <v>2713</v>
      </c>
      <c r="H41" s="493" t="s">
        <v>2714</v>
      </c>
      <c r="I41" s="438">
        <v>43485</v>
      </c>
      <c r="J41" s="444" t="str">
        <f t="shared" si="0"/>
        <v>Gastos_Gerais</v>
      </c>
      <c r="K41" s="296">
        <f>IF(YEAR(B41)=Diário!$P$1,MONTH(B41)-Diário!$O$1+1,(YEAR(B41)-Diário!$P$1)*12-Diário!$O$1+1+MONTH(B41))</f>
        <v>2</v>
      </c>
    </row>
    <row r="42" spans="1:11" ht="24" x14ac:dyDescent="0.2">
      <c r="A42" s="491">
        <v>38</v>
      </c>
      <c r="B42" s="492">
        <v>43374</v>
      </c>
      <c r="C42" s="493" t="s">
        <v>281</v>
      </c>
      <c r="D42" s="493" t="s">
        <v>382</v>
      </c>
      <c r="E42" s="494">
        <v>3.6</v>
      </c>
      <c r="F42" s="493" t="s">
        <v>406</v>
      </c>
      <c r="G42" s="493" t="s">
        <v>2766</v>
      </c>
      <c r="H42" s="493" t="s">
        <v>2715</v>
      </c>
      <c r="I42" s="438">
        <v>43470</v>
      </c>
      <c r="J42" s="444" t="str">
        <f t="shared" si="0"/>
        <v>Gastos_Gerais</v>
      </c>
      <c r="K42" s="296">
        <f>IF(YEAR(B42)=Diário!$P$1,MONTH(B42)-Diário!$O$1+1,(YEAR(B42)-Diário!$P$1)*12-Diário!$O$1+1+MONTH(B42))</f>
        <v>2</v>
      </c>
    </row>
    <row r="43" spans="1:11" ht="24" x14ac:dyDescent="0.2">
      <c r="A43" s="491">
        <v>39</v>
      </c>
      <c r="B43" s="492">
        <v>43374</v>
      </c>
      <c r="C43" s="493" t="s">
        <v>281</v>
      </c>
      <c r="D43" s="493" t="s">
        <v>382</v>
      </c>
      <c r="E43" s="494">
        <v>24</v>
      </c>
      <c r="F43" s="493" t="s">
        <v>406</v>
      </c>
      <c r="G43" s="493" t="s">
        <v>2713</v>
      </c>
      <c r="H43" s="493" t="s">
        <v>2716</v>
      </c>
      <c r="I43" s="438">
        <v>43485</v>
      </c>
      <c r="J43" s="444" t="str">
        <f t="shared" si="0"/>
        <v>Gastos_Gerais</v>
      </c>
      <c r="K43" s="296">
        <f>IF(YEAR(B43)=Diário!$P$1,MONTH(B43)-Diário!$O$1+1,(YEAR(B43)-Diário!$P$1)*12-Diário!$O$1+1+MONTH(B43))</f>
        <v>2</v>
      </c>
    </row>
    <row r="44" spans="1:11" ht="168" x14ac:dyDescent="0.2">
      <c r="A44" s="491">
        <v>40</v>
      </c>
      <c r="B44" s="492">
        <v>43374</v>
      </c>
      <c r="C44" s="493" t="s">
        <v>281</v>
      </c>
      <c r="D44" s="493" t="s">
        <v>384</v>
      </c>
      <c r="E44" s="494">
        <v>10000</v>
      </c>
      <c r="F44" s="493" t="s">
        <v>402</v>
      </c>
      <c r="G44" s="493" t="s">
        <v>1531</v>
      </c>
      <c r="H44" s="493" t="s">
        <v>2019</v>
      </c>
      <c r="I44" s="486">
        <v>43149</v>
      </c>
      <c r="J44" s="444" t="str">
        <f t="shared" si="0"/>
        <v>Gastos_Gerais</v>
      </c>
      <c r="K44" s="296">
        <f>IF(YEAR(B44)=Diário!$P$1,MONTH(B44)-Diário!$O$1+1,(YEAR(B44)-Diário!$P$1)*12-Diário!$O$1+1+MONTH(B44))</f>
        <v>2</v>
      </c>
    </row>
    <row r="45" spans="1:11" ht="132" x14ac:dyDescent="0.2">
      <c r="A45" s="491">
        <v>41</v>
      </c>
      <c r="B45" s="492">
        <v>43374</v>
      </c>
      <c r="C45" s="493" t="s">
        <v>281</v>
      </c>
      <c r="D45" s="493" t="s">
        <v>364</v>
      </c>
      <c r="E45" s="494">
        <v>2000</v>
      </c>
      <c r="F45" s="493" t="s">
        <v>402</v>
      </c>
      <c r="G45" s="493" t="s">
        <v>1571</v>
      </c>
      <c r="H45" s="493" t="s">
        <v>1572</v>
      </c>
      <c r="I45" s="438"/>
      <c r="J45" s="444" t="str">
        <f t="shared" si="0"/>
        <v>Gastos_Gerais</v>
      </c>
      <c r="K45" s="296">
        <f>IF(YEAR(B45)=Diário!$P$1,MONTH(B45)-Diário!$O$1+1,(YEAR(B45)-Diário!$P$1)*12-Diário!$O$1+1+MONTH(B45))</f>
        <v>2</v>
      </c>
    </row>
    <row r="46" spans="1:11" ht="72" x14ac:dyDescent="0.2">
      <c r="A46" s="491">
        <v>42</v>
      </c>
      <c r="B46" s="492">
        <v>43435</v>
      </c>
      <c r="C46" s="493" t="s">
        <v>281</v>
      </c>
      <c r="D46" s="493" t="s">
        <v>400</v>
      </c>
      <c r="E46" s="494">
        <v>5000</v>
      </c>
      <c r="F46" s="493" t="s">
        <v>405</v>
      </c>
      <c r="G46" s="493" t="s">
        <v>1574</v>
      </c>
      <c r="H46" s="493" t="s">
        <v>2717</v>
      </c>
      <c r="I46" s="438"/>
      <c r="J46" s="444" t="str">
        <f t="shared" si="0"/>
        <v>Gastos_Gerais</v>
      </c>
      <c r="K46" s="296">
        <f>IF(YEAR(B46)=Diário!$P$1,MONTH(B46)-Diário!$O$1+1,(YEAR(B46)-Diário!$P$1)*12-Diário!$O$1+1+MONTH(B46))</f>
        <v>4</v>
      </c>
    </row>
    <row r="47" spans="1:11" ht="36" x14ac:dyDescent="0.2">
      <c r="A47" s="491">
        <v>43</v>
      </c>
      <c r="B47" s="492">
        <v>43374</v>
      </c>
      <c r="C47" s="493" t="s">
        <v>281</v>
      </c>
      <c r="D47" s="493" t="s">
        <v>400</v>
      </c>
      <c r="E47" s="494">
        <v>5000</v>
      </c>
      <c r="F47" s="493" t="s">
        <v>405</v>
      </c>
      <c r="G47" s="493" t="s">
        <v>1575</v>
      </c>
      <c r="H47" s="493" t="s">
        <v>1576</v>
      </c>
      <c r="I47" s="438"/>
      <c r="J47" s="444" t="str">
        <f t="shared" si="0"/>
        <v>Gastos_Gerais</v>
      </c>
      <c r="K47" s="296">
        <f>IF(YEAR(B47)=Diário!$P$1,MONTH(B47)-Diário!$O$1+1,(YEAR(B47)-Diário!$P$1)*12-Diário!$O$1+1+MONTH(B47))</f>
        <v>2</v>
      </c>
    </row>
    <row r="48" spans="1:11" ht="36" x14ac:dyDescent="0.2">
      <c r="A48" s="491">
        <v>44</v>
      </c>
      <c r="B48" s="492">
        <v>43374</v>
      </c>
      <c r="C48" s="493" t="s">
        <v>281</v>
      </c>
      <c r="D48" s="493" t="s">
        <v>398</v>
      </c>
      <c r="E48" s="494">
        <v>210</v>
      </c>
      <c r="F48" s="493" t="s">
        <v>402</v>
      </c>
      <c r="G48" s="493" t="s">
        <v>1592</v>
      </c>
      <c r="H48" s="493" t="s">
        <v>1593</v>
      </c>
      <c r="I48" s="438"/>
      <c r="J48" s="444" t="str">
        <f t="shared" si="0"/>
        <v>Gastos_Gerais</v>
      </c>
      <c r="K48" s="296">
        <f>IF(YEAR(B48)=Diário!$P$1,MONTH(B48)-Diário!$O$1+1,(YEAR(B48)-Diário!$P$1)*12-Diário!$O$1+1+MONTH(B48))</f>
        <v>2</v>
      </c>
    </row>
    <row r="49" spans="1:11" ht="36" x14ac:dyDescent="0.2">
      <c r="A49" s="491">
        <v>45</v>
      </c>
      <c r="B49" s="492">
        <v>43374</v>
      </c>
      <c r="C49" s="493" t="s">
        <v>281</v>
      </c>
      <c r="D49" s="493" t="s">
        <v>374</v>
      </c>
      <c r="E49" s="494">
        <v>250</v>
      </c>
      <c r="F49" s="493" t="s">
        <v>405</v>
      </c>
      <c r="G49" s="493" t="s">
        <v>1982</v>
      </c>
      <c r="H49" s="493" t="s">
        <v>1630</v>
      </c>
      <c r="I49" s="438"/>
      <c r="J49" s="444" t="str">
        <f t="shared" si="0"/>
        <v>Gastos_Gerais</v>
      </c>
      <c r="K49" s="296">
        <f>IF(YEAR(B49)=Diário!$P$1,MONTH(B49)-Diário!$O$1+1,(YEAR(B49)-Diário!$P$1)*12-Diário!$O$1+1+MONTH(B49))</f>
        <v>2</v>
      </c>
    </row>
    <row r="50" spans="1:11" ht="72" x14ac:dyDescent="0.2">
      <c r="A50" s="491">
        <v>46</v>
      </c>
      <c r="B50" s="492">
        <v>43374</v>
      </c>
      <c r="C50" s="493" t="s">
        <v>281</v>
      </c>
      <c r="D50" s="493" t="s">
        <v>398</v>
      </c>
      <c r="E50" s="494">
        <v>1034.3</v>
      </c>
      <c r="F50" s="493" t="s">
        <v>402</v>
      </c>
      <c r="G50" s="493" t="s">
        <v>1641</v>
      </c>
      <c r="H50" s="493" t="s">
        <v>2129</v>
      </c>
      <c r="I50" s="438"/>
      <c r="J50" s="444" t="str">
        <f t="shared" si="0"/>
        <v>Gastos_Gerais</v>
      </c>
      <c r="K50" s="296">
        <f>IF(YEAR(B50)=Diário!$P$1,MONTH(B50)-Diário!$O$1+1,(YEAR(B50)-Diário!$P$1)*12-Diário!$O$1+1+MONTH(B50))</f>
        <v>2</v>
      </c>
    </row>
    <row r="51" spans="1:11" ht="60" x14ac:dyDescent="0.2">
      <c r="A51" s="491">
        <v>47</v>
      </c>
      <c r="B51" s="492">
        <v>43374</v>
      </c>
      <c r="C51" s="493" t="s">
        <v>281</v>
      </c>
      <c r="D51" s="493" t="s">
        <v>92</v>
      </c>
      <c r="E51" s="494">
        <v>13980</v>
      </c>
      <c r="F51" s="493" t="s">
        <v>402</v>
      </c>
      <c r="G51" s="493" t="s">
        <v>1642</v>
      </c>
      <c r="H51" s="493" t="s">
        <v>1643</v>
      </c>
      <c r="I51" s="486">
        <v>43150</v>
      </c>
      <c r="J51" s="444" t="str">
        <f t="shared" si="0"/>
        <v>Gastos_Gerais</v>
      </c>
      <c r="K51" s="296">
        <f>IF(YEAR(B51)=Diário!$P$1,MONTH(B51)-Diário!$O$1+1,(YEAR(B51)-Diário!$P$1)*12-Diário!$O$1+1+MONTH(B51))</f>
        <v>2</v>
      </c>
    </row>
    <row r="52" spans="1:11" ht="84" x14ac:dyDescent="0.2">
      <c r="A52" s="491">
        <v>48</v>
      </c>
      <c r="B52" s="492">
        <v>43374</v>
      </c>
      <c r="C52" s="493" t="s">
        <v>281</v>
      </c>
      <c r="D52" s="493" t="s">
        <v>382</v>
      </c>
      <c r="E52" s="494">
        <v>144</v>
      </c>
      <c r="F52" s="493" t="s">
        <v>406</v>
      </c>
      <c r="G52" s="493" t="s">
        <v>1682</v>
      </c>
      <c r="H52" s="493" t="s">
        <v>1683</v>
      </c>
      <c r="I52" s="438"/>
      <c r="J52" s="444" t="str">
        <f t="shared" si="0"/>
        <v>Gastos_Gerais</v>
      </c>
      <c r="K52" s="296">
        <f>IF(YEAR(B52)=Diário!$P$1,MONTH(B52)-Diário!$O$1+1,(YEAR(B52)-Diário!$P$1)*12-Diário!$O$1+1+MONTH(B52))</f>
        <v>2</v>
      </c>
    </row>
    <row r="53" spans="1:11" ht="96" x14ac:dyDescent="0.2">
      <c r="A53" s="491">
        <v>49</v>
      </c>
      <c r="B53" s="492">
        <v>43374</v>
      </c>
      <c r="C53" s="493" t="s">
        <v>281</v>
      </c>
      <c r="D53" s="493" t="s">
        <v>378</v>
      </c>
      <c r="E53" s="494">
        <v>5709.17</v>
      </c>
      <c r="F53" s="493" t="s">
        <v>402</v>
      </c>
      <c r="G53" s="493" t="s">
        <v>1686</v>
      </c>
      <c r="H53" s="493" t="s">
        <v>1687</v>
      </c>
      <c r="I53" s="438"/>
      <c r="J53" s="444" t="str">
        <f t="shared" si="0"/>
        <v>Gastos_Gerais</v>
      </c>
      <c r="K53" s="296">
        <f>IF(YEAR(B53)=Diário!$P$1,MONTH(B53)-Diário!$O$1+1,(YEAR(B53)-Diário!$P$1)*12-Diário!$O$1+1+MONTH(B53))</f>
        <v>2</v>
      </c>
    </row>
    <row r="54" spans="1:11" ht="72" x14ac:dyDescent="0.2">
      <c r="A54" s="491">
        <v>50</v>
      </c>
      <c r="B54" s="492">
        <v>43374</v>
      </c>
      <c r="C54" s="493" t="s">
        <v>281</v>
      </c>
      <c r="D54" s="493" t="s">
        <v>400</v>
      </c>
      <c r="E54" s="494">
        <v>325</v>
      </c>
      <c r="F54" s="493" t="s">
        <v>402</v>
      </c>
      <c r="G54" s="493" t="s">
        <v>1689</v>
      </c>
      <c r="H54" s="493" t="s">
        <v>1690</v>
      </c>
      <c r="I54" s="438" t="s">
        <v>1688</v>
      </c>
      <c r="J54" s="444" t="str">
        <f t="shared" si="0"/>
        <v>Gastos_Gerais</v>
      </c>
      <c r="K54" s="296">
        <f>IF(YEAR(B54)=Diário!$P$1,MONTH(B54)-Diário!$O$1+1,(YEAR(B54)-Diário!$P$1)*12-Diário!$O$1+1+MONTH(B54))</f>
        <v>2</v>
      </c>
    </row>
    <row r="55" spans="1:11" ht="72" x14ac:dyDescent="0.2">
      <c r="A55" s="491">
        <v>51</v>
      </c>
      <c r="B55" s="492">
        <v>43374</v>
      </c>
      <c r="C55" s="493" t="s">
        <v>281</v>
      </c>
      <c r="D55" s="493" t="s">
        <v>398</v>
      </c>
      <c r="E55" s="494">
        <v>140</v>
      </c>
      <c r="F55" s="493" t="s">
        <v>402</v>
      </c>
      <c r="G55" s="493" t="s">
        <v>1691</v>
      </c>
      <c r="H55" s="493" t="s">
        <v>1692</v>
      </c>
      <c r="I55" s="438"/>
      <c r="J55" s="444" t="str">
        <f t="shared" si="0"/>
        <v>Gastos_Gerais</v>
      </c>
      <c r="K55" s="296">
        <f>IF(YEAR(B55)=Diário!$P$1,MONTH(B55)-Diário!$O$1+1,(YEAR(B55)-Diário!$P$1)*12-Diário!$O$1+1+MONTH(B55))</f>
        <v>2</v>
      </c>
    </row>
    <row r="56" spans="1:11" ht="96" x14ac:dyDescent="0.2">
      <c r="A56" s="491">
        <v>52</v>
      </c>
      <c r="B56" s="492">
        <v>43374</v>
      </c>
      <c r="C56" s="493" t="s">
        <v>281</v>
      </c>
      <c r="D56" s="493" t="s">
        <v>400</v>
      </c>
      <c r="E56" s="494">
        <v>1340</v>
      </c>
      <c r="F56" s="493" t="s">
        <v>402</v>
      </c>
      <c r="G56" s="493" t="s">
        <v>1748</v>
      </c>
      <c r="H56" s="493" t="s">
        <v>2479</v>
      </c>
      <c r="I56" s="438"/>
      <c r="J56" s="444" t="str">
        <f t="shared" si="0"/>
        <v>Gastos_Gerais</v>
      </c>
      <c r="K56" s="296">
        <f>IF(YEAR(B56)=Diário!$P$1,MONTH(B56)-Diário!$O$1+1,(YEAR(B56)-Diário!$P$1)*12-Diário!$O$1+1+MONTH(B56))</f>
        <v>2</v>
      </c>
    </row>
    <row r="57" spans="1:11" ht="168" x14ac:dyDescent="0.2">
      <c r="A57" s="491">
        <v>53</v>
      </c>
      <c r="B57" s="492">
        <v>43374</v>
      </c>
      <c r="C57" s="493" t="s">
        <v>281</v>
      </c>
      <c r="D57" s="493" t="s">
        <v>368</v>
      </c>
      <c r="E57" s="494">
        <v>1300</v>
      </c>
      <c r="F57" s="493" t="s">
        <v>402</v>
      </c>
      <c r="G57" s="493" t="s">
        <v>1749</v>
      </c>
      <c r="H57" s="493" t="s">
        <v>2172</v>
      </c>
      <c r="I57" s="438"/>
      <c r="J57" s="444" t="str">
        <f t="shared" si="0"/>
        <v>Gastos_Gerais</v>
      </c>
      <c r="K57" s="296">
        <f>IF(YEAR(B57)=Diário!$P$1,MONTH(B57)-Diário!$O$1+1,(YEAR(B57)-Diário!$P$1)*12-Diário!$O$1+1+MONTH(B57))</f>
        <v>2</v>
      </c>
    </row>
    <row r="58" spans="1:11" ht="132" x14ac:dyDescent="0.2">
      <c r="A58" s="491">
        <v>54</v>
      </c>
      <c r="B58" s="492">
        <v>43374</v>
      </c>
      <c r="C58" s="493" t="s">
        <v>281</v>
      </c>
      <c r="D58" s="493" t="s">
        <v>92</v>
      </c>
      <c r="E58" s="494">
        <v>900</v>
      </c>
      <c r="F58" s="493" t="s">
        <v>402</v>
      </c>
      <c r="G58" s="493" t="s">
        <v>1765</v>
      </c>
      <c r="H58" s="493" t="s">
        <v>2093</v>
      </c>
      <c r="I58" s="438"/>
      <c r="J58" s="444" t="str">
        <f t="shared" si="0"/>
        <v>Gastos_Gerais</v>
      </c>
      <c r="K58" s="296">
        <f>IF(YEAR(B58)=Diário!$P$1,MONTH(B58)-Diário!$O$1+1,(YEAR(B58)-Diário!$P$1)*12-Diário!$O$1+1+MONTH(B58))</f>
        <v>2</v>
      </c>
    </row>
    <row r="59" spans="1:11" ht="24" x14ac:dyDescent="0.2">
      <c r="A59" s="491">
        <v>55</v>
      </c>
      <c r="B59" s="492">
        <v>43405</v>
      </c>
      <c r="C59" s="493" t="s">
        <v>281</v>
      </c>
      <c r="D59" s="493" t="s">
        <v>380</v>
      </c>
      <c r="E59" s="494">
        <v>60</v>
      </c>
      <c r="F59" s="493" t="s">
        <v>405</v>
      </c>
      <c r="G59" s="493" t="s">
        <v>2766</v>
      </c>
      <c r="H59" s="493" t="s">
        <v>2704</v>
      </c>
      <c r="I59" s="438">
        <v>43470</v>
      </c>
      <c r="J59" s="444" t="str">
        <f t="shared" si="0"/>
        <v>Gastos_Gerais</v>
      </c>
      <c r="K59" s="296">
        <f>IF(YEAR(B59)=Diário!$P$1,MONTH(B59)-Diário!$O$1+1,(YEAR(B59)-Diário!$P$1)*12-Diário!$O$1+1+MONTH(B59))</f>
        <v>3</v>
      </c>
    </row>
    <row r="60" spans="1:11" ht="72" x14ac:dyDescent="0.2">
      <c r="A60" s="491">
        <v>56</v>
      </c>
      <c r="B60" s="492">
        <v>43435</v>
      </c>
      <c r="C60" s="493" t="s">
        <v>281</v>
      </c>
      <c r="D60" s="493" t="s">
        <v>380</v>
      </c>
      <c r="E60" s="494">
        <v>9000</v>
      </c>
      <c r="F60" s="493" t="s">
        <v>405</v>
      </c>
      <c r="G60" s="493" t="s">
        <v>1766</v>
      </c>
      <c r="H60" s="493" t="s">
        <v>2438</v>
      </c>
      <c r="I60" s="438"/>
      <c r="J60" s="444" t="str">
        <f t="shared" si="0"/>
        <v>Gastos_Gerais</v>
      </c>
      <c r="K60" s="296">
        <f>IF(YEAR(B60)=Diário!$P$1,MONTH(B60)-Diário!$O$1+1,(YEAR(B60)-Diário!$P$1)*12-Diário!$O$1+1+MONTH(B60))</f>
        <v>4</v>
      </c>
    </row>
    <row r="61" spans="1:11" ht="60" x14ac:dyDescent="0.2">
      <c r="A61" s="491">
        <v>57</v>
      </c>
      <c r="B61" s="492">
        <v>43374</v>
      </c>
      <c r="C61" s="493" t="s">
        <v>281</v>
      </c>
      <c r="D61" s="493" t="s">
        <v>398</v>
      </c>
      <c r="E61" s="494">
        <v>123</v>
      </c>
      <c r="F61" s="493" t="s">
        <v>402</v>
      </c>
      <c r="G61" s="493" t="s">
        <v>1767</v>
      </c>
      <c r="H61" s="493" t="s">
        <v>2412</v>
      </c>
      <c r="I61" s="438"/>
      <c r="J61" s="444" t="str">
        <f t="shared" si="0"/>
        <v>Gastos_Gerais</v>
      </c>
      <c r="K61" s="296">
        <f>IF(YEAR(B61)=Diário!$P$1,MONTH(B61)-Diário!$O$1+1,(YEAR(B61)-Diário!$P$1)*12-Diário!$O$1+1+MONTH(B61))</f>
        <v>2</v>
      </c>
    </row>
    <row r="62" spans="1:11" ht="36" x14ac:dyDescent="0.2">
      <c r="A62" s="491">
        <v>58</v>
      </c>
      <c r="B62" s="492">
        <v>43405</v>
      </c>
      <c r="C62" s="493" t="s">
        <v>281</v>
      </c>
      <c r="D62" s="493" t="s">
        <v>398</v>
      </c>
      <c r="E62" s="494">
        <v>150</v>
      </c>
      <c r="F62" s="493" t="s">
        <v>402</v>
      </c>
      <c r="G62" s="493" t="s">
        <v>1807</v>
      </c>
      <c r="H62" s="493" t="s">
        <v>2446</v>
      </c>
      <c r="I62" s="438"/>
      <c r="J62" s="444" t="str">
        <f t="shared" si="0"/>
        <v>Gastos_Gerais</v>
      </c>
      <c r="K62" s="296">
        <f>IF(YEAR(B62)=Diário!$P$1,MONTH(B62)-Diário!$O$1+1,(YEAR(B62)-Diário!$P$1)*12-Diário!$O$1+1+MONTH(B62))</f>
        <v>3</v>
      </c>
    </row>
    <row r="63" spans="1:11" ht="24" x14ac:dyDescent="0.2">
      <c r="A63" s="491">
        <v>59</v>
      </c>
      <c r="B63" s="492">
        <v>43405</v>
      </c>
      <c r="C63" s="493" t="s">
        <v>281</v>
      </c>
      <c r="D63" s="493" t="s">
        <v>398</v>
      </c>
      <c r="E63" s="494">
        <v>1.19</v>
      </c>
      <c r="F63" s="493" t="s">
        <v>402</v>
      </c>
      <c r="G63" s="493" t="s">
        <v>2766</v>
      </c>
      <c r="H63" s="493" t="s">
        <v>2718</v>
      </c>
      <c r="I63" s="438"/>
      <c r="J63" s="444" t="str">
        <f t="shared" si="0"/>
        <v>Gastos_Gerais</v>
      </c>
      <c r="K63" s="296">
        <f>IF(YEAR(B63)=Diário!$P$1,MONTH(B63)-Diário!$O$1+1,(YEAR(B63)-Diário!$P$1)*12-Diário!$O$1+1+MONTH(B63))</f>
        <v>3</v>
      </c>
    </row>
    <row r="64" spans="1:11" ht="24" x14ac:dyDescent="0.2">
      <c r="A64" s="491">
        <v>60</v>
      </c>
      <c r="B64" s="492">
        <v>43374</v>
      </c>
      <c r="C64" s="493" t="s">
        <v>281</v>
      </c>
      <c r="D64" s="493" t="s">
        <v>382</v>
      </c>
      <c r="E64" s="494">
        <v>2.41</v>
      </c>
      <c r="F64" s="493" t="s">
        <v>406</v>
      </c>
      <c r="G64" s="493" t="s">
        <v>2766</v>
      </c>
      <c r="H64" s="493" t="s">
        <v>2673</v>
      </c>
      <c r="I64" s="438"/>
      <c r="J64" s="444" t="str">
        <f t="shared" si="0"/>
        <v>Gastos_Gerais</v>
      </c>
      <c r="K64" s="296">
        <f>IF(YEAR(B64)=Diário!$P$1,MONTH(B64)-Diário!$O$1+1,(YEAR(B64)-Diário!$P$1)*12-Diário!$O$1+1+MONTH(B64))</f>
        <v>2</v>
      </c>
    </row>
    <row r="65" spans="1:11" ht="108" x14ac:dyDescent="0.2">
      <c r="A65" s="491">
        <v>61</v>
      </c>
      <c r="B65" s="492">
        <v>43435</v>
      </c>
      <c r="C65" s="493" t="s">
        <v>281</v>
      </c>
      <c r="D65" s="493" t="s">
        <v>93</v>
      </c>
      <c r="E65" s="494">
        <v>113.68</v>
      </c>
      <c r="F65" s="493" t="s">
        <v>329</v>
      </c>
      <c r="G65" s="493" t="s">
        <v>1815</v>
      </c>
      <c r="H65" s="493" t="s">
        <v>1816</v>
      </c>
      <c r="I65" s="438"/>
      <c r="J65" s="444" t="str">
        <f t="shared" si="0"/>
        <v>Gastos_Gerais</v>
      </c>
      <c r="K65" s="296">
        <f>IF(YEAR(B65)=Diário!$P$1,MONTH(B65)-Diário!$O$1+1,(YEAR(B65)-Diário!$P$1)*12-Diário!$O$1+1+MONTH(B65))</f>
        <v>4</v>
      </c>
    </row>
    <row r="66" spans="1:11" ht="36" x14ac:dyDescent="0.2">
      <c r="A66" s="491">
        <v>62</v>
      </c>
      <c r="B66" s="492">
        <v>43374</v>
      </c>
      <c r="C66" s="493" t="s">
        <v>281</v>
      </c>
      <c r="D66" s="493" t="s">
        <v>229</v>
      </c>
      <c r="E66" s="494">
        <v>124.5</v>
      </c>
      <c r="F66" s="493" t="s">
        <v>409</v>
      </c>
      <c r="G66" s="493" t="s">
        <v>2766</v>
      </c>
      <c r="H66" s="493" t="s">
        <v>2719</v>
      </c>
      <c r="I66" s="438">
        <v>43470</v>
      </c>
      <c r="J66" s="444" t="str">
        <f t="shared" si="0"/>
        <v>Gastos_Gerais</v>
      </c>
      <c r="K66" s="296">
        <f>IF(YEAR(B66)=Diário!$P$1,MONTH(B66)-Diário!$O$1+1,(YEAR(B66)-Diário!$P$1)*12-Diário!$O$1+1+MONTH(B66))</f>
        <v>2</v>
      </c>
    </row>
    <row r="67" spans="1:11" ht="24" x14ac:dyDescent="0.2">
      <c r="A67" s="491">
        <v>63</v>
      </c>
      <c r="B67" s="492">
        <v>43405</v>
      </c>
      <c r="C67" s="493" t="s">
        <v>281</v>
      </c>
      <c r="D67" s="493" t="s">
        <v>398</v>
      </c>
      <c r="E67" s="494">
        <v>0.42</v>
      </c>
      <c r="F67" s="493" t="s">
        <v>402</v>
      </c>
      <c r="G67" s="493" t="s">
        <v>2766</v>
      </c>
      <c r="H67" s="493" t="s">
        <v>2720</v>
      </c>
      <c r="I67" s="438">
        <v>43470</v>
      </c>
      <c r="J67" s="444" t="str">
        <f t="shared" si="0"/>
        <v>Gastos_Gerais</v>
      </c>
      <c r="K67" s="296">
        <f>IF(YEAR(B67)=Diário!$P$1,MONTH(B67)-Diário!$O$1+1,(YEAR(B67)-Diário!$P$1)*12-Diário!$O$1+1+MONTH(B67))</f>
        <v>3</v>
      </c>
    </row>
    <row r="68" spans="1:11" ht="24" x14ac:dyDescent="0.2">
      <c r="A68" s="491">
        <v>64</v>
      </c>
      <c r="B68" s="492">
        <v>43405</v>
      </c>
      <c r="C68" s="493" t="s">
        <v>281</v>
      </c>
      <c r="D68" s="493" t="s">
        <v>398</v>
      </c>
      <c r="E68" s="494">
        <v>14.4</v>
      </c>
      <c r="F68" s="493" t="s">
        <v>402</v>
      </c>
      <c r="G68" s="493" t="s">
        <v>2766</v>
      </c>
      <c r="H68" s="493" t="s">
        <v>2721</v>
      </c>
      <c r="I68" s="438">
        <v>43470</v>
      </c>
      <c r="J68" s="444" t="str">
        <f t="shared" si="0"/>
        <v>Gastos_Gerais</v>
      </c>
      <c r="K68" s="296">
        <f>IF(YEAR(B68)=Diário!$P$1,MONTH(B68)-Diário!$O$1+1,(YEAR(B68)-Diário!$P$1)*12-Diário!$O$1+1+MONTH(B68))</f>
        <v>3</v>
      </c>
    </row>
    <row r="69" spans="1:11" ht="36" x14ac:dyDescent="0.2">
      <c r="A69" s="491">
        <v>65</v>
      </c>
      <c r="B69" s="492">
        <v>43435</v>
      </c>
      <c r="C69" s="493" t="s">
        <v>281</v>
      </c>
      <c r="D69" s="493" t="s">
        <v>352</v>
      </c>
      <c r="E69" s="494">
        <v>4350</v>
      </c>
      <c r="F69" s="493" t="s">
        <v>329</v>
      </c>
      <c r="G69" s="493" t="s">
        <v>2725</v>
      </c>
      <c r="H69" s="493" t="s">
        <v>2785</v>
      </c>
      <c r="I69" s="438">
        <v>43473</v>
      </c>
      <c r="J69" s="444" t="str">
        <f t="shared" si="0"/>
        <v>Gastos_Gerais</v>
      </c>
      <c r="K69" s="296">
        <f>IF(YEAR(B69)=Diário!$P$1,MONTH(B69)-Diário!$O$1+1,(YEAR(B69)-Diário!$P$1)*12-Diário!$O$1+1+MONTH(B69))</f>
        <v>4</v>
      </c>
    </row>
    <row r="70" spans="1:11" ht="24" x14ac:dyDescent="0.2">
      <c r="A70" s="491">
        <v>66</v>
      </c>
      <c r="B70" s="492">
        <v>43405</v>
      </c>
      <c r="C70" s="493" t="s">
        <v>281</v>
      </c>
      <c r="D70" s="493" t="s">
        <v>398</v>
      </c>
      <c r="E70" s="494">
        <v>26.5</v>
      </c>
      <c r="F70" s="493" t="s">
        <v>405</v>
      </c>
      <c r="G70" s="493" t="s">
        <v>2766</v>
      </c>
      <c r="H70" s="493" t="s">
        <v>2722</v>
      </c>
      <c r="I70" s="438">
        <v>43470</v>
      </c>
      <c r="J70" s="444" t="str">
        <f t="shared" si="0"/>
        <v>Gastos_Gerais</v>
      </c>
      <c r="K70" s="296">
        <f>IF(YEAR(B70)=Diário!$P$1,MONTH(B70)-Diário!$O$1+1,(YEAR(B70)-Diário!$P$1)*12-Diário!$O$1+1+MONTH(B70))</f>
        <v>3</v>
      </c>
    </row>
    <row r="71" spans="1:11" ht="24" x14ac:dyDescent="0.2">
      <c r="A71" s="491">
        <v>67</v>
      </c>
      <c r="B71" s="492">
        <v>43405</v>
      </c>
      <c r="C71" s="493" t="s">
        <v>281</v>
      </c>
      <c r="D71" s="493" t="s">
        <v>398</v>
      </c>
      <c r="E71" s="494">
        <v>19.350000000000001</v>
      </c>
      <c r="F71" s="493" t="s">
        <v>405</v>
      </c>
      <c r="G71" s="493" t="s">
        <v>2766</v>
      </c>
      <c r="H71" s="493" t="s">
        <v>2723</v>
      </c>
      <c r="I71" s="438">
        <v>43470</v>
      </c>
      <c r="J71" s="444" t="str">
        <f t="shared" ref="J71:J134" si="1">SUBSTITUTE(C71," ","_")</f>
        <v>Gastos_Gerais</v>
      </c>
      <c r="K71" s="296">
        <f>IF(YEAR(B71)=Diário!$P$1,MONTH(B71)-Diário!$O$1+1,(YEAR(B71)-Diário!$P$1)*12-Diário!$O$1+1+MONTH(B71))</f>
        <v>3</v>
      </c>
    </row>
    <row r="72" spans="1:11" ht="24" x14ac:dyDescent="0.2">
      <c r="A72" s="491">
        <v>68</v>
      </c>
      <c r="B72" s="492">
        <v>43405</v>
      </c>
      <c r="C72" s="493" t="s">
        <v>281</v>
      </c>
      <c r="D72" s="493" t="s">
        <v>374</v>
      </c>
      <c r="E72" s="494">
        <v>2446.3200000000002</v>
      </c>
      <c r="F72" s="493" t="s">
        <v>402</v>
      </c>
      <c r="G72" s="493" t="s">
        <v>2711</v>
      </c>
      <c r="H72" s="493" t="s">
        <v>2724</v>
      </c>
      <c r="I72" s="438">
        <v>43485</v>
      </c>
      <c r="J72" s="444" t="str">
        <f t="shared" si="1"/>
        <v>Gastos_Gerais</v>
      </c>
      <c r="K72" s="296">
        <f>IF(YEAR(B72)=Diário!$P$1,MONTH(B72)-Diário!$O$1+1,(YEAR(B72)-Diário!$P$1)*12-Diário!$O$1+1+MONTH(B72))</f>
        <v>3</v>
      </c>
    </row>
    <row r="73" spans="1:11" ht="180" x14ac:dyDescent="0.2">
      <c r="A73" s="491">
        <v>69</v>
      </c>
      <c r="B73" s="492">
        <v>43405</v>
      </c>
      <c r="C73" s="493" t="s">
        <v>281</v>
      </c>
      <c r="D73" s="493" t="s">
        <v>400</v>
      </c>
      <c r="E73" s="494">
        <v>8000</v>
      </c>
      <c r="F73" s="493" t="s">
        <v>405</v>
      </c>
      <c r="G73" s="493" t="s">
        <v>2246</v>
      </c>
      <c r="H73" s="493" t="s">
        <v>2247</v>
      </c>
      <c r="I73" s="438"/>
      <c r="J73" s="444" t="str">
        <f t="shared" si="1"/>
        <v>Gastos_Gerais</v>
      </c>
      <c r="K73" s="296">
        <f>IF(YEAR(B73)=Diário!$P$1,MONTH(B73)-Diário!$O$1+1,(YEAR(B73)-Diário!$P$1)*12-Diário!$O$1+1+MONTH(B73))</f>
        <v>3</v>
      </c>
    </row>
    <row r="74" spans="1:11" ht="72" x14ac:dyDescent="0.2">
      <c r="A74" s="491">
        <v>70</v>
      </c>
      <c r="B74" s="492">
        <v>43405</v>
      </c>
      <c r="C74" s="493" t="s">
        <v>281</v>
      </c>
      <c r="D74" s="493" t="s">
        <v>398</v>
      </c>
      <c r="E74" s="494">
        <v>281.89</v>
      </c>
      <c r="F74" s="493" t="s">
        <v>402</v>
      </c>
      <c r="G74" s="493" t="s">
        <v>2258</v>
      </c>
      <c r="H74" s="493" t="s">
        <v>2259</v>
      </c>
      <c r="I74" s="438"/>
      <c r="J74" s="444" t="str">
        <f t="shared" si="1"/>
        <v>Gastos_Gerais</v>
      </c>
      <c r="K74" s="296">
        <f>IF(YEAR(B74)=Diário!$P$1,MONTH(B74)-Diário!$O$1+1,(YEAR(B74)-Diário!$P$1)*12-Diário!$O$1+1+MONTH(B74))</f>
        <v>3</v>
      </c>
    </row>
    <row r="75" spans="1:11" ht="96" x14ac:dyDescent="0.2">
      <c r="A75" s="491">
        <v>71</v>
      </c>
      <c r="B75" s="492">
        <v>43405</v>
      </c>
      <c r="C75" s="493" t="s">
        <v>281</v>
      </c>
      <c r="D75" s="493" t="s">
        <v>400</v>
      </c>
      <c r="E75" s="494">
        <v>350</v>
      </c>
      <c r="F75" s="493" t="s">
        <v>405</v>
      </c>
      <c r="G75" s="493" t="s">
        <v>2283</v>
      </c>
      <c r="H75" s="493" t="s">
        <v>2284</v>
      </c>
      <c r="I75" s="438"/>
      <c r="J75" s="444" t="str">
        <f t="shared" si="1"/>
        <v>Gastos_Gerais</v>
      </c>
      <c r="K75" s="296">
        <f>IF(YEAR(B75)=Diário!$P$1,MONTH(B75)-Diário!$O$1+1,(YEAR(B75)-Diário!$P$1)*12-Diário!$O$1+1+MONTH(B75))</f>
        <v>3</v>
      </c>
    </row>
    <row r="76" spans="1:11" ht="24" x14ac:dyDescent="0.2">
      <c r="A76" s="491">
        <v>72</v>
      </c>
      <c r="B76" s="492">
        <v>43435</v>
      </c>
      <c r="C76" s="493" t="s">
        <v>281</v>
      </c>
      <c r="D76" s="493" t="s">
        <v>382</v>
      </c>
      <c r="E76" s="494">
        <v>15</v>
      </c>
      <c r="F76" s="493" t="s">
        <v>405</v>
      </c>
      <c r="G76" s="493" t="s">
        <v>2766</v>
      </c>
      <c r="H76" s="493" t="s">
        <v>2728</v>
      </c>
      <c r="I76" s="438">
        <v>43470</v>
      </c>
      <c r="J76" s="444" t="str">
        <f t="shared" si="1"/>
        <v>Gastos_Gerais</v>
      </c>
      <c r="K76" s="296">
        <f>IF(YEAR(B76)=Diário!$P$1,MONTH(B76)-Diário!$O$1+1,(YEAR(B76)-Diário!$P$1)*12-Diário!$O$1+1+MONTH(B76))</f>
        <v>4</v>
      </c>
    </row>
    <row r="77" spans="1:11" ht="24" x14ac:dyDescent="0.2">
      <c r="A77" s="491">
        <v>73</v>
      </c>
      <c r="B77" s="492">
        <v>43435</v>
      </c>
      <c r="C77" s="493" t="s">
        <v>281</v>
      </c>
      <c r="D77" s="493" t="s">
        <v>382</v>
      </c>
      <c r="E77" s="494">
        <v>55</v>
      </c>
      <c r="F77" s="493" t="s">
        <v>405</v>
      </c>
      <c r="G77" s="493" t="s">
        <v>2713</v>
      </c>
      <c r="H77" s="493" t="s">
        <v>2729</v>
      </c>
      <c r="I77" s="438">
        <v>43485</v>
      </c>
      <c r="J77" s="444" t="str">
        <f t="shared" si="1"/>
        <v>Gastos_Gerais</v>
      </c>
      <c r="K77" s="296">
        <f>IF(YEAR(B77)=Diário!$P$1,MONTH(B77)-Diário!$O$1+1,(YEAR(B77)-Diário!$P$1)*12-Diário!$O$1+1+MONTH(B77))</f>
        <v>4</v>
      </c>
    </row>
    <row r="78" spans="1:11" ht="24" x14ac:dyDescent="0.2">
      <c r="A78" s="491">
        <v>74</v>
      </c>
      <c r="B78" s="492">
        <v>43435</v>
      </c>
      <c r="C78" s="493" t="s">
        <v>281</v>
      </c>
      <c r="D78" s="493" t="s">
        <v>382</v>
      </c>
      <c r="E78" s="494">
        <v>100</v>
      </c>
      <c r="F78" s="493" t="s">
        <v>405</v>
      </c>
      <c r="G78" s="493" t="s">
        <v>2713</v>
      </c>
      <c r="H78" s="493" t="s">
        <v>2730</v>
      </c>
      <c r="I78" s="438">
        <v>43485</v>
      </c>
      <c r="J78" s="444" t="str">
        <f t="shared" si="1"/>
        <v>Gastos_Gerais</v>
      </c>
      <c r="K78" s="296">
        <f>IF(YEAR(B78)=Diário!$P$1,MONTH(B78)-Diário!$O$1+1,(YEAR(B78)-Diário!$P$1)*12-Diário!$O$1+1+MONTH(B78))</f>
        <v>4</v>
      </c>
    </row>
    <row r="79" spans="1:11" ht="24" x14ac:dyDescent="0.2">
      <c r="A79" s="491">
        <v>75</v>
      </c>
      <c r="B79" s="492">
        <v>43435</v>
      </c>
      <c r="C79" s="493" t="s">
        <v>281</v>
      </c>
      <c r="D79" s="493" t="s">
        <v>382</v>
      </c>
      <c r="E79" s="494">
        <v>15</v>
      </c>
      <c r="F79" s="493" t="s">
        <v>405</v>
      </c>
      <c r="G79" s="493" t="s">
        <v>2766</v>
      </c>
      <c r="H79" s="493" t="s">
        <v>2731</v>
      </c>
      <c r="I79" s="438">
        <v>43470</v>
      </c>
      <c r="J79" s="444" t="str">
        <f t="shared" si="1"/>
        <v>Gastos_Gerais</v>
      </c>
      <c r="K79" s="296">
        <f>IF(YEAR(B79)=Diário!$P$1,MONTH(B79)-Diário!$O$1+1,(YEAR(B79)-Diário!$P$1)*12-Diário!$O$1+1+MONTH(B79))</f>
        <v>4</v>
      </c>
    </row>
    <row r="80" spans="1:11" ht="24" x14ac:dyDescent="0.2">
      <c r="A80" s="491">
        <v>76</v>
      </c>
      <c r="B80" s="492">
        <v>43435</v>
      </c>
      <c r="C80" s="493" t="s">
        <v>281</v>
      </c>
      <c r="D80" s="493" t="s">
        <v>382</v>
      </c>
      <c r="E80" s="494">
        <v>55</v>
      </c>
      <c r="F80" s="493" t="s">
        <v>405</v>
      </c>
      <c r="G80" s="493" t="s">
        <v>2713</v>
      </c>
      <c r="H80" s="493" t="s">
        <v>2732</v>
      </c>
      <c r="I80" s="438">
        <v>43485</v>
      </c>
      <c r="J80" s="444" t="str">
        <f t="shared" si="1"/>
        <v>Gastos_Gerais</v>
      </c>
      <c r="K80" s="296">
        <f>IF(YEAR(B80)=Diário!$P$1,MONTH(B80)-Diário!$O$1+1,(YEAR(B80)-Diário!$P$1)*12-Diário!$O$1+1+MONTH(B80))</f>
        <v>4</v>
      </c>
    </row>
    <row r="81" spans="1:11" ht="24" x14ac:dyDescent="0.2">
      <c r="A81" s="491">
        <v>77</v>
      </c>
      <c r="B81" s="492">
        <v>43435</v>
      </c>
      <c r="C81" s="493" t="s">
        <v>281</v>
      </c>
      <c r="D81" s="493" t="s">
        <v>382</v>
      </c>
      <c r="E81" s="494">
        <v>100</v>
      </c>
      <c r="F81" s="493" t="s">
        <v>405</v>
      </c>
      <c r="G81" s="493" t="s">
        <v>2713</v>
      </c>
      <c r="H81" s="493" t="s">
        <v>2733</v>
      </c>
      <c r="I81" s="438">
        <v>43485</v>
      </c>
      <c r="J81" s="444" t="str">
        <f t="shared" si="1"/>
        <v>Gastos_Gerais</v>
      </c>
      <c r="K81" s="296">
        <f>IF(YEAR(B81)=Diário!$P$1,MONTH(B81)-Diário!$O$1+1,(YEAR(B81)-Diário!$P$1)*12-Diário!$O$1+1+MONTH(B81))</f>
        <v>4</v>
      </c>
    </row>
    <row r="82" spans="1:11" ht="60" x14ac:dyDescent="0.2">
      <c r="A82" s="491">
        <v>78</v>
      </c>
      <c r="B82" s="492">
        <v>43435</v>
      </c>
      <c r="C82" s="493" t="s">
        <v>281</v>
      </c>
      <c r="D82" s="493" t="s">
        <v>398</v>
      </c>
      <c r="E82" s="494">
        <v>2400</v>
      </c>
      <c r="F82" s="493" t="s">
        <v>405</v>
      </c>
      <c r="G82" s="493" t="s">
        <v>2287</v>
      </c>
      <c r="H82" s="493" t="s">
        <v>2288</v>
      </c>
      <c r="I82" s="438"/>
      <c r="J82" s="444" t="str">
        <f t="shared" si="1"/>
        <v>Gastos_Gerais</v>
      </c>
      <c r="K82" s="296">
        <f>IF(YEAR(B82)=Diário!$P$1,MONTH(B82)-Diário!$O$1+1,(YEAR(B82)-Diário!$P$1)*12-Diário!$O$1+1+MONTH(B82))</f>
        <v>4</v>
      </c>
    </row>
    <row r="83" spans="1:11" ht="24" x14ac:dyDescent="0.2">
      <c r="A83" s="491">
        <v>79</v>
      </c>
      <c r="B83" s="492">
        <v>43435</v>
      </c>
      <c r="C83" s="493" t="s">
        <v>281</v>
      </c>
      <c r="D83" s="493" t="s">
        <v>382</v>
      </c>
      <c r="E83" s="494">
        <v>15</v>
      </c>
      <c r="F83" s="493" t="s">
        <v>405</v>
      </c>
      <c r="G83" s="493" t="s">
        <v>2766</v>
      </c>
      <c r="H83" s="493" t="s">
        <v>2734</v>
      </c>
      <c r="I83" s="438">
        <v>43470</v>
      </c>
      <c r="J83" s="444" t="str">
        <f t="shared" si="1"/>
        <v>Gastos_Gerais</v>
      </c>
      <c r="K83" s="296">
        <f>IF(YEAR(B83)=Diário!$P$1,MONTH(B83)-Diário!$O$1+1,(YEAR(B83)-Diário!$P$1)*12-Diário!$O$1+1+MONTH(B83))</f>
        <v>4</v>
      </c>
    </row>
    <row r="84" spans="1:11" ht="24" x14ac:dyDescent="0.2">
      <c r="A84" s="491">
        <v>80</v>
      </c>
      <c r="B84" s="492">
        <v>43435</v>
      </c>
      <c r="C84" s="493" t="s">
        <v>281</v>
      </c>
      <c r="D84" s="493" t="s">
        <v>382</v>
      </c>
      <c r="E84" s="494">
        <v>55</v>
      </c>
      <c r="F84" s="493" t="s">
        <v>405</v>
      </c>
      <c r="G84" s="493" t="s">
        <v>2713</v>
      </c>
      <c r="H84" s="493" t="s">
        <v>2735</v>
      </c>
      <c r="I84" s="438">
        <v>43485</v>
      </c>
      <c r="J84" s="444" t="str">
        <f t="shared" si="1"/>
        <v>Gastos_Gerais</v>
      </c>
      <c r="K84" s="296">
        <f>IF(YEAR(B84)=Diário!$P$1,MONTH(B84)-Diário!$O$1+1,(YEAR(B84)-Diário!$P$1)*12-Diário!$O$1+1+MONTH(B84))</f>
        <v>4</v>
      </c>
    </row>
    <row r="85" spans="1:11" ht="24" x14ac:dyDescent="0.2">
      <c r="A85" s="491">
        <v>81</v>
      </c>
      <c r="B85" s="492">
        <v>43435</v>
      </c>
      <c r="C85" s="493" t="s">
        <v>281</v>
      </c>
      <c r="D85" s="493" t="s">
        <v>382</v>
      </c>
      <c r="E85" s="494">
        <v>100</v>
      </c>
      <c r="F85" s="493" t="s">
        <v>405</v>
      </c>
      <c r="G85" s="493" t="s">
        <v>2713</v>
      </c>
      <c r="H85" s="493" t="s">
        <v>2736</v>
      </c>
      <c r="I85" s="438">
        <v>43485</v>
      </c>
      <c r="J85" s="444" t="str">
        <f t="shared" si="1"/>
        <v>Gastos_Gerais</v>
      </c>
      <c r="K85" s="296">
        <f>IF(YEAR(B85)=Diário!$P$1,MONTH(B85)-Diário!$O$1+1,(YEAR(B85)-Diário!$P$1)*12-Diário!$O$1+1+MONTH(B85))</f>
        <v>4</v>
      </c>
    </row>
    <row r="86" spans="1:11" ht="24" x14ac:dyDescent="0.2">
      <c r="A86" s="491">
        <v>82</v>
      </c>
      <c r="B86" s="492">
        <v>43435</v>
      </c>
      <c r="C86" s="493" t="s">
        <v>281</v>
      </c>
      <c r="D86" s="493" t="s">
        <v>382</v>
      </c>
      <c r="E86" s="494">
        <v>15</v>
      </c>
      <c r="F86" s="493" t="s">
        <v>405</v>
      </c>
      <c r="G86" s="493" t="s">
        <v>2766</v>
      </c>
      <c r="H86" s="493" t="s">
        <v>2737</v>
      </c>
      <c r="I86" s="438">
        <v>43470</v>
      </c>
      <c r="J86" s="444" t="str">
        <f t="shared" si="1"/>
        <v>Gastos_Gerais</v>
      </c>
      <c r="K86" s="296">
        <f>IF(YEAR(B86)=Diário!$P$1,MONTH(B86)-Diário!$O$1+1,(YEAR(B86)-Diário!$P$1)*12-Diário!$O$1+1+MONTH(B86))</f>
        <v>4</v>
      </c>
    </row>
    <row r="87" spans="1:11" ht="24" x14ac:dyDescent="0.2">
      <c r="A87" s="491">
        <v>83</v>
      </c>
      <c r="B87" s="492">
        <v>43435</v>
      </c>
      <c r="C87" s="493" t="s">
        <v>281</v>
      </c>
      <c r="D87" s="493" t="s">
        <v>382</v>
      </c>
      <c r="E87" s="494">
        <v>55</v>
      </c>
      <c r="F87" s="493" t="s">
        <v>405</v>
      </c>
      <c r="G87" s="493" t="s">
        <v>2713</v>
      </c>
      <c r="H87" s="493" t="s">
        <v>2738</v>
      </c>
      <c r="I87" s="438">
        <v>43485</v>
      </c>
      <c r="J87" s="444" t="str">
        <f t="shared" si="1"/>
        <v>Gastos_Gerais</v>
      </c>
      <c r="K87" s="296">
        <f>IF(YEAR(B87)=Diário!$P$1,MONTH(B87)-Diário!$O$1+1,(YEAR(B87)-Diário!$P$1)*12-Diário!$O$1+1+MONTH(B87))</f>
        <v>4</v>
      </c>
    </row>
    <row r="88" spans="1:11" ht="24" x14ac:dyDescent="0.2">
      <c r="A88" s="491">
        <v>84</v>
      </c>
      <c r="B88" s="492">
        <v>43435</v>
      </c>
      <c r="C88" s="493" t="s">
        <v>281</v>
      </c>
      <c r="D88" s="493" t="s">
        <v>382</v>
      </c>
      <c r="E88" s="494">
        <v>100</v>
      </c>
      <c r="F88" s="493" t="s">
        <v>405</v>
      </c>
      <c r="G88" s="493" t="s">
        <v>2713</v>
      </c>
      <c r="H88" s="493" t="s">
        <v>2739</v>
      </c>
      <c r="I88" s="438">
        <v>43485</v>
      </c>
      <c r="J88" s="444" t="str">
        <f t="shared" si="1"/>
        <v>Gastos_Gerais</v>
      </c>
      <c r="K88" s="296">
        <f>IF(YEAR(B88)=Diário!$P$1,MONTH(B88)-Diário!$O$1+1,(YEAR(B88)-Diário!$P$1)*12-Diário!$O$1+1+MONTH(B88))</f>
        <v>4</v>
      </c>
    </row>
    <row r="89" spans="1:11" ht="24" x14ac:dyDescent="0.2">
      <c r="A89" s="491">
        <v>85</v>
      </c>
      <c r="B89" s="492">
        <v>43435</v>
      </c>
      <c r="C89" s="493" t="s">
        <v>281</v>
      </c>
      <c r="D89" s="493" t="s">
        <v>354</v>
      </c>
      <c r="E89" s="494">
        <v>2.25</v>
      </c>
      <c r="F89" s="493" t="s">
        <v>405</v>
      </c>
      <c r="G89" s="493" t="s">
        <v>2766</v>
      </c>
      <c r="H89" s="493" t="s">
        <v>2549</v>
      </c>
      <c r="I89" s="438">
        <v>43470</v>
      </c>
      <c r="J89" s="444" t="str">
        <f t="shared" si="1"/>
        <v>Gastos_Gerais</v>
      </c>
      <c r="K89" s="296">
        <f>IF(YEAR(B89)=Diário!$P$1,MONTH(B89)-Diário!$O$1+1,(YEAR(B89)-Diário!$P$1)*12-Diário!$O$1+1+MONTH(B89))</f>
        <v>4</v>
      </c>
    </row>
    <row r="90" spans="1:11" ht="24" x14ac:dyDescent="0.2">
      <c r="A90" s="491">
        <v>86</v>
      </c>
      <c r="B90" s="492">
        <v>43435</v>
      </c>
      <c r="C90" s="493" t="s">
        <v>281</v>
      </c>
      <c r="D90" s="493" t="s">
        <v>382</v>
      </c>
      <c r="E90" s="494">
        <v>15</v>
      </c>
      <c r="F90" s="493" t="s">
        <v>405</v>
      </c>
      <c r="G90" s="493" t="s">
        <v>2766</v>
      </c>
      <c r="H90" s="493" t="s">
        <v>2740</v>
      </c>
      <c r="I90" s="438">
        <v>43470</v>
      </c>
      <c r="J90" s="444" t="str">
        <f t="shared" si="1"/>
        <v>Gastos_Gerais</v>
      </c>
      <c r="K90" s="296">
        <f>IF(YEAR(B90)=Diário!$P$1,MONTH(B90)-Diário!$O$1+1,(YEAR(B90)-Diário!$P$1)*12-Diário!$O$1+1+MONTH(B90))</f>
        <v>4</v>
      </c>
    </row>
    <row r="91" spans="1:11" ht="24" x14ac:dyDescent="0.2">
      <c r="A91" s="491">
        <v>87</v>
      </c>
      <c r="B91" s="492">
        <v>43435</v>
      </c>
      <c r="C91" s="493" t="s">
        <v>281</v>
      </c>
      <c r="D91" s="493" t="s">
        <v>382</v>
      </c>
      <c r="E91" s="494">
        <v>55</v>
      </c>
      <c r="F91" s="493" t="s">
        <v>405</v>
      </c>
      <c r="G91" s="493" t="s">
        <v>2713</v>
      </c>
      <c r="H91" s="493" t="s">
        <v>2741</v>
      </c>
      <c r="I91" s="438">
        <v>43485</v>
      </c>
      <c r="J91" s="444" t="str">
        <f t="shared" si="1"/>
        <v>Gastos_Gerais</v>
      </c>
      <c r="K91" s="296">
        <f>IF(YEAR(B91)=Diário!$P$1,MONTH(B91)-Diário!$O$1+1,(YEAR(B91)-Diário!$P$1)*12-Diário!$O$1+1+MONTH(B91))</f>
        <v>4</v>
      </c>
    </row>
    <row r="92" spans="1:11" ht="24" x14ac:dyDescent="0.2">
      <c r="A92" s="491">
        <v>88</v>
      </c>
      <c r="B92" s="492">
        <v>43435</v>
      </c>
      <c r="C92" s="493" t="s">
        <v>281</v>
      </c>
      <c r="D92" s="493" t="s">
        <v>382</v>
      </c>
      <c r="E92" s="494">
        <v>100</v>
      </c>
      <c r="F92" s="493" t="s">
        <v>405</v>
      </c>
      <c r="G92" s="493" t="s">
        <v>2713</v>
      </c>
      <c r="H92" s="493" t="s">
        <v>2742</v>
      </c>
      <c r="I92" s="438">
        <v>43485</v>
      </c>
      <c r="J92" s="444" t="str">
        <f t="shared" si="1"/>
        <v>Gastos_Gerais</v>
      </c>
      <c r="K92" s="296">
        <f>IF(YEAR(B92)=Diário!$P$1,MONTH(B92)-Diário!$O$1+1,(YEAR(B92)-Diário!$P$1)*12-Diário!$O$1+1+MONTH(B92))</f>
        <v>4</v>
      </c>
    </row>
    <row r="93" spans="1:11" ht="24" x14ac:dyDescent="0.2">
      <c r="A93" s="491">
        <v>89</v>
      </c>
      <c r="B93" s="492">
        <v>43435</v>
      </c>
      <c r="C93" s="493" t="s">
        <v>281</v>
      </c>
      <c r="D93" s="493" t="s">
        <v>382</v>
      </c>
      <c r="E93" s="494">
        <v>15</v>
      </c>
      <c r="F93" s="493" t="s">
        <v>405</v>
      </c>
      <c r="G93" s="493" t="s">
        <v>2766</v>
      </c>
      <c r="H93" s="493" t="s">
        <v>2743</v>
      </c>
      <c r="I93" s="438">
        <v>43470</v>
      </c>
      <c r="J93" s="444" t="str">
        <f t="shared" si="1"/>
        <v>Gastos_Gerais</v>
      </c>
      <c r="K93" s="296">
        <f>IF(YEAR(B93)=Diário!$P$1,MONTH(B93)-Diário!$O$1+1,(YEAR(B93)-Diário!$P$1)*12-Diário!$O$1+1+MONTH(B93))</f>
        <v>4</v>
      </c>
    </row>
    <row r="94" spans="1:11" ht="24" x14ac:dyDescent="0.2">
      <c r="A94" s="491">
        <v>90</v>
      </c>
      <c r="B94" s="492">
        <v>43435</v>
      </c>
      <c r="C94" s="493" t="s">
        <v>281</v>
      </c>
      <c r="D94" s="493" t="s">
        <v>382</v>
      </c>
      <c r="E94" s="494">
        <v>55</v>
      </c>
      <c r="F94" s="493" t="s">
        <v>405</v>
      </c>
      <c r="G94" s="493" t="s">
        <v>2713</v>
      </c>
      <c r="H94" s="493" t="s">
        <v>2744</v>
      </c>
      <c r="I94" s="438">
        <v>43485</v>
      </c>
      <c r="J94" s="444" t="str">
        <f t="shared" si="1"/>
        <v>Gastos_Gerais</v>
      </c>
      <c r="K94" s="296">
        <f>IF(YEAR(B94)=Diário!$P$1,MONTH(B94)-Diário!$O$1+1,(YEAR(B94)-Diário!$P$1)*12-Diário!$O$1+1+MONTH(B94))</f>
        <v>4</v>
      </c>
    </row>
    <row r="95" spans="1:11" ht="24" x14ac:dyDescent="0.2">
      <c r="A95" s="491">
        <v>91</v>
      </c>
      <c r="B95" s="492">
        <v>43435</v>
      </c>
      <c r="C95" s="493" t="s">
        <v>281</v>
      </c>
      <c r="D95" s="493" t="s">
        <v>382</v>
      </c>
      <c r="E95" s="494">
        <v>100</v>
      </c>
      <c r="F95" s="493" t="s">
        <v>405</v>
      </c>
      <c r="G95" s="493" t="s">
        <v>2713</v>
      </c>
      <c r="H95" s="493" t="s">
        <v>2745</v>
      </c>
      <c r="I95" s="438">
        <v>43485</v>
      </c>
      <c r="J95" s="444" t="str">
        <f t="shared" si="1"/>
        <v>Gastos_Gerais</v>
      </c>
      <c r="K95" s="296">
        <f>IF(YEAR(B95)=Diário!$P$1,MONTH(B95)-Diário!$O$1+1,(YEAR(B95)-Diário!$P$1)*12-Diário!$O$1+1+MONTH(B95))</f>
        <v>4</v>
      </c>
    </row>
    <row r="96" spans="1:11" ht="24" x14ac:dyDescent="0.2">
      <c r="A96" s="491">
        <v>92</v>
      </c>
      <c r="B96" s="492">
        <v>43405</v>
      </c>
      <c r="C96" s="493" t="s">
        <v>281</v>
      </c>
      <c r="D96" s="493" t="s">
        <v>398</v>
      </c>
      <c r="E96" s="494">
        <v>83.21</v>
      </c>
      <c r="F96" s="493" t="s">
        <v>405</v>
      </c>
      <c r="G96" s="493" t="s">
        <v>2766</v>
      </c>
      <c r="H96" s="493" t="s">
        <v>2683</v>
      </c>
      <c r="I96" s="438"/>
      <c r="J96" s="444" t="str">
        <f t="shared" si="1"/>
        <v>Gastos_Gerais</v>
      </c>
      <c r="K96" s="296">
        <f>IF(YEAR(B96)=Diário!$P$1,MONTH(B96)-Diário!$O$1+1,(YEAR(B96)-Diário!$P$1)*12-Diário!$O$1+1+MONTH(B96))</f>
        <v>3</v>
      </c>
    </row>
    <row r="97" spans="1:11" ht="24" x14ac:dyDescent="0.2">
      <c r="A97" s="491">
        <v>93</v>
      </c>
      <c r="B97" s="492">
        <v>43435</v>
      </c>
      <c r="C97" s="493" t="s">
        <v>281</v>
      </c>
      <c r="D97" s="493" t="s">
        <v>382</v>
      </c>
      <c r="E97" s="494">
        <v>15</v>
      </c>
      <c r="F97" s="493" t="s">
        <v>405</v>
      </c>
      <c r="G97" s="493" t="s">
        <v>2766</v>
      </c>
      <c r="H97" s="493" t="s">
        <v>2746</v>
      </c>
      <c r="I97" s="438">
        <v>43470</v>
      </c>
      <c r="J97" s="444" t="str">
        <f t="shared" si="1"/>
        <v>Gastos_Gerais</v>
      </c>
      <c r="K97" s="296">
        <f>IF(YEAR(B97)=Diário!$P$1,MONTH(B97)-Diário!$O$1+1,(YEAR(B97)-Diário!$P$1)*12-Diário!$O$1+1+MONTH(B97))</f>
        <v>4</v>
      </c>
    </row>
    <row r="98" spans="1:11" ht="24" x14ac:dyDescent="0.2">
      <c r="A98" s="491">
        <v>94</v>
      </c>
      <c r="B98" s="492">
        <v>43435</v>
      </c>
      <c r="C98" s="493" t="s">
        <v>281</v>
      </c>
      <c r="D98" s="493" t="s">
        <v>382</v>
      </c>
      <c r="E98" s="494">
        <v>55</v>
      </c>
      <c r="F98" s="493" t="s">
        <v>405</v>
      </c>
      <c r="G98" s="493" t="s">
        <v>2713</v>
      </c>
      <c r="H98" s="493" t="s">
        <v>2747</v>
      </c>
      <c r="I98" s="438">
        <v>43485</v>
      </c>
      <c r="J98" s="444" t="str">
        <f t="shared" si="1"/>
        <v>Gastos_Gerais</v>
      </c>
      <c r="K98" s="296">
        <f>IF(YEAR(B98)=Diário!$P$1,MONTH(B98)-Diário!$O$1+1,(YEAR(B98)-Diário!$P$1)*12-Diário!$O$1+1+MONTH(B98))</f>
        <v>4</v>
      </c>
    </row>
    <row r="99" spans="1:11" ht="24" x14ac:dyDescent="0.2">
      <c r="A99" s="491">
        <v>95</v>
      </c>
      <c r="B99" s="492">
        <v>43435</v>
      </c>
      <c r="C99" s="493" t="s">
        <v>281</v>
      </c>
      <c r="D99" s="493" t="s">
        <v>382</v>
      </c>
      <c r="E99" s="494">
        <v>100</v>
      </c>
      <c r="F99" s="493" t="s">
        <v>405</v>
      </c>
      <c r="G99" s="493" t="s">
        <v>2713</v>
      </c>
      <c r="H99" s="493" t="s">
        <v>2748</v>
      </c>
      <c r="I99" s="438" t="s">
        <v>2749</v>
      </c>
      <c r="J99" s="444" t="str">
        <f t="shared" si="1"/>
        <v>Gastos_Gerais</v>
      </c>
      <c r="K99" s="296">
        <f>IF(YEAR(B99)=Diário!$P$1,MONTH(B99)-Diário!$O$1+1,(YEAR(B99)-Diário!$P$1)*12-Diário!$O$1+1+MONTH(B99))</f>
        <v>4</v>
      </c>
    </row>
    <row r="100" spans="1:11" ht="24" x14ac:dyDescent="0.2">
      <c r="A100" s="491">
        <v>96</v>
      </c>
      <c r="B100" s="492">
        <v>43435</v>
      </c>
      <c r="C100" s="493" t="s">
        <v>281</v>
      </c>
      <c r="D100" s="493" t="s">
        <v>382</v>
      </c>
      <c r="E100" s="494">
        <v>15</v>
      </c>
      <c r="F100" s="493" t="s">
        <v>405</v>
      </c>
      <c r="G100" s="493" t="s">
        <v>2766</v>
      </c>
      <c r="H100" s="493" t="s">
        <v>2750</v>
      </c>
      <c r="I100" s="438">
        <v>43470</v>
      </c>
      <c r="J100" s="444" t="str">
        <f t="shared" si="1"/>
        <v>Gastos_Gerais</v>
      </c>
      <c r="K100" s="296">
        <f>IF(YEAR(B100)=Diário!$P$1,MONTH(B100)-Diário!$O$1+1,(YEAR(B100)-Diário!$P$1)*12-Diário!$O$1+1+MONTH(B100))</f>
        <v>4</v>
      </c>
    </row>
    <row r="101" spans="1:11" ht="24" x14ac:dyDescent="0.2">
      <c r="A101" s="491">
        <v>97</v>
      </c>
      <c r="B101" s="492">
        <v>43435</v>
      </c>
      <c r="C101" s="493" t="s">
        <v>281</v>
      </c>
      <c r="D101" s="493" t="s">
        <v>382</v>
      </c>
      <c r="E101" s="494">
        <v>55</v>
      </c>
      <c r="F101" s="493" t="s">
        <v>405</v>
      </c>
      <c r="G101" s="493" t="s">
        <v>2713</v>
      </c>
      <c r="H101" s="493" t="s">
        <v>2751</v>
      </c>
      <c r="I101" s="438">
        <v>43485</v>
      </c>
      <c r="J101" s="444" t="str">
        <f t="shared" si="1"/>
        <v>Gastos_Gerais</v>
      </c>
      <c r="K101" s="296">
        <f>IF(YEAR(B101)=Diário!$P$1,MONTH(B101)-Diário!$O$1+1,(YEAR(B101)-Diário!$P$1)*12-Diário!$O$1+1+MONTH(B101))</f>
        <v>4</v>
      </c>
    </row>
    <row r="102" spans="1:11" ht="24" x14ac:dyDescent="0.2">
      <c r="A102" s="491">
        <v>98</v>
      </c>
      <c r="B102" s="492">
        <v>43435</v>
      </c>
      <c r="C102" s="493" t="s">
        <v>281</v>
      </c>
      <c r="D102" s="493" t="s">
        <v>382</v>
      </c>
      <c r="E102" s="494">
        <v>100</v>
      </c>
      <c r="F102" s="493" t="s">
        <v>405</v>
      </c>
      <c r="G102" s="493" t="s">
        <v>2713</v>
      </c>
      <c r="H102" s="493" t="s">
        <v>2752</v>
      </c>
      <c r="I102" s="438">
        <v>43485</v>
      </c>
      <c r="J102" s="444" t="str">
        <f t="shared" si="1"/>
        <v>Gastos_Gerais</v>
      </c>
      <c r="K102" s="296">
        <f>IF(YEAR(B102)=Diário!$P$1,MONTH(B102)-Diário!$O$1+1,(YEAR(B102)-Diário!$P$1)*12-Diário!$O$1+1+MONTH(B102))</f>
        <v>4</v>
      </c>
    </row>
    <row r="103" spans="1:11" ht="24" x14ac:dyDescent="0.2">
      <c r="A103" s="491">
        <v>99</v>
      </c>
      <c r="B103" s="492">
        <v>43435</v>
      </c>
      <c r="C103" s="493" t="s">
        <v>281</v>
      </c>
      <c r="D103" s="493" t="s">
        <v>382</v>
      </c>
      <c r="E103" s="494">
        <v>15</v>
      </c>
      <c r="F103" s="493" t="s">
        <v>405</v>
      </c>
      <c r="G103" s="493" t="s">
        <v>2766</v>
      </c>
      <c r="H103" s="493" t="s">
        <v>2753</v>
      </c>
      <c r="I103" s="438">
        <v>43470</v>
      </c>
      <c r="J103" s="444" t="str">
        <f t="shared" si="1"/>
        <v>Gastos_Gerais</v>
      </c>
      <c r="K103" s="296">
        <f>IF(YEAR(B103)=Diário!$P$1,MONTH(B103)-Diário!$O$1+1,(YEAR(B103)-Diário!$P$1)*12-Diário!$O$1+1+MONTH(B103))</f>
        <v>4</v>
      </c>
    </row>
    <row r="104" spans="1:11" ht="24" x14ac:dyDescent="0.2">
      <c r="A104" s="491">
        <v>100</v>
      </c>
      <c r="B104" s="492">
        <v>43435</v>
      </c>
      <c r="C104" s="493" t="s">
        <v>281</v>
      </c>
      <c r="D104" s="493" t="s">
        <v>382</v>
      </c>
      <c r="E104" s="494">
        <v>55</v>
      </c>
      <c r="F104" s="493" t="s">
        <v>405</v>
      </c>
      <c r="G104" s="493" t="s">
        <v>2713</v>
      </c>
      <c r="H104" s="493" t="s">
        <v>2754</v>
      </c>
      <c r="I104" s="438">
        <v>43485</v>
      </c>
      <c r="J104" s="444" t="str">
        <f t="shared" si="1"/>
        <v>Gastos_Gerais</v>
      </c>
      <c r="K104" s="296">
        <f>IF(YEAR(B104)=Diário!$P$1,MONTH(B104)-Diário!$O$1+1,(YEAR(B104)-Diário!$P$1)*12-Diário!$O$1+1+MONTH(B104))</f>
        <v>4</v>
      </c>
    </row>
    <row r="105" spans="1:11" ht="24" x14ac:dyDescent="0.2">
      <c r="A105" s="491">
        <v>101</v>
      </c>
      <c r="B105" s="492">
        <v>43435</v>
      </c>
      <c r="C105" s="493" t="s">
        <v>281</v>
      </c>
      <c r="D105" s="493" t="s">
        <v>382</v>
      </c>
      <c r="E105" s="494">
        <v>100</v>
      </c>
      <c r="F105" s="493" t="s">
        <v>405</v>
      </c>
      <c r="G105" s="493" t="s">
        <v>2713</v>
      </c>
      <c r="H105" s="493" t="s">
        <v>2755</v>
      </c>
      <c r="I105" s="438">
        <v>43485</v>
      </c>
      <c r="J105" s="444" t="str">
        <f t="shared" si="1"/>
        <v>Gastos_Gerais</v>
      </c>
      <c r="K105" s="296">
        <f>IF(YEAR(B105)=Diário!$P$1,MONTH(B105)-Diário!$O$1+1,(YEAR(B105)-Diário!$P$1)*12-Diário!$O$1+1+MONTH(B105))</f>
        <v>4</v>
      </c>
    </row>
    <row r="106" spans="1:11" ht="24" x14ac:dyDescent="0.2">
      <c r="A106" s="491">
        <v>102</v>
      </c>
      <c r="B106" s="492">
        <v>43435</v>
      </c>
      <c r="C106" s="493" t="s">
        <v>281</v>
      </c>
      <c r="D106" s="493" t="s">
        <v>354</v>
      </c>
      <c r="E106" s="494">
        <v>1.1100000000000001</v>
      </c>
      <c r="F106" s="493" t="s">
        <v>405</v>
      </c>
      <c r="G106" s="493" t="s">
        <v>2766</v>
      </c>
      <c r="H106" s="493" t="s">
        <v>2555</v>
      </c>
      <c r="I106" s="438">
        <v>43470</v>
      </c>
      <c r="J106" s="444" t="str">
        <f t="shared" si="1"/>
        <v>Gastos_Gerais</v>
      </c>
      <c r="K106" s="296">
        <f>IF(YEAR(B106)=Diário!$P$1,MONTH(B106)-Diário!$O$1+1,(YEAR(B106)-Diário!$P$1)*12-Diário!$O$1+1+MONTH(B106))</f>
        <v>4</v>
      </c>
    </row>
    <row r="107" spans="1:11" ht="24" x14ac:dyDescent="0.2">
      <c r="A107" s="491">
        <v>103</v>
      </c>
      <c r="B107" s="492">
        <v>43435</v>
      </c>
      <c r="C107" s="493" t="s">
        <v>281</v>
      </c>
      <c r="D107" s="493" t="s">
        <v>354</v>
      </c>
      <c r="E107" s="494">
        <v>1.6</v>
      </c>
      <c r="F107" s="493" t="s">
        <v>405</v>
      </c>
      <c r="G107" s="493" t="s">
        <v>2766</v>
      </c>
      <c r="H107" s="493" t="s">
        <v>2543</v>
      </c>
      <c r="I107" s="438">
        <v>43470</v>
      </c>
      <c r="J107" s="444" t="str">
        <f t="shared" si="1"/>
        <v>Gastos_Gerais</v>
      </c>
      <c r="K107" s="296">
        <f>IF(YEAR(B107)=Diário!$P$1,MONTH(B107)-Diário!$O$1+1,(YEAR(B107)-Diário!$P$1)*12-Diário!$O$1+1+MONTH(B107))</f>
        <v>4</v>
      </c>
    </row>
    <row r="108" spans="1:11" ht="24" x14ac:dyDescent="0.2">
      <c r="A108" s="491">
        <v>104</v>
      </c>
      <c r="B108" s="492">
        <v>43435</v>
      </c>
      <c r="C108" s="493" t="s">
        <v>281</v>
      </c>
      <c r="D108" s="493" t="s">
        <v>354</v>
      </c>
      <c r="E108" s="494">
        <v>0.96</v>
      </c>
      <c r="F108" s="493" t="s">
        <v>405</v>
      </c>
      <c r="G108" s="493" t="s">
        <v>2766</v>
      </c>
      <c r="H108" s="493" t="s">
        <v>2552</v>
      </c>
      <c r="I108" s="438">
        <v>43470</v>
      </c>
      <c r="J108" s="444" t="str">
        <f t="shared" si="1"/>
        <v>Gastos_Gerais</v>
      </c>
      <c r="K108" s="296">
        <f>IF(YEAR(B108)=Diário!$P$1,MONTH(B108)-Diário!$O$1+1,(YEAR(B108)-Diário!$P$1)*12-Diário!$O$1+1+MONTH(B108))</f>
        <v>4</v>
      </c>
    </row>
    <row r="109" spans="1:11" ht="24" x14ac:dyDescent="0.2">
      <c r="A109" s="491">
        <v>105</v>
      </c>
      <c r="B109" s="492">
        <v>43435</v>
      </c>
      <c r="C109" s="493" t="s">
        <v>281</v>
      </c>
      <c r="D109" s="493" t="s">
        <v>354</v>
      </c>
      <c r="E109" s="494">
        <v>2.27</v>
      </c>
      <c r="F109" s="493" t="s">
        <v>405</v>
      </c>
      <c r="G109" s="493" t="s">
        <v>2766</v>
      </c>
      <c r="H109" s="493" t="s">
        <v>2546</v>
      </c>
      <c r="I109" s="438">
        <v>43470</v>
      </c>
      <c r="J109" s="444" t="str">
        <f t="shared" si="1"/>
        <v>Gastos_Gerais</v>
      </c>
      <c r="K109" s="296">
        <f>IF(YEAR(B109)=Diário!$P$1,MONTH(B109)-Diário!$O$1+1,(YEAR(B109)-Diário!$P$1)*12-Diário!$O$1+1+MONTH(B109))</f>
        <v>4</v>
      </c>
    </row>
    <row r="110" spans="1:11" ht="36" x14ac:dyDescent="0.2">
      <c r="A110" s="491">
        <v>106</v>
      </c>
      <c r="B110" s="492">
        <v>43435</v>
      </c>
      <c r="C110" s="493" t="s">
        <v>281</v>
      </c>
      <c r="D110" s="493" t="s">
        <v>317</v>
      </c>
      <c r="E110" s="494">
        <v>80.34</v>
      </c>
      <c r="F110" s="493" t="s">
        <v>405</v>
      </c>
      <c r="G110" s="493" t="s">
        <v>2766</v>
      </c>
      <c r="H110" s="493" t="s">
        <v>2768</v>
      </c>
      <c r="I110" s="438">
        <v>43470</v>
      </c>
      <c r="J110" s="444" t="str">
        <f t="shared" si="1"/>
        <v>Gastos_Gerais</v>
      </c>
      <c r="K110" s="296">
        <f>IF(YEAR(B110)=Diário!$P$1,MONTH(B110)-Diário!$O$1+1,(YEAR(B110)-Diário!$P$1)*12-Diário!$O$1+1+MONTH(B110))</f>
        <v>4</v>
      </c>
    </row>
    <row r="111" spans="1:11" ht="24" x14ac:dyDescent="0.2">
      <c r="A111" s="491">
        <v>107</v>
      </c>
      <c r="B111" s="492">
        <v>43435</v>
      </c>
      <c r="C111" s="493" t="s">
        <v>281</v>
      </c>
      <c r="D111" s="493" t="s">
        <v>354</v>
      </c>
      <c r="E111" s="494">
        <v>7.3</v>
      </c>
      <c r="F111" s="493" t="s">
        <v>406</v>
      </c>
      <c r="G111" s="493" t="s">
        <v>2766</v>
      </c>
      <c r="H111" s="493" t="s">
        <v>2682</v>
      </c>
      <c r="I111" s="438">
        <v>43470</v>
      </c>
      <c r="J111" s="444" t="str">
        <f t="shared" si="1"/>
        <v>Gastos_Gerais</v>
      </c>
      <c r="K111" s="296">
        <f>IF(YEAR(B111)=Diário!$P$1,MONTH(B111)-Diário!$O$1+1,(YEAR(B111)-Diário!$P$1)*12-Diário!$O$1+1+MONTH(B111))</f>
        <v>4</v>
      </c>
    </row>
    <row r="112" spans="1:11" ht="216" x14ac:dyDescent="0.2">
      <c r="A112" s="491">
        <v>108</v>
      </c>
      <c r="B112" s="492">
        <v>43435</v>
      </c>
      <c r="C112" s="493" t="s">
        <v>281</v>
      </c>
      <c r="D112" s="493" t="s">
        <v>354</v>
      </c>
      <c r="E112" s="494">
        <v>1689.78</v>
      </c>
      <c r="F112" s="493" t="s">
        <v>405</v>
      </c>
      <c r="G112" s="493" t="s">
        <v>2335</v>
      </c>
      <c r="H112" s="493" t="s">
        <v>2336</v>
      </c>
      <c r="I112" s="438"/>
      <c r="J112" s="444" t="str">
        <f t="shared" si="1"/>
        <v>Gastos_Gerais</v>
      </c>
      <c r="K112" s="296">
        <f>IF(YEAR(B112)=Diário!$P$1,MONTH(B112)-Diário!$O$1+1,(YEAR(B112)-Diário!$P$1)*12-Diário!$O$1+1+MONTH(B112))</f>
        <v>4</v>
      </c>
    </row>
    <row r="113" spans="1:11" ht="24" x14ac:dyDescent="0.2">
      <c r="A113" s="491">
        <v>109</v>
      </c>
      <c r="B113" s="492">
        <v>43435</v>
      </c>
      <c r="C113" s="493" t="s">
        <v>281</v>
      </c>
      <c r="D113" s="493" t="s">
        <v>382</v>
      </c>
      <c r="E113" s="494">
        <v>15</v>
      </c>
      <c r="F113" s="493" t="s">
        <v>405</v>
      </c>
      <c r="G113" s="493" t="s">
        <v>2766</v>
      </c>
      <c r="H113" s="493" t="s">
        <v>2756</v>
      </c>
      <c r="I113" s="438">
        <v>43470</v>
      </c>
      <c r="J113" s="444" t="str">
        <f t="shared" si="1"/>
        <v>Gastos_Gerais</v>
      </c>
      <c r="K113" s="296">
        <f>IF(YEAR(B113)=Diário!$P$1,MONTH(B113)-Diário!$O$1+1,(YEAR(B113)-Diário!$P$1)*12-Diário!$O$1+1+MONTH(B113))</f>
        <v>4</v>
      </c>
    </row>
    <row r="114" spans="1:11" ht="24" x14ac:dyDescent="0.2">
      <c r="A114" s="491">
        <v>110</v>
      </c>
      <c r="B114" s="492">
        <v>43435</v>
      </c>
      <c r="C114" s="493" t="s">
        <v>281</v>
      </c>
      <c r="D114" s="493" t="s">
        <v>382</v>
      </c>
      <c r="E114" s="494">
        <v>55</v>
      </c>
      <c r="F114" s="493" t="s">
        <v>405</v>
      </c>
      <c r="G114" s="493" t="s">
        <v>2713</v>
      </c>
      <c r="H114" s="493" t="s">
        <v>2757</v>
      </c>
      <c r="I114" s="438">
        <v>43485</v>
      </c>
      <c r="J114" s="444" t="str">
        <f t="shared" si="1"/>
        <v>Gastos_Gerais</v>
      </c>
      <c r="K114" s="296">
        <f>IF(YEAR(B114)=Diário!$P$1,MONTH(B114)-Diário!$O$1+1,(YEAR(B114)-Diário!$P$1)*12-Diário!$O$1+1+MONTH(B114))</f>
        <v>4</v>
      </c>
    </row>
    <row r="115" spans="1:11" ht="24" x14ac:dyDescent="0.2">
      <c r="A115" s="491">
        <v>111</v>
      </c>
      <c r="B115" s="492">
        <v>43435</v>
      </c>
      <c r="C115" s="493" t="s">
        <v>281</v>
      </c>
      <c r="D115" s="493" t="s">
        <v>382</v>
      </c>
      <c r="E115" s="494">
        <v>100</v>
      </c>
      <c r="F115" s="493" t="s">
        <v>405</v>
      </c>
      <c r="G115" s="493" t="s">
        <v>2713</v>
      </c>
      <c r="H115" s="493" t="s">
        <v>2758</v>
      </c>
      <c r="I115" s="438">
        <v>43485</v>
      </c>
      <c r="J115" s="444" t="str">
        <f t="shared" si="1"/>
        <v>Gastos_Gerais</v>
      </c>
      <c r="K115" s="296">
        <f>IF(YEAR(B115)=Diário!$P$1,MONTH(B115)-Diário!$O$1+1,(YEAR(B115)-Diário!$P$1)*12-Diário!$O$1+1+MONTH(B115))</f>
        <v>4</v>
      </c>
    </row>
    <row r="116" spans="1:11" ht="36" x14ac:dyDescent="0.2">
      <c r="A116" s="491">
        <v>112</v>
      </c>
      <c r="B116" s="492">
        <v>43435</v>
      </c>
      <c r="C116" s="493" t="s">
        <v>281</v>
      </c>
      <c r="D116" s="493" t="s">
        <v>372</v>
      </c>
      <c r="E116" s="494">
        <v>9.9</v>
      </c>
      <c r="F116" s="493" t="s">
        <v>409</v>
      </c>
      <c r="G116" s="493" t="s">
        <v>2713</v>
      </c>
      <c r="H116" s="493" t="s">
        <v>2777</v>
      </c>
      <c r="I116" s="438">
        <v>43485</v>
      </c>
      <c r="J116" s="444" t="str">
        <f t="shared" si="1"/>
        <v>Gastos_Gerais</v>
      </c>
      <c r="K116" s="296">
        <f>IF(YEAR(B116)=Diário!$P$1,MONTH(B116)-Diário!$O$1+1,(YEAR(B116)-Diário!$P$1)*12-Diário!$O$1+1+MONTH(B116))</f>
        <v>4</v>
      </c>
    </row>
    <row r="117" spans="1:11" ht="36" x14ac:dyDescent="0.2">
      <c r="A117" s="491">
        <v>113</v>
      </c>
      <c r="B117" s="492">
        <v>43435</v>
      </c>
      <c r="C117" s="493" t="s">
        <v>281</v>
      </c>
      <c r="D117" s="493" t="s">
        <v>372</v>
      </c>
      <c r="E117" s="494">
        <v>4.5</v>
      </c>
      <c r="F117" s="493" t="s">
        <v>409</v>
      </c>
      <c r="G117" s="493" t="s">
        <v>2766</v>
      </c>
      <c r="H117" s="493" t="s">
        <v>2778</v>
      </c>
      <c r="I117" s="438">
        <v>43470</v>
      </c>
      <c r="J117" s="444" t="str">
        <f t="shared" si="1"/>
        <v>Gastos_Gerais</v>
      </c>
      <c r="K117" s="296">
        <f>IF(YEAR(B117)=Diário!$P$1,MONTH(B117)-Diário!$O$1+1,(YEAR(B117)-Diário!$P$1)*12-Diário!$O$1+1+MONTH(B117))</f>
        <v>4</v>
      </c>
    </row>
    <row r="118" spans="1:11" ht="36" x14ac:dyDescent="0.2">
      <c r="A118" s="491">
        <v>114</v>
      </c>
      <c r="B118" s="492">
        <v>43435</v>
      </c>
      <c r="C118" s="493" t="s">
        <v>281</v>
      </c>
      <c r="D118" s="493" t="s">
        <v>372</v>
      </c>
      <c r="E118" s="494">
        <v>18</v>
      </c>
      <c r="F118" s="493" t="s">
        <v>409</v>
      </c>
      <c r="G118" s="493" t="s">
        <v>2713</v>
      </c>
      <c r="H118" s="493" t="s">
        <v>2779</v>
      </c>
      <c r="I118" s="438">
        <v>43485</v>
      </c>
      <c r="J118" s="444" t="str">
        <f t="shared" si="1"/>
        <v>Gastos_Gerais</v>
      </c>
      <c r="K118" s="296">
        <f>IF(YEAR(B118)=Diário!$P$1,MONTH(B118)-Diário!$O$1+1,(YEAR(B118)-Diário!$P$1)*12-Diário!$O$1+1+MONTH(B118))</f>
        <v>4</v>
      </c>
    </row>
    <row r="119" spans="1:11" ht="48" x14ac:dyDescent="0.2">
      <c r="A119" s="491">
        <v>115</v>
      </c>
      <c r="B119" s="492">
        <v>43435</v>
      </c>
      <c r="C119" s="493" t="s">
        <v>281</v>
      </c>
      <c r="D119" s="493" t="s">
        <v>398</v>
      </c>
      <c r="E119" s="494">
        <v>174</v>
      </c>
      <c r="F119" s="493" t="s">
        <v>408</v>
      </c>
      <c r="G119" s="493" t="s">
        <v>2379</v>
      </c>
      <c r="H119" s="493" t="s">
        <v>2380</v>
      </c>
      <c r="I119" s="438"/>
      <c r="J119" s="444" t="str">
        <f t="shared" si="1"/>
        <v>Gastos_Gerais</v>
      </c>
      <c r="K119" s="296">
        <f>IF(YEAR(B119)=Diário!$P$1,MONTH(B119)-Diário!$O$1+1,(YEAR(B119)-Diário!$P$1)*12-Diário!$O$1+1+MONTH(B119))</f>
        <v>4</v>
      </c>
    </row>
    <row r="120" spans="1:11" ht="24" x14ac:dyDescent="0.2">
      <c r="A120" s="491">
        <v>116</v>
      </c>
      <c r="B120" s="492">
        <v>43435</v>
      </c>
      <c r="C120" s="493" t="s">
        <v>281</v>
      </c>
      <c r="D120" s="493" t="s">
        <v>394</v>
      </c>
      <c r="E120" s="494">
        <v>450</v>
      </c>
      <c r="F120" s="493" t="s">
        <v>408</v>
      </c>
      <c r="G120" s="493" t="s">
        <v>2382</v>
      </c>
      <c r="H120" s="493" t="s">
        <v>2383</v>
      </c>
      <c r="I120" s="438"/>
      <c r="J120" s="444" t="str">
        <f t="shared" si="1"/>
        <v>Gastos_Gerais</v>
      </c>
      <c r="K120" s="296">
        <f>IF(YEAR(B120)=Diário!$P$1,MONTH(B120)-Diário!$O$1+1,(YEAR(B120)-Diário!$P$1)*12-Diário!$O$1+1+MONTH(B120))</f>
        <v>4</v>
      </c>
    </row>
    <row r="121" spans="1:11" ht="24" x14ac:dyDescent="0.2">
      <c r="A121" s="491">
        <v>117</v>
      </c>
      <c r="B121" s="492">
        <v>43435</v>
      </c>
      <c r="C121" s="493" t="s">
        <v>281</v>
      </c>
      <c r="D121" s="493" t="s">
        <v>382</v>
      </c>
      <c r="E121" s="494">
        <v>140</v>
      </c>
      <c r="F121" s="493" t="s">
        <v>408</v>
      </c>
      <c r="G121" s="493" t="s">
        <v>2766</v>
      </c>
      <c r="H121" s="493" t="s">
        <v>2762</v>
      </c>
      <c r="I121" s="438">
        <v>43470</v>
      </c>
      <c r="J121" s="444" t="str">
        <f t="shared" si="1"/>
        <v>Gastos_Gerais</v>
      </c>
      <c r="K121" s="296">
        <f>IF(YEAR(B121)=Diário!$P$1,MONTH(B121)-Diário!$O$1+1,(YEAR(B121)-Diário!$P$1)*12-Diário!$O$1+1+MONTH(B121))</f>
        <v>4</v>
      </c>
    </row>
    <row r="122" spans="1:11" ht="24" x14ac:dyDescent="0.2">
      <c r="A122" s="491">
        <v>118</v>
      </c>
      <c r="B122" s="492">
        <v>43435</v>
      </c>
      <c r="C122" s="493" t="s">
        <v>281</v>
      </c>
      <c r="D122" s="493" t="s">
        <v>382</v>
      </c>
      <c r="E122" s="494">
        <v>308</v>
      </c>
      <c r="F122" s="493" t="s">
        <v>408</v>
      </c>
      <c r="G122" s="493" t="s">
        <v>2713</v>
      </c>
      <c r="H122" s="493" t="s">
        <v>2763</v>
      </c>
      <c r="I122" s="438">
        <v>43485</v>
      </c>
      <c r="J122" s="444" t="str">
        <f t="shared" si="1"/>
        <v>Gastos_Gerais</v>
      </c>
      <c r="K122" s="296">
        <f>IF(YEAR(B122)=Diário!$P$1,MONTH(B122)-Diário!$O$1+1,(YEAR(B122)-Diário!$P$1)*12-Diário!$O$1+1+MONTH(B122))</f>
        <v>4</v>
      </c>
    </row>
    <row r="123" spans="1:11" ht="24" x14ac:dyDescent="0.2">
      <c r="A123" s="491">
        <v>119</v>
      </c>
      <c r="B123" s="492">
        <v>43435</v>
      </c>
      <c r="C123" s="493" t="s">
        <v>281</v>
      </c>
      <c r="D123" s="493" t="s">
        <v>382</v>
      </c>
      <c r="E123" s="494">
        <v>44.1</v>
      </c>
      <c r="F123" s="493" t="s">
        <v>408</v>
      </c>
      <c r="G123" s="493" t="s">
        <v>2711</v>
      </c>
      <c r="H123" s="493" t="s">
        <v>2764</v>
      </c>
      <c r="I123" s="438">
        <v>43485</v>
      </c>
      <c r="J123" s="444" t="str">
        <f t="shared" si="1"/>
        <v>Gastos_Gerais</v>
      </c>
      <c r="K123" s="296">
        <f>IF(YEAR(B123)=Diário!$P$1,MONTH(B123)-Diário!$O$1+1,(YEAR(B123)-Diário!$P$1)*12-Diário!$O$1+1+MONTH(B123))</f>
        <v>4</v>
      </c>
    </row>
    <row r="124" spans="1:11" ht="24" x14ac:dyDescent="0.2">
      <c r="A124" s="491">
        <v>120</v>
      </c>
      <c r="B124" s="492">
        <v>43435</v>
      </c>
      <c r="C124" s="493" t="s">
        <v>281</v>
      </c>
      <c r="D124" s="493" t="s">
        <v>382</v>
      </c>
      <c r="E124" s="494">
        <v>560</v>
      </c>
      <c r="F124" s="493" t="s">
        <v>408</v>
      </c>
      <c r="G124" s="493" t="s">
        <v>2713</v>
      </c>
      <c r="H124" s="493" t="s">
        <v>2765</v>
      </c>
      <c r="I124" s="438">
        <v>43485</v>
      </c>
      <c r="J124" s="444" t="str">
        <f t="shared" si="1"/>
        <v>Gastos_Gerais</v>
      </c>
      <c r="K124" s="296">
        <f>IF(YEAR(B124)=Diário!$P$1,MONTH(B124)-Diário!$O$1+1,(YEAR(B124)-Diário!$P$1)*12-Diário!$O$1+1+MONTH(B124))</f>
        <v>4</v>
      </c>
    </row>
    <row r="125" spans="1:11" ht="24" x14ac:dyDescent="0.2">
      <c r="A125" s="491">
        <v>121</v>
      </c>
      <c r="B125" s="492">
        <v>43435</v>
      </c>
      <c r="C125" s="493" t="s">
        <v>281</v>
      </c>
      <c r="D125" s="493" t="s">
        <v>382</v>
      </c>
      <c r="E125" s="494">
        <v>15</v>
      </c>
      <c r="F125" s="493" t="s">
        <v>405</v>
      </c>
      <c r="G125" s="493" t="s">
        <v>2766</v>
      </c>
      <c r="H125" s="493" t="s">
        <v>2759</v>
      </c>
      <c r="I125" s="438">
        <v>43470</v>
      </c>
      <c r="J125" s="444" t="str">
        <f t="shared" si="1"/>
        <v>Gastos_Gerais</v>
      </c>
      <c r="K125" s="296">
        <f>IF(YEAR(B125)=Diário!$P$1,MONTH(B125)-Diário!$O$1+1,(YEAR(B125)-Diário!$P$1)*12-Diário!$O$1+1+MONTH(B125))</f>
        <v>4</v>
      </c>
    </row>
    <row r="126" spans="1:11" ht="24" x14ac:dyDescent="0.2">
      <c r="A126" s="491">
        <v>122</v>
      </c>
      <c r="B126" s="492">
        <v>43435</v>
      </c>
      <c r="C126" s="493" t="s">
        <v>281</v>
      </c>
      <c r="D126" s="493" t="s">
        <v>382</v>
      </c>
      <c r="E126" s="494">
        <v>55</v>
      </c>
      <c r="F126" s="493" t="s">
        <v>405</v>
      </c>
      <c r="G126" s="493" t="s">
        <v>2713</v>
      </c>
      <c r="H126" s="493" t="s">
        <v>2760</v>
      </c>
      <c r="I126" s="438">
        <v>43485</v>
      </c>
      <c r="J126" s="444" t="str">
        <f t="shared" si="1"/>
        <v>Gastos_Gerais</v>
      </c>
      <c r="K126" s="296">
        <f>IF(YEAR(B126)=Diário!$P$1,MONTH(B126)-Diário!$O$1+1,(YEAR(B126)-Diário!$P$1)*12-Diário!$O$1+1+MONTH(B126))</f>
        <v>4</v>
      </c>
    </row>
    <row r="127" spans="1:11" ht="24" x14ac:dyDescent="0.2">
      <c r="A127" s="491">
        <v>123</v>
      </c>
      <c r="B127" s="492">
        <v>43435</v>
      </c>
      <c r="C127" s="493" t="s">
        <v>281</v>
      </c>
      <c r="D127" s="493" t="s">
        <v>382</v>
      </c>
      <c r="E127" s="494">
        <v>100</v>
      </c>
      <c r="F127" s="493" t="s">
        <v>405</v>
      </c>
      <c r="G127" s="493" t="s">
        <v>2713</v>
      </c>
      <c r="H127" s="493" t="s">
        <v>2761</v>
      </c>
      <c r="I127" s="438">
        <v>43485</v>
      </c>
      <c r="J127" s="444" t="str">
        <f t="shared" si="1"/>
        <v>Gastos_Gerais</v>
      </c>
      <c r="K127" s="296">
        <f>IF(YEAR(B127)=Diário!$P$1,MONTH(B127)-Diário!$O$1+1,(YEAR(B127)-Diário!$P$1)*12-Diário!$O$1+1+MONTH(B127))</f>
        <v>4</v>
      </c>
    </row>
    <row r="128" spans="1:11" ht="24" x14ac:dyDescent="0.2">
      <c r="A128" s="491">
        <v>124</v>
      </c>
      <c r="B128" s="492">
        <v>43435</v>
      </c>
      <c r="C128" s="493" t="s">
        <v>281</v>
      </c>
      <c r="D128" s="493" t="s">
        <v>63</v>
      </c>
      <c r="E128" s="494">
        <v>11.71</v>
      </c>
      <c r="F128" s="493" t="s">
        <v>408</v>
      </c>
      <c r="G128" s="493" t="s">
        <v>2766</v>
      </c>
      <c r="H128" s="493" t="s">
        <v>2770</v>
      </c>
      <c r="I128" s="438">
        <v>43470</v>
      </c>
      <c r="J128" s="444" t="str">
        <f t="shared" si="1"/>
        <v>Gastos_Gerais</v>
      </c>
      <c r="K128" s="296">
        <f>IF(YEAR(B128)=Diário!$P$1,MONTH(B128)-Diário!$O$1+1,(YEAR(B128)-Diário!$P$1)*12-Diário!$O$1+1+MONTH(B128))</f>
        <v>4</v>
      </c>
    </row>
    <row r="129" spans="1:11" ht="24" x14ac:dyDescent="0.2">
      <c r="A129" s="491">
        <v>125</v>
      </c>
      <c r="B129" s="492">
        <v>43435</v>
      </c>
      <c r="C129" s="493" t="s">
        <v>281</v>
      </c>
      <c r="D129" s="493" t="s">
        <v>63</v>
      </c>
      <c r="E129" s="494">
        <v>5.33</v>
      </c>
      <c r="F129" s="493" t="s">
        <v>408</v>
      </c>
      <c r="G129" s="493" t="s">
        <v>2713</v>
      </c>
      <c r="H129" s="493" t="s">
        <v>2771</v>
      </c>
      <c r="I129" s="438">
        <v>43470</v>
      </c>
      <c r="J129" s="444" t="str">
        <f t="shared" si="1"/>
        <v>Gastos_Gerais</v>
      </c>
      <c r="K129" s="296">
        <f>IF(YEAR(B129)=Diário!$P$1,MONTH(B129)-Diário!$O$1+1,(YEAR(B129)-Diário!$P$1)*12-Diário!$O$1+1+MONTH(B129))</f>
        <v>4</v>
      </c>
    </row>
    <row r="130" spans="1:11" ht="84" x14ac:dyDescent="0.2">
      <c r="A130" s="491">
        <v>126</v>
      </c>
      <c r="B130" s="492">
        <v>43435</v>
      </c>
      <c r="C130" s="493" t="s">
        <v>281</v>
      </c>
      <c r="D130" s="493" t="s">
        <v>92</v>
      </c>
      <c r="E130" s="494">
        <v>2164.9299999999998</v>
      </c>
      <c r="F130" s="493" t="s">
        <v>405</v>
      </c>
      <c r="G130" s="493" t="s">
        <v>2484</v>
      </c>
      <c r="H130" s="493" t="s">
        <v>2483</v>
      </c>
      <c r="I130" s="438">
        <v>43475</v>
      </c>
      <c r="J130" s="444" t="str">
        <f t="shared" si="1"/>
        <v>Gastos_Gerais</v>
      </c>
      <c r="K130" s="296">
        <f>IF(YEAR(B130)=Diário!$P$1,MONTH(B130)-Diário!$O$1+1,(YEAR(B130)-Diário!$P$1)*12-Diário!$O$1+1+MONTH(B130))</f>
        <v>4</v>
      </c>
    </row>
    <row r="131" spans="1:11" ht="96" x14ac:dyDescent="0.2">
      <c r="A131" s="491">
        <v>127</v>
      </c>
      <c r="B131" s="492">
        <v>43435</v>
      </c>
      <c r="C131" s="493" t="s">
        <v>281</v>
      </c>
      <c r="D131" s="493" t="s">
        <v>378</v>
      </c>
      <c r="E131" s="494">
        <v>4033.33</v>
      </c>
      <c r="F131" s="493" t="s">
        <v>402</v>
      </c>
      <c r="G131" s="493" t="s">
        <v>2485</v>
      </c>
      <c r="H131" s="493" t="s">
        <v>2486</v>
      </c>
      <c r="I131" s="438">
        <v>43119</v>
      </c>
      <c r="J131" s="444" t="str">
        <f t="shared" si="1"/>
        <v>Gastos_Gerais</v>
      </c>
      <c r="K131" s="296">
        <f>IF(YEAR(B131)=Diário!$P$1,MONTH(B131)-Diário!$O$1+1,(YEAR(B131)-Diário!$P$1)*12-Diário!$O$1+1+MONTH(B131))</f>
        <v>4</v>
      </c>
    </row>
    <row r="132" spans="1:11" ht="192" x14ac:dyDescent="0.2">
      <c r="A132" s="491">
        <v>128</v>
      </c>
      <c r="B132" s="492">
        <v>43435</v>
      </c>
      <c r="C132" s="493" t="s">
        <v>281</v>
      </c>
      <c r="D132" s="493" t="s">
        <v>354</v>
      </c>
      <c r="E132" s="494">
        <v>1076.53</v>
      </c>
      <c r="F132" s="493" t="s">
        <v>406</v>
      </c>
      <c r="G132" s="493" t="s">
        <v>2489</v>
      </c>
      <c r="H132" s="493" t="s">
        <v>2490</v>
      </c>
      <c r="I132" s="438"/>
      <c r="J132" s="444" t="str">
        <f t="shared" si="1"/>
        <v>Gastos_Gerais</v>
      </c>
      <c r="K132" s="296">
        <f>IF(YEAR(B132)=Diário!$P$1,MONTH(B132)-Diário!$O$1+1,(YEAR(B132)-Diário!$P$1)*12-Diário!$O$1+1+MONTH(B132))</f>
        <v>4</v>
      </c>
    </row>
    <row r="133" spans="1:11" ht="48" x14ac:dyDescent="0.2">
      <c r="A133" s="491">
        <v>129</v>
      </c>
      <c r="B133" s="492">
        <v>43435</v>
      </c>
      <c r="C133" s="493" t="s">
        <v>281</v>
      </c>
      <c r="D133" s="493" t="s">
        <v>374</v>
      </c>
      <c r="E133" s="494">
        <v>250</v>
      </c>
      <c r="F133" s="493" t="s">
        <v>405</v>
      </c>
      <c r="G133" s="493" t="s">
        <v>2527</v>
      </c>
      <c r="H133" s="493" t="s">
        <v>2528</v>
      </c>
      <c r="I133" s="438"/>
      <c r="J133" s="444" t="str">
        <f t="shared" si="1"/>
        <v>Gastos_Gerais</v>
      </c>
      <c r="K133" s="296">
        <f>IF(YEAR(B133)=Diário!$P$1,MONTH(B133)-Diário!$O$1+1,(YEAR(B133)-Diário!$P$1)*12-Diário!$O$1+1+MONTH(B133))</f>
        <v>4</v>
      </c>
    </row>
    <row r="134" spans="1:11" ht="48" x14ac:dyDescent="0.2">
      <c r="A134" s="491">
        <v>130</v>
      </c>
      <c r="B134" s="492">
        <v>43435</v>
      </c>
      <c r="C134" s="493" t="s">
        <v>281</v>
      </c>
      <c r="D134" s="493" t="s">
        <v>400</v>
      </c>
      <c r="E134" s="494">
        <v>4000</v>
      </c>
      <c r="F134" s="493" t="s">
        <v>405</v>
      </c>
      <c r="G134" s="493" t="s">
        <v>2597</v>
      </c>
      <c r="H134" s="493" t="s">
        <v>2598</v>
      </c>
      <c r="I134" s="438"/>
      <c r="J134" s="444" t="str">
        <f t="shared" si="1"/>
        <v>Gastos_Gerais</v>
      </c>
      <c r="K134" s="296">
        <f>IF(YEAR(B134)=Diário!$P$1,MONTH(B134)-Diário!$O$1+1,(YEAR(B134)-Diário!$P$1)*12-Diário!$O$1+1+MONTH(B134))</f>
        <v>4</v>
      </c>
    </row>
    <row r="135" spans="1:11" ht="108" x14ac:dyDescent="0.2">
      <c r="A135" s="491">
        <v>131</v>
      </c>
      <c r="B135" s="492">
        <v>43435</v>
      </c>
      <c r="C135" s="493" t="s">
        <v>281</v>
      </c>
      <c r="D135" s="493" t="s">
        <v>92</v>
      </c>
      <c r="E135" s="494">
        <v>1651.01</v>
      </c>
      <c r="F135" s="493" t="s">
        <v>405</v>
      </c>
      <c r="G135" s="493" t="s">
        <v>2625</v>
      </c>
      <c r="H135" s="493" t="s">
        <v>2626</v>
      </c>
      <c r="I135" s="438">
        <v>43117</v>
      </c>
      <c r="J135" s="444" t="str">
        <f t="shared" ref="J135:J146" si="2">SUBSTITUTE(C135," ","_")</f>
        <v>Gastos_Gerais</v>
      </c>
      <c r="K135" s="296">
        <f>IF(YEAR(B135)=Diário!$P$1,MONTH(B135)-Diário!$O$1+1,(YEAR(B135)-Diário!$P$1)*12-Diário!$O$1+1+MONTH(B135))</f>
        <v>4</v>
      </c>
    </row>
    <row r="136" spans="1:11" ht="120" x14ac:dyDescent="0.2">
      <c r="A136" s="491">
        <v>132</v>
      </c>
      <c r="B136" s="492">
        <v>43435</v>
      </c>
      <c r="C136" s="493" t="s">
        <v>281</v>
      </c>
      <c r="D136" s="493" t="s">
        <v>384</v>
      </c>
      <c r="E136" s="494">
        <v>10544.11</v>
      </c>
      <c r="F136" s="493" t="s">
        <v>405</v>
      </c>
      <c r="G136" s="493" t="s">
        <v>2627</v>
      </c>
      <c r="H136" s="493" t="s">
        <v>2628</v>
      </c>
      <c r="I136" s="438"/>
      <c r="J136" s="444" t="str">
        <f t="shared" si="2"/>
        <v>Gastos_Gerais</v>
      </c>
      <c r="K136" s="296">
        <f>IF(YEAR(B136)=Diário!$P$1,MONTH(B136)-Diário!$O$1+1,(YEAR(B136)-Diário!$P$1)*12-Diário!$O$1+1+MONTH(B136))</f>
        <v>4</v>
      </c>
    </row>
    <row r="137" spans="1:11" ht="24" x14ac:dyDescent="0.2">
      <c r="A137" s="491">
        <v>133</v>
      </c>
      <c r="B137" s="492">
        <v>43435</v>
      </c>
      <c r="C137" s="493" t="s">
        <v>281</v>
      </c>
      <c r="D137" s="493" t="s">
        <v>384</v>
      </c>
      <c r="E137" s="494">
        <v>621.04</v>
      </c>
      <c r="F137" s="493" t="s">
        <v>405</v>
      </c>
      <c r="G137" s="493" t="s">
        <v>2713</v>
      </c>
      <c r="H137" s="493" t="s">
        <v>2773</v>
      </c>
      <c r="I137" s="438">
        <v>43485</v>
      </c>
      <c r="J137" s="444" t="str">
        <f t="shared" si="2"/>
        <v>Gastos_Gerais</v>
      </c>
      <c r="K137" s="296">
        <f>IF(YEAR(B137)=Diário!$P$1,MONTH(B137)-Diário!$O$1+1,(YEAR(B137)-Diário!$P$1)*12-Diário!$O$1+1+MONTH(B137))</f>
        <v>4</v>
      </c>
    </row>
    <row r="138" spans="1:11" ht="24" x14ac:dyDescent="0.2">
      <c r="A138" s="491">
        <v>134</v>
      </c>
      <c r="B138" s="492">
        <v>43435</v>
      </c>
      <c r="C138" s="493" t="s">
        <v>281</v>
      </c>
      <c r="D138" s="493" t="s">
        <v>384</v>
      </c>
      <c r="E138" s="494">
        <v>3000</v>
      </c>
      <c r="F138" s="493" t="s">
        <v>405</v>
      </c>
      <c r="G138" s="493" t="s">
        <v>2713</v>
      </c>
      <c r="H138" s="493" t="s">
        <v>2774</v>
      </c>
      <c r="I138" s="438" t="s">
        <v>2749</v>
      </c>
      <c r="J138" s="444" t="str">
        <f t="shared" si="2"/>
        <v>Gastos_Gerais</v>
      </c>
      <c r="K138" s="296">
        <f>IF(YEAR(B138)=Diário!$P$1,MONTH(B138)-Diário!$O$1+1,(YEAR(B138)-Diário!$P$1)*12-Diário!$O$1+1+MONTH(B138))</f>
        <v>4</v>
      </c>
    </row>
    <row r="139" spans="1:11" ht="24" x14ac:dyDescent="0.2">
      <c r="A139" s="491">
        <v>135</v>
      </c>
      <c r="B139" s="492">
        <v>43435</v>
      </c>
      <c r="C139" s="493" t="s">
        <v>281</v>
      </c>
      <c r="D139" s="493" t="s">
        <v>384</v>
      </c>
      <c r="E139" s="494">
        <v>750</v>
      </c>
      <c r="F139" s="493" t="s">
        <v>405</v>
      </c>
      <c r="G139" s="493" t="s">
        <v>2766</v>
      </c>
      <c r="H139" s="493" t="s">
        <v>2775</v>
      </c>
      <c r="I139" s="438">
        <v>43470</v>
      </c>
      <c r="J139" s="444" t="str">
        <f t="shared" si="2"/>
        <v>Gastos_Gerais</v>
      </c>
      <c r="K139" s="296">
        <f>IF(YEAR(B139)=Diário!$P$1,MONTH(B139)-Diário!$O$1+1,(YEAR(B139)-Diário!$P$1)*12-Diário!$O$1+1+MONTH(B139))</f>
        <v>4</v>
      </c>
    </row>
    <row r="140" spans="1:11" ht="24" x14ac:dyDescent="0.2">
      <c r="A140" s="491">
        <v>136</v>
      </c>
      <c r="B140" s="492">
        <v>43435</v>
      </c>
      <c r="C140" s="493" t="s">
        <v>281</v>
      </c>
      <c r="D140" s="493" t="s">
        <v>384</v>
      </c>
      <c r="E140" s="494">
        <v>3084.85</v>
      </c>
      <c r="F140" s="493" t="s">
        <v>405</v>
      </c>
      <c r="G140" s="493" t="s">
        <v>2711</v>
      </c>
      <c r="H140" s="493" t="s">
        <v>2776</v>
      </c>
      <c r="I140" s="438">
        <v>43485</v>
      </c>
      <c r="J140" s="444" t="str">
        <f t="shared" si="2"/>
        <v>Gastos_Gerais</v>
      </c>
      <c r="K140" s="296">
        <f>IF(YEAR(B140)=Diário!$P$1,MONTH(B140)-Diário!$O$1+1,(YEAR(B140)-Diário!$P$1)*12-Diário!$O$1+1+MONTH(B140))</f>
        <v>4</v>
      </c>
    </row>
    <row r="141" spans="1:11" ht="60" x14ac:dyDescent="0.2">
      <c r="A141" s="491">
        <v>137</v>
      </c>
      <c r="B141" s="492">
        <v>43435</v>
      </c>
      <c r="C141" s="493" t="s">
        <v>281</v>
      </c>
      <c r="D141" s="493" t="s">
        <v>212</v>
      </c>
      <c r="E141" s="494">
        <v>240</v>
      </c>
      <c r="F141" s="493" t="s">
        <v>406</v>
      </c>
      <c r="G141" s="493" t="s">
        <v>2664</v>
      </c>
      <c r="H141" s="493" t="s">
        <v>2663</v>
      </c>
      <c r="I141" s="438"/>
      <c r="J141" s="444" t="str">
        <f t="shared" si="2"/>
        <v>Gastos_Gerais</v>
      </c>
      <c r="K141" s="296">
        <f>IF(YEAR(B141)=Diário!$P$1,MONTH(B141)-Diário!$O$1+1,(YEAR(B141)-Diário!$P$1)*12-Diário!$O$1+1+MONTH(B141))</f>
        <v>4</v>
      </c>
    </row>
    <row r="142" spans="1:11" ht="120" x14ac:dyDescent="0.2">
      <c r="A142" s="491">
        <v>138</v>
      </c>
      <c r="B142" s="492">
        <v>43435</v>
      </c>
      <c r="C142" s="493" t="s">
        <v>281</v>
      </c>
      <c r="D142" s="493" t="s">
        <v>212</v>
      </c>
      <c r="E142" s="494">
        <v>840</v>
      </c>
      <c r="F142" s="493" t="s">
        <v>405</v>
      </c>
      <c r="G142" s="493" t="s">
        <v>2665</v>
      </c>
      <c r="H142" s="493" t="s">
        <v>2666</v>
      </c>
      <c r="I142" s="438"/>
      <c r="J142" s="444" t="str">
        <f t="shared" si="2"/>
        <v>Gastos_Gerais</v>
      </c>
      <c r="K142" s="296">
        <f>IF(YEAR(B142)=Diário!$P$1,MONTH(B142)-Diário!$O$1+1,(YEAR(B142)-Diário!$P$1)*12-Diário!$O$1+1+MONTH(B142))</f>
        <v>4</v>
      </c>
    </row>
    <row r="143" spans="1:11" ht="72" x14ac:dyDescent="0.2">
      <c r="A143" s="491">
        <v>139</v>
      </c>
      <c r="B143" s="492">
        <v>43435</v>
      </c>
      <c r="C143" s="493" t="s">
        <v>281</v>
      </c>
      <c r="D143" s="493" t="s">
        <v>65</v>
      </c>
      <c r="E143" s="494">
        <v>1657.78</v>
      </c>
      <c r="F143" s="493" t="s">
        <v>405</v>
      </c>
      <c r="G143" s="493" t="s">
        <v>2802</v>
      </c>
      <c r="H143" s="493" t="s">
        <v>2727</v>
      </c>
      <c r="I143" s="438"/>
      <c r="J143" s="444" t="str">
        <f t="shared" si="2"/>
        <v>Gastos_Gerais</v>
      </c>
      <c r="K143" s="296">
        <f>IF(YEAR(B143)=Diário!$P$1,MONTH(B143)-Diário!$O$1+1,(YEAR(B143)-Diário!$P$1)*12-Diário!$O$1+1+MONTH(B143))</f>
        <v>4</v>
      </c>
    </row>
    <row r="144" spans="1:11" ht="36" x14ac:dyDescent="0.2">
      <c r="A144" s="491">
        <v>140</v>
      </c>
      <c r="B144" s="492">
        <v>43435</v>
      </c>
      <c r="C144" s="493" t="s">
        <v>189</v>
      </c>
      <c r="D144" s="493" t="s">
        <v>9</v>
      </c>
      <c r="E144" s="494">
        <v>195</v>
      </c>
      <c r="F144" s="493" t="s">
        <v>330</v>
      </c>
      <c r="G144" s="493" t="s">
        <v>2783</v>
      </c>
      <c r="H144" s="493" t="s">
        <v>2784</v>
      </c>
      <c r="I144" s="438"/>
      <c r="J144" s="444" t="str">
        <f t="shared" si="2"/>
        <v>Gastos_com_Pessoal</v>
      </c>
      <c r="K144" s="296">
        <f>IF(YEAR(B144)=Diário!$P$1,MONTH(B144)-Diário!$O$1+1,(YEAR(B144)-Diário!$P$1)*12-Diário!$O$1+1+MONTH(B144))</f>
        <v>4</v>
      </c>
    </row>
    <row r="145" spans="1:11" ht="72" x14ac:dyDescent="0.2">
      <c r="A145" s="491">
        <v>141</v>
      </c>
      <c r="B145" s="492">
        <v>43435</v>
      </c>
      <c r="C145" s="493" t="s">
        <v>281</v>
      </c>
      <c r="D145" s="493" t="s">
        <v>65</v>
      </c>
      <c r="E145" s="494">
        <v>42.5</v>
      </c>
      <c r="F145" s="493" t="s">
        <v>408</v>
      </c>
      <c r="G145" s="493" t="s">
        <v>2801</v>
      </c>
      <c r="H145" s="493" t="s">
        <v>2726</v>
      </c>
      <c r="I145" s="438"/>
      <c r="J145" s="444" t="str">
        <f t="shared" si="2"/>
        <v>Gastos_Gerais</v>
      </c>
      <c r="K145" s="296">
        <f>IF(YEAR(B145)=Diário!$P$1,MONTH(B145)-Diário!$O$1+1,(YEAR(B145)-Diário!$P$1)*12-Diário!$O$1+1+MONTH(B145))</f>
        <v>4</v>
      </c>
    </row>
    <row r="146" spans="1:11" ht="36" x14ac:dyDescent="0.2">
      <c r="A146" s="491">
        <v>142</v>
      </c>
      <c r="B146" s="492">
        <v>43435</v>
      </c>
      <c r="C146" s="493" t="s">
        <v>335</v>
      </c>
      <c r="D146" s="493" t="s">
        <v>335</v>
      </c>
      <c r="E146" s="494">
        <v>1899.69</v>
      </c>
      <c r="F146" s="493" t="s">
        <v>330</v>
      </c>
      <c r="G146" s="493" t="s">
        <v>2780</v>
      </c>
      <c r="H146" s="493" t="s">
        <v>2781</v>
      </c>
      <c r="I146" s="438"/>
      <c r="J146" s="444" t="str">
        <f t="shared" si="2"/>
        <v>Transferência_para_Reserva_de_Recursos</v>
      </c>
      <c r="K146" s="296">
        <f>IF(YEAR(B146)=Diário!$P$1,MONTH(B146)-Diário!$O$1+1,(YEAR(B146)-Diário!$P$1)*12-Diário!$O$1+1+MONTH(B146))</f>
        <v>4</v>
      </c>
    </row>
    <row r="147" spans="1:11" ht="48" x14ac:dyDescent="0.2">
      <c r="A147" s="491">
        <v>143</v>
      </c>
      <c r="B147" s="492">
        <v>43435</v>
      </c>
      <c r="C147" s="493" t="s">
        <v>281</v>
      </c>
      <c r="D147" s="493" t="s">
        <v>68</v>
      </c>
      <c r="E147" s="494">
        <v>84.92</v>
      </c>
      <c r="F147" s="493" t="s">
        <v>330</v>
      </c>
      <c r="G147" s="493" t="s">
        <v>2711</v>
      </c>
      <c r="H147" s="493" t="s">
        <v>2782</v>
      </c>
      <c r="I147" s="439"/>
      <c r="J147" s="444" t="str">
        <f t="shared" ref="J147" si="3">SUBSTITUTE(C147," ","_")</f>
        <v>Gastos_Gerais</v>
      </c>
      <c r="K147" s="296">
        <f>IF(YEAR(B147)=Diário!$P$1,MONTH(B147)-Diário!$O$1+1,(YEAR(B147)-Diário!$P$1)*12-Diário!$O$1+1+MONTH(B147))</f>
        <v>4</v>
      </c>
    </row>
    <row r="148" spans="1:11" x14ac:dyDescent="0.2">
      <c r="A148" s="557" t="s">
        <v>315</v>
      </c>
      <c r="B148" s="557"/>
      <c r="C148" s="557"/>
      <c r="D148" s="557"/>
      <c r="E148" s="495">
        <f>SUM(E5:E147)</f>
        <v>216473.27000000002</v>
      </c>
      <c r="F148" s="496"/>
      <c r="G148" s="496"/>
      <c r="H148" s="496"/>
      <c r="I148" s="467"/>
      <c r="J148" s="470"/>
      <c r="K148" s="458"/>
    </row>
    <row r="149" spans="1:11" ht="13.5" thickBot="1" x14ac:dyDescent="0.25">
      <c r="A149" s="553" t="s">
        <v>316</v>
      </c>
      <c r="B149" s="553"/>
      <c r="C149" s="553"/>
      <c r="D149" s="554"/>
      <c r="E149" s="497">
        <v>142594.01</v>
      </c>
      <c r="F149" s="496"/>
      <c r="G149" s="496"/>
      <c r="H149" s="496"/>
      <c r="I149" s="468"/>
      <c r="J149" s="459"/>
      <c r="K149" s="458"/>
    </row>
    <row r="150" spans="1:11" ht="13.5" thickBot="1" x14ac:dyDescent="0.25">
      <c r="A150" s="555" t="s">
        <v>318</v>
      </c>
      <c r="B150" s="555"/>
      <c r="C150" s="555"/>
      <c r="D150" s="556"/>
      <c r="E150" s="498">
        <f>SUM(E148:E149)</f>
        <v>359067.28</v>
      </c>
      <c r="F150" s="420"/>
      <c r="G150" s="420"/>
      <c r="H150" s="420"/>
      <c r="I150" s="297"/>
      <c r="K150" s="458"/>
    </row>
    <row r="151" spans="1:11" x14ac:dyDescent="0.2">
      <c r="A151" s="297"/>
      <c r="F151" s="297"/>
      <c r="G151" s="297"/>
      <c r="H151" s="297"/>
      <c r="I151" s="297"/>
      <c r="K151" s="459"/>
    </row>
    <row r="152" spans="1:11" x14ac:dyDescent="0.2">
      <c r="A152" s="297"/>
      <c r="F152" s="297"/>
      <c r="G152" s="297"/>
      <c r="H152" s="297"/>
      <c r="I152" s="297"/>
    </row>
    <row r="159" spans="1:11" x14ac:dyDescent="0.2">
      <c r="C159" s="297" t="s">
        <v>444</v>
      </c>
    </row>
  </sheetData>
  <sheetProtection formatRows="0" insertRows="0"/>
  <autoFilter ref="A4:K150"/>
  <dataConsolidate/>
  <mergeCells count="6">
    <mergeCell ref="A149:D149"/>
    <mergeCell ref="A150:D150"/>
    <mergeCell ref="A148:D148"/>
    <mergeCell ref="A1:H1"/>
    <mergeCell ref="A2:H2"/>
    <mergeCell ref="A3:H3"/>
  </mergeCells>
  <dataValidations count="3">
    <dataValidation type="list" allowBlank="1" showInputMessage="1" showErrorMessage="1" sqref="D5:D147">
      <formula1>INDIRECT($J5)</formula1>
    </dataValidation>
    <dataValidation type="list" allowBlank="1" showInputMessage="1" showErrorMessage="1" sqref="F5:F147">
      <formula1>VinculoPT</formula1>
    </dataValidation>
    <dataValidation type="list" allowBlank="1" showInputMessage="1" showErrorMessage="1" sqref="C5:C147">
      <formula1>Categorias</formula1>
    </dataValidation>
  </dataValidations>
  <pageMargins left="0.19685039370078741" right="0.19685039370078741" top="0.59055118110236227" bottom="0.59055118110236227" header="0" footer="0"/>
  <pageSetup paperSize="9" scale="57" fitToHeight="0" pageOrder="overThenDown" orientation="portrait" r:id="rId1"/>
  <headerFooter>
    <oddFooter>Página &amp;P de &amp;N</oddFooter>
  </headerFooter>
  <rowBreaks count="1" manualBreakCount="1">
    <brk id="4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9">
    <tabColor rgb="FFFFFF00"/>
    <pageSetUpPr fitToPage="1"/>
  </sheetPr>
  <dimension ref="A1:T2019"/>
  <sheetViews>
    <sheetView zoomScale="80" zoomScaleNormal="80" zoomScaleSheetLayoutView="83" workbookViewId="0">
      <pane xSplit="6" ySplit="4" topLeftCell="K2013" activePane="bottomRight" state="frozen"/>
      <selection activeCell="A5" sqref="A5"/>
      <selection pane="topRight" activeCell="A5" sqref="A5"/>
      <selection pane="bottomLeft" activeCell="A5" sqref="A5"/>
      <selection pane="bottomRight" activeCell="M634" sqref="M634"/>
    </sheetView>
  </sheetViews>
  <sheetFormatPr defaultRowHeight="12.75" x14ac:dyDescent="0.2"/>
  <cols>
    <col min="1" max="1" width="5.7109375" style="111" customWidth="1"/>
    <col min="2" max="2" width="12.5703125" style="97" customWidth="1"/>
    <col min="3" max="3" width="9.140625" style="97" customWidth="1"/>
    <col min="4" max="4" width="15.42578125" style="64" customWidth="1"/>
    <col min="5" max="5" width="23.5703125" style="64" customWidth="1"/>
    <col min="6" max="6" width="12.85546875" style="63" customWidth="1"/>
    <col min="7" max="7" width="41.5703125" style="456" customWidth="1"/>
    <col min="8" max="8" width="25.28515625" style="62" customWidth="1"/>
    <col min="9" max="9" width="22.140625" style="103" customWidth="1"/>
    <col min="10" max="10" width="22.140625" style="62" customWidth="1"/>
    <col min="11" max="11" width="17.28515625" style="62" customWidth="1"/>
    <col min="12" max="12" width="14.7109375" style="103" customWidth="1"/>
    <col min="13" max="13" width="31.140625" style="62" customWidth="1"/>
    <col min="14" max="14" width="13.140625" style="63" customWidth="1"/>
    <col min="15" max="15" width="9" style="102" customWidth="1"/>
    <col min="16" max="16" width="9.28515625" style="102" customWidth="1"/>
    <col min="17" max="17" width="23.7109375" style="96" customWidth="1"/>
    <col min="18" max="18" width="11" style="63" customWidth="1"/>
    <col min="19" max="19" width="13.7109375" style="63" customWidth="1"/>
    <col min="20" max="16384" width="9.140625" style="96"/>
  </cols>
  <sheetData>
    <row r="1" spans="1:19" ht="31.5" customHeight="1" x14ac:dyDescent="0.2">
      <c r="A1" s="506" t="str">
        <f>Capa!A1</f>
        <v>Termo de Parceria nº. 42/2017 celebrado entre a Fundação Clóvis Salgado - FCS e a Associação Pró-Cultura e Promoção das Artes - APPA</v>
      </c>
      <c r="B1" s="506"/>
      <c r="C1" s="506"/>
      <c r="D1" s="506"/>
      <c r="E1" s="506"/>
      <c r="F1" s="506"/>
      <c r="G1" s="562"/>
      <c r="H1" s="506"/>
      <c r="I1" s="506"/>
      <c r="J1" s="506"/>
      <c r="K1" s="506"/>
      <c r="L1" s="506"/>
      <c r="M1" s="506"/>
      <c r="N1" s="506"/>
      <c r="O1" s="98">
        <f>MONTH(B5)</f>
        <v>9</v>
      </c>
      <c r="P1" s="98">
        <f>YEAR(B5)</f>
        <v>2018</v>
      </c>
      <c r="R1" s="409"/>
      <c r="S1" s="409"/>
    </row>
    <row r="2" spans="1:19" ht="19.5" customHeight="1" x14ac:dyDescent="0.2">
      <c r="A2" s="506" t="str">
        <f>Capa!A5</f>
        <v>5º Relatório Gerencial Financeiro</v>
      </c>
      <c r="B2" s="506"/>
      <c r="C2" s="506"/>
      <c r="D2" s="506"/>
      <c r="E2" s="506"/>
      <c r="F2" s="506"/>
      <c r="G2" s="562"/>
      <c r="H2" s="506"/>
      <c r="I2" s="506"/>
      <c r="J2" s="506"/>
      <c r="K2" s="506"/>
      <c r="L2" s="506"/>
      <c r="M2" s="506"/>
      <c r="N2" s="506"/>
      <c r="O2" s="99"/>
      <c r="P2" s="99"/>
      <c r="R2" s="409"/>
      <c r="S2" s="409"/>
    </row>
    <row r="3" spans="1:19" ht="19.5" customHeight="1" thickBot="1" x14ac:dyDescent="0.25">
      <c r="A3" s="560" t="s">
        <v>347</v>
      </c>
      <c r="B3" s="560"/>
      <c r="C3" s="560"/>
      <c r="D3" s="560"/>
      <c r="E3" s="560"/>
      <c r="F3" s="560"/>
      <c r="G3" s="561"/>
      <c r="H3" s="560"/>
      <c r="I3" s="560"/>
      <c r="J3" s="560"/>
      <c r="K3" s="560"/>
      <c r="L3" s="560"/>
      <c r="M3" s="560"/>
      <c r="N3" s="560"/>
      <c r="O3" s="100"/>
      <c r="P3" s="100"/>
      <c r="R3" s="410"/>
      <c r="S3" s="410"/>
    </row>
    <row r="4" spans="1:19" s="101" customFormat="1" ht="54.95" customHeight="1" thickBot="1" x14ac:dyDescent="0.25">
      <c r="A4" s="411" t="s">
        <v>98</v>
      </c>
      <c r="B4" s="411" t="s">
        <v>293</v>
      </c>
      <c r="C4" s="412" t="s">
        <v>296</v>
      </c>
      <c r="D4" s="411" t="s">
        <v>36</v>
      </c>
      <c r="E4" s="412" t="s">
        <v>45</v>
      </c>
      <c r="F4" s="412" t="s">
        <v>283</v>
      </c>
      <c r="G4" s="412" t="s">
        <v>56</v>
      </c>
      <c r="H4" s="412" t="s">
        <v>323</v>
      </c>
      <c r="I4" s="413" t="s">
        <v>55</v>
      </c>
      <c r="J4" s="412" t="s">
        <v>57</v>
      </c>
      <c r="K4" s="412" t="s">
        <v>77</v>
      </c>
      <c r="L4" s="413" t="s">
        <v>53</v>
      </c>
      <c r="M4" s="412" t="s">
        <v>76</v>
      </c>
      <c r="N4" s="412" t="s">
        <v>168</v>
      </c>
      <c r="O4" s="78" t="s">
        <v>294</v>
      </c>
      <c r="P4" s="78" t="s">
        <v>295</v>
      </c>
      <c r="Q4" s="78" t="s">
        <v>36</v>
      </c>
      <c r="R4" s="413" t="s">
        <v>412</v>
      </c>
      <c r="S4" s="413" t="s">
        <v>413</v>
      </c>
    </row>
    <row r="5" spans="1:19" s="101" customFormat="1" ht="2.25" customHeight="1" x14ac:dyDescent="0.2">
      <c r="A5" s="417"/>
      <c r="B5" s="414">
        <v>43344</v>
      </c>
      <c r="C5" s="418"/>
      <c r="D5" s="417"/>
      <c r="E5" s="418"/>
      <c r="F5" s="418"/>
      <c r="G5" s="460"/>
      <c r="H5" s="418"/>
      <c r="I5" s="419"/>
      <c r="J5" s="418"/>
      <c r="K5" s="418"/>
      <c r="L5" s="419"/>
      <c r="M5" s="418"/>
      <c r="N5" s="418"/>
      <c r="O5" s="79"/>
      <c r="P5" s="79"/>
      <c r="Q5" s="149" t="str">
        <f>SUBSTITUTE(D5," ","_")</f>
        <v/>
      </c>
      <c r="R5" s="419"/>
      <c r="S5" s="419"/>
    </row>
    <row r="6" spans="1:19" s="432" customFormat="1" ht="54.95" customHeight="1" x14ac:dyDescent="0.2">
      <c r="A6" s="424">
        <v>1</v>
      </c>
      <c r="B6" s="425">
        <v>43346</v>
      </c>
      <c r="C6" s="426">
        <v>43313</v>
      </c>
      <c r="D6" s="427" t="s">
        <v>281</v>
      </c>
      <c r="E6" s="427" t="s">
        <v>374</v>
      </c>
      <c r="F6" s="428">
        <v>300</v>
      </c>
      <c r="G6" s="442" t="s">
        <v>584</v>
      </c>
      <c r="H6" s="427" t="s">
        <v>405</v>
      </c>
      <c r="I6" s="429" t="s">
        <v>585</v>
      </c>
      <c r="J6" s="427" t="s">
        <v>586</v>
      </c>
      <c r="K6" s="427" t="s">
        <v>441</v>
      </c>
      <c r="L6" s="429" t="s">
        <v>531</v>
      </c>
      <c r="M6" s="427" t="s">
        <v>330</v>
      </c>
      <c r="N6" s="425">
        <v>43322</v>
      </c>
      <c r="O6" s="430">
        <f>IF(B6=0,0,IF(YEAR(B6)=$P$1,MONTH(B6)-$O$1+12,(YEAR(B6)-$P$1)*11-$O$1+5+MONTH(B6)))-11</f>
        <v>1</v>
      </c>
      <c r="P6" s="430">
        <f>IF(C6=0,0,IF(YEAR(C6)=$P$1,MONTH(C6)-$O$1+11,(YEAR(C6)-$P$1)*12-$O$1+11+MONTH(C6)))-10</f>
        <v>0</v>
      </c>
      <c r="Q6" s="431" t="str">
        <f>SUBSTITUTE(D6," ","_")</f>
        <v>Gastos_Gerais</v>
      </c>
      <c r="R6" s="455" t="s">
        <v>425</v>
      </c>
      <c r="S6" s="455" t="s">
        <v>587</v>
      </c>
    </row>
    <row r="7" spans="1:19" s="432" customFormat="1" ht="66" customHeight="1" x14ac:dyDescent="0.2">
      <c r="A7" s="424">
        <v>2</v>
      </c>
      <c r="B7" s="425">
        <v>43346</v>
      </c>
      <c r="C7" s="426">
        <v>43252</v>
      </c>
      <c r="D7" s="427" t="s">
        <v>281</v>
      </c>
      <c r="E7" s="427" t="s">
        <v>372</v>
      </c>
      <c r="F7" s="428">
        <v>9799</v>
      </c>
      <c r="G7" s="442" t="s">
        <v>588</v>
      </c>
      <c r="H7" s="427" t="s">
        <v>405</v>
      </c>
      <c r="I7" s="429" t="s">
        <v>580</v>
      </c>
      <c r="J7" s="427" t="s">
        <v>581</v>
      </c>
      <c r="K7" s="427" t="s">
        <v>441</v>
      </c>
      <c r="L7" s="429" t="s">
        <v>33</v>
      </c>
      <c r="M7" s="427" t="s">
        <v>582</v>
      </c>
      <c r="N7" s="425">
        <v>43340</v>
      </c>
      <c r="O7" s="430">
        <f t="shared" ref="O7:O70" si="0">IF(B7=0,0,IF(YEAR(B7)=$P$1,MONTH(B7)-$O$1+12,(YEAR(B7)-$P$1)*11-$O$1+5+MONTH(B7)))-11</f>
        <v>1</v>
      </c>
      <c r="P7" s="430">
        <f t="shared" ref="P7:P70" si="1">IF(C7=0,0,IF(YEAR(C7)=$P$1,MONTH(C7)-$O$1+11,(YEAR(C7)-$P$1)*12-$O$1+11+MONTH(C7)))-10</f>
        <v>-2</v>
      </c>
      <c r="Q7" s="431" t="str">
        <f t="shared" ref="Q7:Q70" si="2">SUBSTITUTE(D7," ","_")</f>
        <v>Gastos_Gerais</v>
      </c>
      <c r="R7" s="455" t="s">
        <v>422</v>
      </c>
      <c r="S7" s="455" t="s">
        <v>583</v>
      </c>
    </row>
    <row r="8" spans="1:19" s="432" customFormat="1" ht="54.95" customHeight="1" x14ac:dyDescent="0.2">
      <c r="A8" s="424">
        <v>3</v>
      </c>
      <c r="B8" s="425">
        <v>43346</v>
      </c>
      <c r="C8" s="426">
        <v>43313</v>
      </c>
      <c r="D8" s="427" t="s">
        <v>281</v>
      </c>
      <c r="E8" s="427" t="s">
        <v>374</v>
      </c>
      <c r="F8" s="428">
        <v>250</v>
      </c>
      <c r="G8" s="442" t="s">
        <v>451</v>
      </c>
      <c r="H8" s="427" t="s">
        <v>405</v>
      </c>
      <c r="I8" s="429" t="s">
        <v>589</v>
      </c>
      <c r="J8" s="427" t="s">
        <v>590</v>
      </c>
      <c r="K8" s="427" t="s">
        <v>608</v>
      </c>
      <c r="L8" s="429" t="s">
        <v>531</v>
      </c>
      <c r="M8" s="427" t="s">
        <v>330</v>
      </c>
      <c r="N8" s="425">
        <v>43333</v>
      </c>
      <c r="O8" s="430">
        <f t="shared" si="0"/>
        <v>1</v>
      </c>
      <c r="P8" s="430">
        <f t="shared" si="1"/>
        <v>0</v>
      </c>
      <c r="Q8" s="431" t="str">
        <f t="shared" si="2"/>
        <v>Gastos_Gerais</v>
      </c>
      <c r="R8" s="455" t="s">
        <v>425</v>
      </c>
      <c r="S8" s="455" t="s">
        <v>591</v>
      </c>
    </row>
    <row r="9" spans="1:19" s="432" customFormat="1" ht="72.75" customHeight="1" x14ac:dyDescent="0.2">
      <c r="A9" s="424">
        <v>4</v>
      </c>
      <c r="B9" s="425">
        <v>43347</v>
      </c>
      <c r="C9" s="426">
        <v>43313</v>
      </c>
      <c r="D9" s="427" t="s">
        <v>281</v>
      </c>
      <c r="E9" s="427" t="s">
        <v>374</v>
      </c>
      <c r="F9" s="428">
        <v>500</v>
      </c>
      <c r="G9" s="442" t="s">
        <v>598</v>
      </c>
      <c r="H9" s="427" t="s">
        <v>405</v>
      </c>
      <c r="I9" s="429" t="s">
        <v>599</v>
      </c>
      <c r="J9" s="427" t="s">
        <v>600</v>
      </c>
      <c r="K9" s="427" t="s">
        <v>441</v>
      </c>
      <c r="L9" s="429" t="s">
        <v>531</v>
      </c>
      <c r="M9" s="427" t="s">
        <v>330</v>
      </c>
      <c r="N9" s="425">
        <v>43314</v>
      </c>
      <c r="O9" s="430">
        <f t="shared" si="0"/>
        <v>1</v>
      </c>
      <c r="P9" s="430">
        <f t="shared" si="1"/>
        <v>0</v>
      </c>
      <c r="Q9" s="431" t="str">
        <f t="shared" si="2"/>
        <v>Gastos_Gerais</v>
      </c>
      <c r="R9" s="455" t="s">
        <v>425</v>
      </c>
      <c r="S9" s="455" t="s">
        <v>601</v>
      </c>
    </row>
    <row r="10" spans="1:19" s="432" customFormat="1" ht="54.95" customHeight="1" x14ac:dyDescent="0.2">
      <c r="A10" s="424">
        <v>5</v>
      </c>
      <c r="B10" s="455">
        <v>43347</v>
      </c>
      <c r="C10" s="454">
        <v>43313</v>
      </c>
      <c r="D10" s="429" t="s">
        <v>281</v>
      </c>
      <c r="E10" s="429" t="s">
        <v>400</v>
      </c>
      <c r="F10" s="436">
        <v>330</v>
      </c>
      <c r="G10" s="457" t="s">
        <v>527</v>
      </c>
      <c r="H10" s="429" t="s">
        <v>402</v>
      </c>
      <c r="I10" s="429" t="s">
        <v>602</v>
      </c>
      <c r="J10" s="429" t="s">
        <v>603</v>
      </c>
      <c r="K10" s="429" t="s">
        <v>740</v>
      </c>
      <c r="L10" s="429" t="s">
        <v>33</v>
      </c>
      <c r="M10" s="429">
        <v>205980</v>
      </c>
      <c r="N10" s="455">
        <v>43319</v>
      </c>
      <c r="O10" s="430">
        <f t="shared" si="0"/>
        <v>1</v>
      </c>
      <c r="P10" s="430">
        <f t="shared" si="1"/>
        <v>0</v>
      </c>
      <c r="Q10" s="431" t="str">
        <f t="shared" si="2"/>
        <v>Gastos_Gerais</v>
      </c>
      <c r="R10" s="455" t="s">
        <v>604</v>
      </c>
      <c r="S10" s="455" t="s">
        <v>605</v>
      </c>
    </row>
    <row r="11" spans="1:19" s="432" customFormat="1" ht="54.95" customHeight="1" x14ac:dyDescent="0.2">
      <c r="A11" s="424">
        <v>6</v>
      </c>
      <c r="B11" s="425">
        <v>43347</v>
      </c>
      <c r="C11" s="426">
        <v>43282</v>
      </c>
      <c r="D11" s="427" t="s">
        <v>281</v>
      </c>
      <c r="E11" s="427" t="s">
        <v>400</v>
      </c>
      <c r="F11" s="428">
        <v>240.33</v>
      </c>
      <c r="G11" s="457" t="s">
        <v>508</v>
      </c>
      <c r="H11" s="427" t="s">
        <v>404</v>
      </c>
      <c r="I11" s="429" t="s">
        <v>606</v>
      </c>
      <c r="J11" s="427" t="s">
        <v>607</v>
      </c>
      <c r="K11" s="427" t="s">
        <v>608</v>
      </c>
      <c r="L11" s="429" t="s">
        <v>33</v>
      </c>
      <c r="M11" s="427" t="s">
        <v>609</v>
      </c>
      <c r="N11" s="425">
        <v>43325</v>
      </c>
      <c r="O11" s="430">
        <f t="shared" si="0"/>
        <v>1</v>
      </c>
      <c r="P11" s="430">
        <f t="shared" si="1"/>
        <v>-1</v>
      </c>
      <c r="Q11" s="431" t="str">
        <f t="shared" si="2"/>
        <v>Gastos_Gerais</v>
      </c>
      <c r="R11" s="455" t="s">
        <v>425</v>
      </c>
      <c r="S11" s="455" t="s">
        <v>610</v>
      </c>
    </row>
    <row r="12" spans="1:19" s="432" customFormat="1" ht="54.95" customHeight="1" x14ac:dyDescent="0.2">
      <c r="A12" s="424">
        <v>7</v>
      </c>
      <c r="B12" s="455">
        <v>43348</v>
      </c>
      <c r="C12" s="454">
        <v>43282</v>
      </c>
      <c r="D12" s="429" t="s">
        <v>281</v>
      </c>
      <c r="E12" s="429" t="s">
        <v>368</v>
      </c>
      <c r="F12" s="436">
        <v>268.8</v>
      </c>
      <c r="G12" s="457" t="s">
        <v>622</v>
      </c>
      <c r="H12" s="429" t="s">
        <v>402</v>
      </c>
      <c r="I12" s="429" t="s">
        <v>619</v>
      </c>
      <c r="J12" s="429" t="s">
        <v>620</v>
      </c>
      <c r="K12" s="429" t="s">
        <v>621</v>
      </c>
      <c r="L12" s="429" t="s">
        <v>623</v>
      </c>
      <c r="M12" s="429">
        <v>4491</v>
      </c>
      <c r="N12" s="455">
        <v>43348</v>
      </c>
      <c r="O12" s="430">
        <f t="shared" si="0"/>
        <v>1</v>
      </c>
      <c r="P12" s="430">
        <f t="shared" si="1"/>
        <v>-1</v>
      </c>
      <c r="Q12" s="431" t="str">
        <f t="shared" si="2"/>
        <v>Gastos_Gerais</v>
      </c>
      <c r="R12" s="455" t="s">
        <v>330</v>
      </c>
      <c r="S12" s="455" t="s">
        <v>330</v>
      </c>
    </row>
    <row r="13" spans="1:19" s="432" customFormat="1" ht="54.95" customHeight="1" x14ac:dyDescent="0.2">
      <c r="A13" s="424">
        <v>8</v>
      </c>
      <c r="B13" s="455">
        <v>43348</v>
      </c>
      <c r="C13" s="454">
        <v>43160</v>
      </c>
      <c r="D13" s="429" t="s">
        <v>281</v>
      </c>
      <c r="E13" s="429" t="s">
        <v>392</v>
      </c>
      <c r="F13" s="436">
        <v>260</v>
      </c>
      <c r="G13" s="457" t="s">
        <v>624</v>
      </c>
      <c r="H13" s="429" t="s">
        <v>402</v>
      </c>
      <c r="I13" s="429" t="s">
        <v>619</v>
      </c>
      <c r="J13" s="429" t="s">
        <v>620</v>
      </c>
      <c r="K13" s="429" t="s">
        <v>621</v>
      </c>
      <c r="L13" s="429" t="s">
        <v>623</v>
      </c>
      <c r="M13" s="429">
        <v>4492</v>
      </c>
      <c r="N13" s="455">
        <v>43348</v>
      </c>
      <c r="O13" s="430">
        <f t="shared" si="0"/>
        <v>1</v>
      </c>
      <c r="P13" s="430">
        <f t="shared" si="1"/>
        <v>-5</v>
      </c>
      <c r="Q13" s="431" t="str">
        <f t="shared" si="2"/>
        <v>Gastos_Gerais</v>
      </c>
      <c r="R13" s="455" t="s">
        <v>330</v>
      </c>
      <c r="S13" s="455" t="s">
        <v>330</v>
      </c>
    </row>
    <row r="14" spans="1:19" s="432" customFormat="1" ht="54.95" customHeight="1" x14ac:dyDescent="0.2">
      <c r="A14" s="424">
        <v>9</v>
      </c>
      <c r="B14" s="425">
        <v>43348</v>
      </c>
      <c r="C14" s="426">
        <v>43282</v>
      </c>
      <c r="D14" s="427" t="s">
        <v>281</v>
      </c>
      <c r="E14" s="427" t="s">
        <v>382</v>
      </c>
      <c r="F14" s="428">
        <v>3.6</v>
      </c>
      <c r="G14" s="442" t="s">
        <v>629</v>
      </c>
      <c r="H14" s="427" t="s">
        <v>406</v>
      </c>
      <c r="I14" s="429" t="s">
        <v>619</v>
      </c>
      <c r="J14" s="427" t="s">
        <v>620</v>
      </c>
      <c r="K14" s="427" t="s">
        <v>621</v>
      </c>
      <c r="L14" s="429" t="s">
        <v>623</v>
      </c>
      <c r="M14" s="427">
        <v>4493</v>
      </c>
      <c r="N14" s="425">
        <v>43348</v>
      </c>
      <c r="O14" s="430">
        <f t="shared" si="0"/>
        <v>1</v>
      </c>
      <c r="P14" s="430">
        <f t="shared" si="1"/>
        <v>-1</v>
      </c>
      <c r="Q14" s="431" t="str">
        <f t="shared" si="2"/>
        <v>Gastos_Gerais</v>
      </c>
      <c r="R14" s="455" t="s">
        <v>330</v>
      </c>
      <c r="S14" s="455" t="s">
        <v>330</v>
      </c>
    </row>
    <row r="15" spans="1:19" s="432" customFormat="1" ht="54.95" customHeight="1" x14ac:dyDescent="0.2">
      <c r="A15" s="424">
        <v>10</v>
      </c>
      <c r="B15" s="425">
        <v>43348</v>
      </c>
      <c r="C15" s="426">
        <v>43221</v>
      </c>
      <c r="D15" s="427" t="s">
        <v>281</v>
      </c>
      <c r="E15" s="427" t="s">
        <v>382</v>
      </c>
      <c r="F15" s="428">
        <v>3.6</v>
      </c>
      <c r="G15" s="469" t="s">
        <v>630</v>
      </c>
      <c r="H15" s="427" t="s">
        <v>406</v>
      </c>
      <c r="I15" s="429" t="s">
        <v>619</v>
      </c>
      <c r="J15" s="427" t="s">
        <v>620</v>
      </c>
      <c r="K15" s="427" t="s">
        <v>621</v>
      </c>
      <c r="L15" s="429" t="s">
        <v>623</v>
      </c>
      <c r="M15" s="427">
        <v>4494</v>
      </c>
      <c r="N15" s="425">
        <v>43348</v>
      </c>
      <c r="O15" s="430">
        <f t="shared" si="0"/>
        <v>1</v>
      </c>
      <c r="P15" s="430">
        <f t="shared" si="1"/>
        <v>-3</v>
      </c>
      <c r="Q15" s="431" t="str">
        <f t="shared" si="2"/>
        <v>Gastos_Gerais</v>
      </c>
      <c r="R15" s="455" t="s">
        <v>330</v>
      </c>
      <c r="S15" s="455" t="s">
        <v>330</v>
      </c>
    </row>
    <row r="16" spans="1:19" s="432" customFormat="1" ht="54.95" customHeight="1" x14ac:dyDescent="0.2">
      <c r="A16" s="424">
        <v>11</v>
      </c>
      <c r="B16" s="425">
        <v>43348</v>
      </c>
      <c r="C16" s="426">
        <v>43191</v>
      </c>
      <c r="D16" s="427" t="s">
        <v>281</v>
      </c>
      <c r="E16" s="427" t="s">
        <v>382</v>
      </c>
      <c r="F16" s="428">
        <v>3.6</v>
      </c>
      <c r="G16" s="442" t="s">
        <v>631</v>
      </c>
      <c r="H16" s="427" t="s">
        <v>406</v>
      </c>
      <c r="I16" s="429" t="s">
        <v>619</v>
      </c>
      <c r="J16" s="427" t="s">
        <v>620</v>
      </c>
      <c r="K16" s="427" t="s">
        <v>621</v>
      </c>
      <c r="L16" s="429" t="s">
        <v>623</v>
      </c>
      <c r="M16" s="427">
        <v>4495</v>
      </c>
      <c r="N16" s="425">
        <v>43348</v>
      </c>
      <c r="O16" s="430">
        <f t="shared" si="0"/>
        <v>1</v>
      </c>
      <c r="P16" s="430">
        <f t="shared" si="1"/>
        <v>-4</v>
      </c>
      <c r="Q16" s="431" t="str">
        <f t="shared" si="2"/>
        <v>Gastos_Gerais</v>
      </c>
      <c r="R16" s="455" t="s">
        <v>330</v>
      </c>
      <c r="S16" s="455" t="s">
        <v>330</v>
      </c>
    </row>
    <row r="17" spans="1:19" s="432" customFormat="1" ht="54.95" customHeight="1" x14ac:dyDescent="0.2">
      <c r="A17" s="424">
        <v>12</v>
      </c>
      <c r="B17" s="425">
        <v>43348</v>
      </c>
      <c r="C17" s="426">
        <v>43221</v>
      </c>
      <c r="D17" s="427" t="s">
        <v>281</v>
      </c>
      <c r="E17" s="427" t="s">
        <v>382</v>
      </c>
      <c r="F17" s="428">
        <v>3.6</v>
      </c>
      <c r="G17" s="442" t="s">
        <v>632</v>
      </c>
      <c r="H17" s="427" t="s">
        <v>406</v>
      </c>
      <c r="I17" s="429" t="s">
        <v>619</v>
      </c>
      <c r="J17" s="427" t="s">
        <v>620</v>
      </c>
      <c r="K17" s="427" t="s">
        <v>621</v>
      </c>
      <c r="L17" s="429" t="s">
        <v>623</v>
      </c>
      <c r="M17" s="427">
        <v>4496</v>
      </c>
      <c r="N17" s="425">
        <v>43348</v>
      </c>
      <c r="O17" s="430">
        <f t="shared" si="0"/>
        <v>1</v>
      </c>
      <c r="P17" s="430">
        <f t="shared" si="1"/>
        <v>-3</v>
      </c>
      <c r="Q17" s="431" t="str">
        <f t="shared" si="2"/>
        <v>Gastos_Gerais</v>
      </c>
      <c r="R17" s="455" t="s">
        <v>330</v>
      </c>
      <c r="S17" s="455" t="s">
        <v>330</v>
      </c>
    </row>
    <row r="18" spans="1:19" s="432" customFormat="1" ht="83.25" customHeight="1" x14ac:dyDescent="0.2">
      <c r="A18" s="424">
        <v>13</v>
      </c>
      <c r="B18" s="425">
        <v>43348</v>
      </c>
      <c r="C18" s="426">
        <v>43282</v>
      </c>
      <c r="D18" s="427" t="s">
        <v>281</v>
      </c>
      <c r="E18" s="427" t="s">
        <v>382</v>
      </c>
      <c r="F18" s="428">
        <v>3.6</v>
      </c>
      <c r="G18" s="442" t="s">
        <v>631</v>
      </c>
      <c r="H18" s="427" t="s">
        <v>406</v>
      </c>
      <c r="I18" s="429" t="s">
        <v>619</v>
      </c>
      <c r="J18" s="427" t="s">
        <v>620</v>
      </c>
      <c r="K18" s="427" t="s">
        <v>621</v>
      </c>
      <c r="L18" s="429" t="s">
        <v>623</v>
      </c>
      <c r="M18" s="427">
        <v>4497</v>
      </c>
      <c r="N18" s="425">
        <v>43348</v>
      </c>
      <c r="O18" s="430">
        <f t="shared" si="0"/>
        <v>1</v>
      </c>
      <c r="P18" s="430">
        <f t="shared" si="1"/>
        <v>-1</v>
      </c>
      <c r="Q18" s="431" t="str">
        <f t="shared" si="2"/>
        <v>Gastos_Gerais</v>
      </c>
      <c r="R18" s="455" t="s">
        <v>330</v>
      </c>
      <c r="S18" s="455" t="s">
        <v>330</v>
      </c>
    </row>
    <row r="19" spans="1:19" s="432" customFormat="1" ht="54.95" customHeight="1" x14ac:dyDescent="0.2">
      <c r="A19" s="424">
        <v>14</v>
      </c>
      <c r="B19" s="425">
        <v>43348</v>
      </c>
      <c r="C19" s="426">
        <v>43160</v>
      </c>
      <c r="D19" s="427" t="s">
        <v>281</v>
      </c>
      <c r="E19" s="427" t="s">
        <v>382</v>
      </c>
      <c r="F19" s="428">
        <v>3.6</v>
      </c>
      <c r="G19" s="442" t="s">
        <v>633</v>
      </c>
      <c r="H19" s="427" t="s">
        <v>406</v>
      </c>
      <c r="I19" s="429" t="s">
        <v>619</v>
      </c>
      <c r="J19" s="427" t="s">
        <v>620</v>
      </c>
      <c r="K19" s="427" t="s">
        <v>621</v>
      </c>
      <c r="L19" s="429" t="s">
        <v>623</v>
      </c>
      <c r="M19" s="427">
        <v>4498</v>
      </c>
      <c r="N19" s="425">
        <v>43348</v>
      </c>
      <c r="O19" s="430">
        <f t="shared" si="0"/>
        <v>1</v>
      </c>
      <c r="P19" s="430">
        <f t="shared" si="1"/>
        <v>-5</v>
      </c>
      <c r="Q19" s="431" t="str">
        <f t="shared" si="2"/>
        <v>Gastos_Gerais</v>
      </c>
      <c r="R19" s="455" t="s">
        <v>330</v>
      </c>
      <c r="S19" s="455" t="s">
        <v>330</v>
      </c>
    </row>
    <row r="20" spans="1:19" s="432" customFormat="1" ht="54.95" customHeight="1" x14ac:dyDescent="0.2">
      <c r="A20" s="424">
        <v>15</v>
      </c>
      <c r="B20" s="425">
        <v>43348</v>
      </c>
      <c r="C20" s="426">
        <v>43252</v>
      </c>
      <c r="D20" s="427" t="s">
        <v>281</v>
      </c>
      <c r="E20" s="427" t="s">
        <v>382</v>
      </c>
      <c r="F20" s="428">
        <v>3.6</v>
      </c>
      <c r="G20" s="442" t="s">
        <v>634</v>
      </c>
      <c r="H20" s="427" t="s">
        <v>406</v>
      </c>
      <c r="I20" s="429" t="s">
        <v>619</v>
      </c>
      <c r="J20" s="427" t="s">
        <v>620</v>
      </c>
      <c r="K20" s="427" t="s">
        <v>621</v>
      </c>
      <c r="L20" s="429" t="s">
        <v>623</v>
      </c>
      <c r="M20" s="427">
        <v>4499</v>
      </c>
      <c r="N20" s="425">
        <v>43348</v>
      </c>
      <c r="O20" s="430">
        <f t="shared" si="0"/>
        <v>1</v>
      </c>
      <c r="P20" s="430">
        <f t="shared" si="1"/>
        <v>-2</v>
      </c>
      <c r="Q20" s="431" t="str">
        <f t="shared" si="2"/>
        <v>Gastos_Gerais</v>
      </c>
      <c r="R20" s="455" t="s">
        <v>330</v>
      </c>
      <c r="S20" s="455" t="s">
        <v>330</v>
      </c>
    </row>
    <row r="21" spans="1:19" s="432" customFormat="1" ht="54.95" customHeight="1" x14ac:dyDescent="0.2">
      <c r="A21" s="424">
        <v>16</v>
      </c>
      <c r="B21" s="425">
        <v>43348</v>
      </c>
      <c r="C21" s="426">
        <v>43252</v>
      </c>
      <c r="D21" s="427" t="s">
        <v>281</v>
      </c>
      <c r="E21" s="427" t="s">
        <v>382</v>
      </c>
      <c r="F21" s="428">
        <v>3.6</v>
      </c>
      <c r="G21" s="442" t="s">
        <v>635</v>
      </c>
      <c r="H21" s="427" t="s">
        <v>406</v>
      </c>
      <c r="I21" s="429" t="s">
        <v>619</v>
      </c>
      <c r="J21" s="427" t="s">
        <v>620</v>
      </c>
      <c r="K21" s="427" t="s">
        <v>621</v>
      </c>
      <c r="L21" s="429" t="s">
        <v>623</v>
      </c>
      <c r="M21" s="427">
        <v>4500</v>
      </c>
      <c r="N21" s="425">
        <v>43348</v>
      </c>
      <c r="O21" s="430">
        <f t="shared" si="0"/>
        <v>1</v>
      </c>
      <c r="P21" s="430">
        <f t="shared" si="1"/>
        <v>-2</v>
      </c>
      <c r="Q21" s="431" t="str">
        <f t="shared" si="2"/>
        <v>Gastos_Gerais</v>
      </c>
      <c r="R21" s="455" t="s">
        <v>330</v>
      </c>
      <c r="S21" s="455" t="s">
        <v>330</v>
      </c>
    </row>
    <row r="22" spans="1:19" s="432" customFormat="1" ht="54.95" customHeight="1" x14ac:dyDescent="0.2">
      <c r="A22" s="424">
        <v>17</v>
      </c>
      <c r="B22" s="455">
        <v>43348</v>
      </c>
      <c r="C22" s="454">
        <v>43191</v>
      </c>
      <c r="D22" s="429" t="s">
        <v>281</v>
      </c>
      <c r="E22" s="429" t="s">
        <v>384</v>
      </c>
      <c r="F22" s="436">
        <v>200</v>
      </c>
      <c r="G22" s="457" t="s">
        <v>636</v>
      </c>
      <c r="H22" s="429" t="s">
        <v>402</v>
      </c>
      <c r="I22" s="429" t="s">
        <v>619</v>
      </c>
      <c r="J22" s="429" t="s">
        <v>620</v>
      </c>
      <c r="K22" s="429" t="s">
        <v>621</v>
      </c>
      <c r="L22" s="429" t="s">
        <v>623</v>
      </c>
      <c r="M22" s="429">
        <v>4501</v>
      </c>
      <c r="N22" s="455">
        <v>43348</v>
      </c>
      <c r="O22" s="430">
        <f t="shared" si="0"/>
        <v>1</v>
      </c>
      <c r="P22" s="430">
        <f t="shared" si="1"/>
        <v>-4</v>
      </c>
      <c r="Q22" s="431" t="str">
        <f t="shared" si="2"/>
        <v>Gastos_Gerais</v>
      </c>
      <c r="R22" s="455" t="s">
        <v>330</v>
      </c>
      <c r="S22" s="455" t="s">
        <v>330</v>
      </c>
    </row>
    <row r="23" spans="1:19" s="432" customFormat="1" ht="54.95" customHeight="1" x14ac:dyDescent="0.2">
      <c r="A23" s="424">
        <v>18</v>
      </c>
      <c r="B23" s="425">
        <v>43348</v>
      </c>
      <c r="C23" s="426">
        <v>43282</v>
      </c>
      <c r="D23" s="427" t="s">
        <v>281</v>
      </c>
      <c r="E23" s="427" t="s">
        <v>380</v>
      </c>
      <c r="F23" s="428">
        <v>125</v>
      </c>
      <c r="G23" s="442" t="s">
        <v>637</v>
      </c>
      <c r="H23" s="427" t="s">
        <v>329</v>
      </c>
      <c r="I23" s="429" t="s">
        <v>619</v>
      </c>
      <c r="J23" s="427" t="s">
        <v>620</v>
      </c>
      <c r="K23" s="427" t="s">
        <v>621</v>
      </c>
      <c r="L23" s="429" t="s">
        <v>623</v>
      </c>
      <c r="M23" s="427">
        <v>4502</v>
      </c>
      <c r="N23" s="425">
        <v>43348</v>
      </c>
      <c r="O23" s="430">
        <f t="shared" si="0"/>
        <v>1</v>
      </c>
      <c r="P23" s="430">
        <f t="shared" si="1"/>
        <v>-1</v>
      </c>
      <c r="Q23" s="431" t="str">
        <f t="shared" si="2"/>
        <v>Gastos_Gerais</v>
      </c>
      <c r="R23" s="455" t="s">
        <v>330</v>
      </c>
      <c r="S23" s="455" t="s">
        <v>330</v>
      </c>
    </row>
    <row r="24" spans="1:19" s="432" customFormat="1" ht="54.95" customHeight="1" x14ac:dyDescent="0.2">
      <c r="A24" s="424">
        <v>19</v>
      </c>
      <c r="B24" s="425">
        <v>43348</v>
      </c>
      <c r="C24" s="426">
        <v>43160</v>
      </c>
      <c r="D24" s="427" t="s">
        <v>281</v>
      </c>
      <c r="E24" s="427" t="s">
        <v>384</v>
      </c>
      <c r="F24" s="434">
        <v>250</v>
      </c>
      <c r="G24" s="442" t="s">
        <v>638</v>
      </c>
      <c r="H24" s="427" t="s">
        <v>405</v>
      </c>
      <c r="I24" s="429" t="s">
        <v>619</v>
      </c>
      <c r="J24" s="427" t="s">
        <v>620</v>
      </c>
      <c r="K24" s="427" t="s">
        <v>621</v>
      </c>
      <c r="L24" s="429" t="s">
        <v>623</v>
      </c>
      <c r="M24" s="427">
        <v>4503</v>
      </c>
      <c r="N24" s="425">
        <v>43348</v>
      </c>
      <c r="O24" s="430">
        <f t="shared" si="0"/>
        <v>1</v>
      </c>
      <c r="P24" s="430">
        <f t="shared" si="1"/>
        <v>-5</v>
      </c>
      <c r="Q24" s="431" t="str">
        <f t="shared" si="2"/>
        <v>Gastos_Gerais</v>
      </c>
      <c r="R24" s="455" t="s">
        <v>330</v>
      </c>
      <c r="S24" s="455" t="s">
        <v>330</v>
      </c>
    </row>
    <row r="25" spans="1:19" s="432" customFormat="1" ht="54.95" customHeight="1" x14ac:dyDescent="0.2">
      <c r="A25" s="424">
        <v>20</v>
      </c>
      <c r="B25" s="425">
        <v>43348</v>
      </c>
      <c r="C25" s="426">
        <v>43313</v>
      </c>
      <c r="D25" s="427" t="s">
        <v>281</v>
      </c>
      <c r="E25" s="427" t="s">
        <v>354</v>
      </c>
      <c r="F25" s="428">
        <v>0.64</v>
      </c>
      <c r="G25" s="442" t="s">
        <v>639</v>
      </c>
      <c r="H25" s="427" t="s">
        <v>405</v>
      </c>
      <c r="I25" s="429" t="s">
        <v>619</v>
      </c>
      <c r="J25" s="427" t="s">
        <v>620</v>
      </c>
      <c r="K25" s="427" t="s">
        <v>621</v>
      </c>
      <c r="L25" s="429" t="s">
        <v>623</v>
      </c>
      <c r="M25" s="427">
        <v>4514</v>
      </c>
      <c r="N25" s="425">
        <v>43348</v>
      </c>
      <c r="O25" s="430">
        <f t="shared" si="0"/>
        <v>1</v>
      </c>
      <c r="P25" s="430">
        <f t="shared" si="1"/>
        <v>0</v>
      </c>
      <c r="Q25" s="431" t="str">
        <f t="shared" si="2"/>
        <v>Gastos_Gerais</v>
      </c>
      <c r="R25" s="455" t="s">
        <v>330</v>
      </c>
      <c r="S25" s="455" t="s">
        <v>330</v>
      </c>
    </row>
    <row r="26" spans="1:19" s="432" customFormat="1" ht="54.95" customHeight="1" x14ac:dyDescent="0.2">
      <c r="A26" s="424">
        <v>21</v>
      </c>
      <c r="B26" s="425">
        <v>43348</v>
      </c>
      <c r="C26" s="426">
        <v>43313</v>
      </c>
      <c r="D26" s="427" t="s">
        <v>281</v>
      </c>
      <c r="E26" s="427" t="s">
        <v>354</v>
      </c>
      <c r="F26" s="428">
        <v>1.28</v>
      </c>
      <c r="G26" s="442" t="s">
        <v>640</v>
      </c>
      <c r="H26" s="427" t="s">
        <v>405</v>
      </c>
      <c r="I26" s="429" t="s">
        <v>619</v>
      </c>
      <c r="J26" s="427" t="s">
        <v>620</v>
      </c>
      <c r="K26" s="427" t="s">
        <v>621</v>
      </c>
      <c r="L26" s="429" t="s">
        <v>623</v>
      </c>
      <c r="M26" s="427">
        <v>4515</v>
      </c>
      <c r="N26" s="425">
        <v>43348</v>
      </c>
      <c r="O26" s="430">
        <f t="shared" si="0"/>
        <v>1</v>
      </c>
      <c r="P26" s="430">
        <f t="shared" si="1"/>
        <v>0</v>
      </c>
      <c r="Q26" s="431" t="str">
        <f t="shared" si="2"/>
        <v>Gastos_Gerais</v>
      </c>
      <c r="R26" s="455" t="s">
        <v>330</v>
      </c>
      <c r="S26" s="455" t="s">
        <v>330</v>
      </c>
    </row>
    <row r="27" spans="1:19" s="432" customFormat="1" ht="54.95" customHeight="1" x14ac:dyDescent="0.2">
      <c r="A27" s="424">
        <v>22</v>
      </c>
      <c r="B27" s="425">
        <v>43348</v>
      </c>
      <c r="C27" s="426">
        <v>43313</v>
      </c>
      <c r="D27" s="427" t="s">
        <v>281</v>
      </c>
      <c r="E27" s="427" t="s">
        <v>354</v>
      </c>
      <c r="F27" s="428">
        <v>0.96</v>
      </c>
      <c r="G27" s="442" t="s">
        <v>641</v>
      </c>
      <c r="H27" s="427" t="s">
        <v>405</v>
      </c>
      <c r="I27" s="429" t="s">
        <v>619</v>
      </c>
      <c r="J27" s="427" t="s">
        <v>620</v>
      </c>
      <c r="K27" s="427" t="s">
        <v>621</v>
      </c>
      <c r="L27" s="429" t="s">
        <v>623</v>
      </c>
      <c r="M27" s="427">
        <v>4516</v>
      </c>
      <c r="N27" s="425">
        <v>43348</v>
      </c>
      <c r="O27" s="430">
        <f t="shared" si="0"/>
        <v>1</v>
      </c>
      <c r="P27" s="430">
        <f t="shared" si="1"/>
        <v>0</v>
      </c>
      <c r="Q27" s="431" t="str">
        <f t="shared" si="2"/>
        <v>Gastos_Gerais</v>
      </c>
      <c r="R27" s="455" t="s">
        <v>330</v>
      </c>
      <c r="S27" s="455" t="s">
        <v>330</v>
      </c>
    </row>
    <row r="28" spans="1:19" s="432" customFormat="1" ht="54.95" customHeight="1" x14ac:dyDescent="0.2">
      <c r="A28" s="424">
        <v>23</v>
      </c>
      <c r="B28" s="425">
        <v>43348</v>
      </c>
      <c r="C28" s="426">
        <v>43313</v>
      </c>
      <c r="D28" s="427" t="s">
        <v>281</v>
      </c>
      <c r="E28" s="427" t="s">
        <v>354</v>
      </c>
      <c r="F28" s="428">
        <v>1.28</v>
      </c>
      <c r="G28" s="442" t="s">
        <v>642</v>
      </c>
      <c r="H28" s="427" t="s">
        <v>405</v>
      </c>
      <c r="I28" s="429" t="s">
        <v>619</v>
      </c>
      <c r="J28" s="427" t="s">
        <v>620</v>
      </c>
      <c r="K28" s="427" t="s">
        <v>621</v>
      </c>
      <c r="L28" s="429" t="s">
        <v>623</v>
      </c>
      <c r="M28" s="427">
        <v>4517</v>
      </c>
      <c r="N28" s="425">
        <v>43348</v>
      </c>
      <c r="O28" s="430">
        <f t="shared" si="0"/>
        <v>1</v>
      </c>
      <c r="P28" s="430">
        <f t="shared" si="1"/>
        <v>0</v>
      </c>
      <c r="Q28" s="431" t="str">
        <f t="shared" si="2"/>
        <v>Gastos_Gerais</v>
      </c>
      <c r="R28" s="455" t="s">
        <v>330</v>
      </c>
      <c r="S28" s="455" t="s">
        <v>330</v>
      </c>
    </row>
    <row r="29" spans="1:19" s="432" customFormat="1" ht="98.25" customHeight="1" x14ac:dyDescent="0.2">
      <c r="A29" s="424">
        <v>24</v>
      </c>
      <c r="B29" s="425">
        <v>43348</v>
      </c>
      <c r="C29" s="426">
        <v>43313</v>
      </c>
      <c r="D29" s="427" t="s">
        <v>281</v>
      </c>
      <c r="E29" s="427" t="s">
        <v>380</v>
      </c>
      <c r="F29" s="428">
        <v>1500</v>
      </c>
      <c r="G29" s="442" t="s">
        <v>512</v>
      </c>
      <c r="H29" s="427" t="s">
        <v>405</v>
      </c>
      <c r="I29" s="429" t="s">
        <v>643</v>
      </c>
      <c r="J29" s="427" t="s">
        <v>644</v>
      </c>
      <c r="K29" s="427" t="s">
        <v>645</v>
      </c>
      <c r="L29" s="429" t="s">
        <v>33</v>
      </c>
      <c r="M29" s="427" t="s">
        <v>646</v>
      </c>
      <c r="N29" s="425">
        <v>43312</v>
      </c>
      <c r="O29" s="430">
        <f t="shared" si="0"/>
        <v>1</v>
      </c>
      <c r="P29" s="430">
        <f t="shared" si="1"/>
        <v>0</v>
      </c>
      <c r="Q29" s="431" t="str">
        <f t="shared" si="2"/>
        <v>Gastos_Gerais</v>
      </c>
      <c r="R29" s="455" t="s">
        <v>647</v>
      </c>
      <c r="S29" s="455" t="s">
        <v>648</v>
      </c>
    </row>
    <row r="30" spans="1:19" s="432" customFormat="1" ht="54.95" customHeight="1" x14ac:dyDescent="0.2">
      <c r="A30" s="424">
        <v>25</v>
      </c>
      <c r="B30" s="425">
        <v>43349</v>
      </c>
      <c r="C30" s="426">
        <v>43313</v>
      </c>
      <c r="D30" s="427" t="s">
        <v>189</v>
      </c>
      <c r="E30" s="427" t="s">
        <v>5</v>
      </c>
      <c r="F30" s="428">
        <v>-3674.1</v>
      </c>
      <c r="G30" s="442" t="s">
        <v>719</v>
      </c>
      <c r="H30" s="427" t="s">
        <v>330</v>
      </c>
      <c r="I30" s="429" t="s">
        <v>720</v>
      </c>
      <c r="J30" s="427" t="s">
        <v>721</v>
      </c>
      <c r="K30" s="427" t="s">
        <v>722</v>
      </c>
      <c r="L30" s="429" t="s">
        <v>723</v>
      </c>
      <c r="M30" s="427" t="s">
        <v>330</v>
      </c>
      <c r="N30" s="425">
        <v>43349</v>
      </c>
      <c r="O30" s="430">
        <f t="shared" si="0"/>
        <v>1</v>
      </c>
      <c r="P30" s="430">
        <f t="shared" si="1"/>
        <v>0</v>
      </c>
      <c r="Q30" s="431" t="str">
        <f t="shared" si="2"/>
        <v>Gastos_com_Pessoal</v>
      </c>
      <c r="R30" s="455" t="s">
        <v>330</v>
      </c>
      <c r="S30" s="455" t="s">
        <v>330</v>
      </c>
    </row>
    <row r="31" spans="1:19" s="432" customFormat="1" ht="54.95" customHeight="1" x14ac:dyDescent="0.2">
      <c r="A31" s="424">
        <v>26</v>
      </c>
      <c r="B31" s="425">
        <v>43349</v>
      </c>
      <c r="C31" s="426">
        <v>43313</v>
      </c>
      <c r="D31" s="427" t="s">
        <v>189</v>
      </c>
      <c r="E31" s="427" t="s">
        <v>5</v>
      </c>
      <c r="F31" s="428">
        <v>-2302.38</v>
      </c>
      <c r="G31" s="442" t="s">
        <v>724</v>
      </c>
      <c r="H31" s="427" t="s">
        <v>330</v>
      </c>
      <c r="I31" s="429" t="s">
        <v>720</v>
      </c>
      <c r="J31" s="427" t="s">
        <v>721</v>
      </c>
      <c r="K31" s="427" t="s">
        <v>722</v>
      </c>
      <c r="L31" s="429" t="s">
        <v>723</v>
      </c>
      <c r="M31" s="427" t="s">
        <v>330</v>
      </c>
      <c r="N31" s="425">
        <v>43349</v>
      </c>
      <c r="O31" s="430">
        <f t="shared" si="0"/>
        <v>1</v>
      </c>
      <c r="P31" s="430">
        <f t="shared" si="1"/>
        <v>0</v>
      </c>
      <c r="Q31" s="431" t="str">
        <f t="shared" si="2"/>
        <v>Gastos_com_Pessoal</v>
      </c>
      <c r="R31" s="455" t="s">
        <v>330</v>
      </c>
      <c r="S31" s="455" t="s">
        <v>330</v>
      </c>
    </row>
    <row r="32" spans="1:19" s="432" customFormat="1" ht="54.95" customHeight="1" x14ac:dyDescent="0.2">
      <c r="A32" s="424">
        <v>27</v>
      </c>
      <c r="B32" s="425">
        <v>43349</v>
      </c>
      <c r="C32" s="426">
        <v>43313</v>
      </c>
      <c r="D32" s="427" t="s">
        <v>189</v>
      </c>
      <c r="E32" s="427" t="s">
        <v>5</v>
      </c>
      <c r="F32" s="428">
        <v>-10.81</v>
      </c>
      <c r="G32" s="442" t="s">
        <v>725</v>
      </c>
      <c r="H32" s="427" t="s">
        <v>330</v>
      </c>
      <c r="I32" s="429" t="s">
        <v>720</v>
      </c>
      <c r="J32" s="427" t="s">
        <v>721</v>
      </c>
      <c r="K32" s="427" t="s">
        <v>722</v>
      </c>
      <c r="L32" s="429" t="s">
        <v>723</v>
      </c>
      <c r="M32" s="427" t="s">
        <v>330</v>
      </c>
      <c r="N32" s="425">
        <v>43349</v>
      </c>
      <c r="O32" s="430">
        <f t="shared" si="0"/>
        <v>1</v>
      </c>
      <c r="P32" s="430">
        <f t="shared" si="1"/>
        <v>0</v>
      </c>
      <c r="Q32" s="431" t="str">
        <f t="shared" si="2"/>
        <v>Gastos_com_Pessoal</v>
      </c>
      <c r="R32" s="455" t="s">
        <v>330</v>
      </c>
      <c r="S32" s="455" t="s">
        <v>330</v>
      </c>
    </row>
    <row r="33" spans="1:19" s="432" customFormat="1" ht="54.95" customHeight="1" x14ac:dyDescent="0.2">
      <c r="A33" s="424">
        <v>28</v>
      </c>
      <c r="B33" s="425">
        <v>43349</v>
      </c>
      <c r="C33" s="426">
        <v>43313</v>
      </c>
      <c r="D33" s="427" t="s">
        <v>189</v>
      </c>
      <c r="E33" s="427" t="s">
        <v>5</v>
      </c>
      <c r="F33" s="428">
        <v>-1642.58</v>
      </c>
      <c r="G33" s="442" t="s">
        <v>726</v>
      </c>
      <c r="H33" s="427" t="s">
        <v>330</v>
      </c>
      <c r="I33" s="429" t="s">
        <v>720</v>
      </c>
      <c r="J33" s="427" t="s">
        <v>721</v>
      </c>
      <c r="K33" s="427" t="s">
        <v>722</v>
      </c>
      <c r="L33" s="429" t="s">
        <v>723</v>
      </c>
      <c r="M33" s="427" t="s">
        <v>330</v>
      </c>
      <c r="N33" s="425">
        <v>43349</v>
      </c>
      <c r="O33" s="430">
        <f t="shared" si="0"/>
        <v>1</v>
      </c>
      <c r="P33" s="430">
        <f t="shared" si="1"/>
        <v>0</v>
      </c>
      <c r="Q33" s="431" t="str">
        <f t="shared" si="2"/>
        <v>Gastos_com_Pessoal</v>
      </c>
      <c r="R33" s="455" t="s">
        <v>330</v>
      </c>
      <c r="S33" s="455" t="s">
        <v>330</v>
      </c>
    </row>
    <row r="34" spans="1:19" s="432" customFormat="1" ht="54.95" customHeight="1" x14ac:dyDescent="0.2">
      <c r="A34" s="424">
        <v>29</v>
      </c>
      <c r="B34" s="425">
        <v>43349</v>
      </c>
      <c r="C34" s="426">
        <v>43313</v>
      </c>
      <c r="D34" s="427" t="s">
        <v>189</v>
      </c>
      <c r="E34" s="427" t="s">
        <v>2</v>
      </c>
      <c r="F34" s="428">
        <v>218.69</v>
      </c>
      <c r="G34" s="442" t="s">
        <v>652</v>
      </c>
      <c r="H34" s="427" t="s">
        <v>330</v>
      </c>
      <c r="I34" s="429" t="s">
        <v>650</v>
      </c>
      <c r="J34" s="427" t="s">
        <v>651</v>
      </c>
      <c r="K34" s="427" t="s">
        <v>441</v>
      </c>
      <c r="L34" s="429" t="s">
        <v>653</v>
      </c>
      <c r="M34" s="427" t="s">
        <v>330</v>
      </c>
      <c r="N34" s="425">
        <v>43349</v>
      </c>
      <c r="O34" s="430">
        <f t="shared" si="0"/>
        <v>1</v>
      </c>
      <c r="P34" s="430">
        <f t="shared" si="1"/>
        <v>0</v>
      </c>
      <c r="Q34" s="431" t="str">
        <f t="shared" si="2"/>
        <v>Gastos_com_Pessoal</v>
      </c>
      <c r="R34" s="455" t="s">
        <v>330</v>
      </c>
      <c r="S34" s="455" t="s">
        <v>330</v>
      </c>
    </row>
    <row r="35" spans="1:19" s="432" customFormat="1" ht="54.95" customHeight="1" x14ac:dyDescent="0.2">
      <c r="A35" s="424">
        <v>30</v>
      </c>
      <c r="B35" s="425">
        <v>43349</v>
      </c>
      <c r="C35" s="426">
        <v>43313</v>
      </c>
      <c r="D35" s="427" t="s">
        <v>189</v>
      </c>
      <c r="E35" s="427" t="s">
        <v>2</v>
      </c>
      <c r="F35" s="428">
        <v>433.35</v>
      </c>
      <c r="G35" s="442" t="s">
        <v>656</v>
      </c>
      <c r="H35" s="427" t="s">
        <v>330</v>
      </c>
      <c r="I35" s="429" t="s">
        <v>654</v>
      </c>
      <c r="J35" s="427" t="s">
        <v>655</v>
      </c>
      <c r="K35" s="427" t="s">
        <v>441</v>
      </c>
      <c r="L35" s="429" t="s">
        <v>653</v>
      </c>
      <c r="M35" s="427" t="s">
        <v>330</v>
      </c>
      <c r="N35" s="425">
        <v>43349</v>
      </c>
      <c r="O35" s="430">
        <f t="shared" si="0"/>
        <v>1</v>
      </c>
      <c r="P35" s="430">
        <f t="shared" si="1"/>
        <v>0</v>
      </c>
      <c r="Q35" s="431" t="str">
        <f t="shared" si="2"/>
        <v>Gastos_com_Pessoal</v>
      </c>
      <c r="R35" s="455" t="s">
        <v>330</v>
      </c>
      <c r="S35" s="455" t="s">
        <v>330</v>
      </c>
    </row>
    <row r="36" spans="1:19" s="432" customFormat="1" ht="54.95" customHeight="1" x14ac:dyDescent="0.2">
      <c r="A36" s="424">
        <v>31</v>
      </c>
      <c r="B36" s="425">
        <v>43349</v>
      </c>
      <c r="C36" s="426">
        <v>43313</v>
      </c>
      <c r="D36" s="427" t="s">
        <v>189</v>
      </c>
      <c r="E36" s="427" t="s">
        <v>2</v>
      </c>
      <c r="F36" s="428">
        <v>3740</v>
      </c>
      <c r="G36" s="442" t="s">
        <v>659</v>
      </c>
      <c r="H36" s="427" t="s">
        <v>330</v>
      </c>
      <c r="I36" s="429" t="s">
        <v>657</v>
      </c>
      <c r="J36" s="427" t="s">
        <v>658</v>
      </c>
      <c r="K36" s="427" t="s">
        <v>441</v>
      </c>
      <c r="L36" s="429" t="s">
        <v>653</v>
      </c>
      <c r="M36" s="427" t="s">
        <v>330</v>
      </c>
      <c r="N36" s="425">
        <v>43349</v>
      </c>
      <c r="O36" s="430">
        <f t="shared" si="0"/>
        <v>1</v>
      </c>
      <c r="P36" s="430">
        <f t="shared" si="1"/>
        <v>0</v>
      </c>
      <c r="Q36" s="431" t="str">
        <f t="shared" si="2"/>
        <v>Gastos_com_Pessoal</v>
      </c>
      <c r="R36" s="455" t="s">
        <v>330</v>
      </c>
      <c r="S36" s="455" t="s">
        <v>330</v>
      </c>
    </row>
    <row r="37" spans="1:19" s="432" customFormat="1" ht="54.95" customHeight="1" x14ac:dyDescent="0.2">
      <c r="A37" s="424">
        <v>32</v>
      </c>
      <c r="B37" s="425">
        <v>43349</v>
      </c>
      <c r="C37" s="426">
        <v>43313</v>
      </c>
      <c r="D37" s="427" t="s">
        <v>189</v>
      </c>
      <c r="E37" s="427" t="s">
        <v>2</v>
      </c>
      <c r="F37" s="428">
        <v>1094.31</v>
      </c>
      <c r="G37" s="442" t="s">
        <v>1929</v>
      </c>
      <c r="H37" s="427" t="s">
        <v>330</v>
      </c>
      <c r="I37" s="429" t="s">
        <v>1896</v>
      </c>
      <c r="J37" s="427" t="s">
        <v>1897</v>
      </c>
      <c r="K37" s="427" t="s">
        <v>441</v>
      </c>
      <c r="L37" s="429" t="s">
        <v>653</v>
      </c>
      <c r="M37" s="427" t="s">
        <v>330</v>
      </c>
      <c r="N37" s="425">
        <v>43349</v>
      </c>
      <c r="O37" s="430">
        <f t="shared" si="0"/>
        <v>1</v>
      </c>
      <c r="P37" s="430">
        <f t="shared" si="1"/>
        <v>0</v>
      </c>
      <c r="Q37" s="431" t="str">
        <f t="shared" si="2"/>
        <v>Gastos_com_Pessoal</v>
      </c>
      <c r="R37" s="455" t="s">
        <v>330</v>
      </c>
      <c r="S37" s="455" t="s">
        <v>330</v>
      </c>
    </row>
    <row r="38" spans="1:19" s="432" customFormat="1" ht="54.95" customHeight="1" x14ac:dyDescent="0.2">
      <c r="A38" s="424">
        <v>33</v>
      </c>
      <c r="B38" s="425">
        <v>43349</v>
      </c>
      <c r="C38" s="426">
        <v>43313</v>
      </c>
      <c r="D38" s="427" t="s">
        <v>189</v>
      </c>
      <c r="E38" s="427" t="s">
        <v>2</v>
      </c>
      <c r="F38" s="428">
        <v>587.79</v>
      </c>
      <c r="G38" s="442" t="s">
        <v>661</v>
      </c>
      <c r="H38" s="427" t="s">
        <v>330</v>
      </c>
      <c r="I38" s="429" t="s">
        <v>662</v>
      </c>
      <c r="J38" s="427" t="s">
        <v>663</v>
      </c>
      <c r="K38" s="427" t="s">
        <v>441</v>
      </c>
      <c r="L38" s="429" t="s">
        <v>653</v>
      </c>
      <c r="M38" s="427" t="s">
        <v>330</v>
      </c>
      <c r="N38" s="425">
        <v>43349</v>
      </c>
      <c r="O38" s="430">
        <f t="shared" si="0"/>
        <v>1</v>
      </c>
      <c r="P38" s="430">
        <f t="shared" si="1"/>
        <v>0</v>
      </c>
      <c r="Q38" s="431" t="str">
        <f t="shared" si="2"/>
        <v>Gastos_com_Pessoal</v>
      </c>
      <c r="R38" s="455" t="s">
        <v>330</v>
      </c>
      <c r="S38" s="455" t="s">
        <v>330</v>
      </c>
    </row>
    <row r="39" spans="1:19" s="432" customFormat="1" ht="54.95" customHeight="1" x14ac:dyDescent="0.2">
      <c r="A39" s="424">
        <v>34</v>
      </c>
      <c r="B39" s="425">
        <v>43349</v>
      </c>
      <c r="C39" s="426">
        <v>43313</v>
      </c>
      <c r="D39" s="427" t="s">
        <v>189</v>
      </c>
      <c r="E39" s="427" t="s">
        <v>2</v>
      </c>
      <c r="F39" s="428">
        <v>3388.23</v>
      </c>
      <c r="G39" s="442" t="s">
        <v>664</v>
      </c>
      <c r="H39" s="427" t="s">
        <v>330</v>
      </c>
      <c r="I39" s="429" t="s">
        <v>414</v>
      </c>
      <c r="J39" s="427" t="s">
        <v>415</v>
      </c>
      <c r="K39" s="427" t="s">
        <v>441</v>
      </c>
      <c r="L39" s="429" t="s">
        <v>653</v>
      </c>
      <c r="M39" s="427" t="s">
        <v>330</v>
      </c>
      <c r="N39" s="425">
        <v>43349</v>
      </c>
      <c r="O39" s="430">
        <f t="shared" si="0"/>
        <v>1</v>
      </c>
      <c r="P39" s="430">
        <f t="shared" si="1"/>
        <v>0</v>
      </c>
      <c r="Q39" s="431" t="str">
        <f t="shared" si="2"/>
        <v>Gastos_com_Pessoal</v>
      </c>
      <c r="R39" s="455" t="s">
        <v>330</v>
      </c>
      <c r="S39" s="455" t="s">
        <v>330</v>
      </c>
    </row>
    <row r="40" spans="1:19" s="432" customFormat="1" ht="54.95" customHeight="1" x14ac:dyDescent="0.2">
      <c r="A40" s="424">
        <v>35</v>
      </c>
      <c r="B40" s="425">
        <v>43349</v>
      </c>
      <c r="C40" s="426">
        <v>43313</v>
      </c>
      <c r="D40" s="427" t="s">
        <v>189</v>
      </c>
      <c r="E40" s="427" t="s">
        <v>2</v>
      </c>
      <c r="F40" s="428">
        <v>2997.49</v>
      </c>
      <c r="G40" s="442" t="s">
        <v>667</v>
      </c>
      <c r="H40" s="427" t="s">
        <v>330</v>
      </c>
      <c r="I40" s="429" t="s">
        <v>665</v>
      </c>
      <c r="J40" s="427" t="s">
        <v>666</v>
      </c>
      <c r="K40" s="427" t="s">
        <v>441</v>
      </c>
      <c r="L40" s="429" t="s">
        <v>653</v>
      </c>
      <c r="M40" s="427" t="s">
        <v>330</v>
      </c>
      <c r="N40" s="425">
        <v>43349</v>
      </c>
      <c r="O40" s="430">
        <f t="shared" si="0"/>
        <v>1</v>
      </c>
      <c r="P40" s="430">
        <f t="shared" si="1"/>
        <v>0</v>
      </c>
      <c r="Q40" s="431" t="str">
        <f t="shared" si="2"/>
        <v>Gastos_com_Pessoal</v>
      </c>
      <c r="R40" s="455" t="s">
        <v>330</v>
      </c>
      <c r="S40" s="455" t="s">
        <v>330</v>
      </c>
    </row>
    <row r="41" spans="1:19" s="432" customFormat="1" ht="101.25" customHeight="1" x14ac:dyDescent="0.2">
      <c r="A41" s="424">
        <v>36</v>
      </c>
      <c r="B41" s="425">
        <v>43349</v>
      </c>
      <c r="C41" s="426">
        <v>43313</v>
      </c>
      <c r="D41" s="427" t="s">
        <v>281</v>
      </c>
      <c r="E41" s="427" t="s">
        <v>91</v>
      </c>
      <c r="F41" s="428">
        <v>2449.75</v>
      </c>
      <c r="G41" s="442" t="s">
        <v>1326</v>
      </c>
      <c r="H41" s="427" t="s">
        <v>329</v>
      </c>
      <c r="I41" s="429" t="s">
        <v>668</v>
      </c>
      <c r="J41" s="427" t="s">
        <v>669</v>
      </c>
      <c r="K41" s="427" t="s">
        <v>608</v>
      </c>
      <c r="L41" s="429" t="s">
        <v>33</v>
      </c>
      <c r="M41" s="427" t="s">
        <v>670</v>
      </c>
      <c r="N41" s="425">
        <v>43346</v>
      </c>
      <c r="O41" s="430">
        <f t="shared" si="0"/>
        <v>1</v>
      </c>
      <c r="P41" s="430">
        <f t="shared" si="1"/>
        <v>0</v>
      </c>
      <c r="Q41" s="431" t="str">
        <f t="shared" si="2"/>
        <v>Gastos_Gerais</v>
      </c>
      <c r="R41" s="455" t="s">
        <v>422</v>
      </c>
      <c r="S41" s="455" t="s">
        <v>671</v>
      </c>
    </row>
    <row r="42" spans="1:19" s="432" customFormat="1" ht="71.25" customHeight="1" x14ac:dyDescent="0.2">
      <c r="A42" s="424">
        <v>37</v>
      </c>
      <c r="B42" s="425">
        <v>43349</v>
      </c>
      <c r="C42" s="426">
        <v>43282</v>
      </c>
      <c r="D42" s="427" t="s">
        <v>281</v>
      </c>
      <c r="E42" s="427" t="s">
        <v>398</v>
      </c>
      <c r="F42" s="428">
        <v>1940</v>
      </c>
      <c r="G42" s="442" t="s">
        <v>542</v>
      </c>
      <c r="H42" s="427" t="s">
        <v>405</v>
      </c>
      <c r="I42" s="429" t="s">
        <v>672</v>
      </c>
      <c r="J42" s="427" t="s">
        <v>673</v>
      </c>
      <c r="K42" s="429" t="s">
        <v>740</v>
      </c>
      <c r="L42" s="429" t="s">
        <v>33</v>
      </c>
      <c r="M42" s="427" t="s">
        <v>674</v>
      </c>
      <c r="N42" s="425">
        <v>43321</v>
      </c>
      <c r="O42" s="430">
        <f t="shared" si="0"/>
        <v>1</v>
      </c>
      <c r="P42" s="430">
        <f t="shared" si="1"/>
        <v>-1</v>
      </c>
      <c r="Q42" s="431" t="str">
        <f t="shared" si="2"/>
        <v>Gastos_Gerais</v>
      </c>
      <c r="R42" s="455" t="s">
        <v>425</v>
      </c>
      <c r="S42" s="455" t="s">
        <v>675</v>
      </c>
    </row>
    <row r="43" spans="1:19" s="432" customFormat="1" ht="54.95" customHeight="1" x14ac:dyDescent="0.2">
      <c r="A43" s="424">
        <v>38</v>
      </c>
      <c r="B43" s="425">
        <v>43349</v>
      </c>
      <c r="C43" s="426">
        <v>43313</v>
      </c>
      <c r="D43" s="427" t="s">
        <v>189</v>
      </c>
      <c r="E43" s="427" t="s">
        <v>2</v>
      </c>
      <c r="F43" s="428">
        <v>1380</v>
      </c>
      <c r="G43" s="442" t="s">
        <v>678</v>
      </c>
      <c r="H43" s="427" t="s">
        <v>330</v>
      </c>
      <c r="I43" s="429" t="s">
        <v>676</v>
      </c>
      <c r="J43" s="427" t="s">
        <v>677</v>
      </c>
      <c r="K43" s="427" t="s">
        <v>441</v>
      </c>
      <c r="L43" s="429" t="s">
        <v>653</v>
      </c>
      <c r="M43" s="427" t="s">
        <v>330</v>
      </c>
      <c r="N43" s="425">
        <v>43349</v>
      </c>
      <c r="O43" s="430">
        <f t="shared" si="0"/>
        <v>1</v>
      </c>
      <c r="P43" s="430">
        <f t="shared" si="1"/>
        <v>0</v>
      </c>
      <c r="Q43" s="431" t="str">
        <f t="shared" si="2"/>
        <v>Gastos_com_Pessoal</v>
      </c>
      <c r="R43" s="455" t="s">
        <v>330</v>
      </c>
      <c r="S43" s="455" t="s">
        <v>330</v>
      </c>
    </row>
    <row r="44" spans="1:19" s="432" customFormat="1" ht="54.95" customHeight="1" x14ac:dyDescent="0.2">
      <c r="A44" s="424">
        <v>39</v>
      </c>
      <c r="B44" s="425">
        <v>43349</v>
      </c>
      <c r="C44" s="426">
        <v>43313</v>
      </c>
      <c r="D44" s="427" t="s">
        <v>189</v>
      </c>
      <c r="E44" s="427" t="s">
        <v>2</v>
      </c>
      <c r="F44" s="428">
        <v>2626.77</v>
      </c>
      <c r="G44" s="442" t="s">
        <v>681</v>
      </c>
      <c r="H44" s="427" t="s">
        <v>330</v>
      </c>
      <c r="I44" s="429" t="s">
        <v>679</v>
      </c>
      <c r="J44" s="427" t="s">
        <v>680</v>
      </c>
      <c r="K44" s="427" t="s">
        <v>441</v>
      </c>
      <c r="L44" s="429" t="s">
        <v>653</v>
      </c>
      <c r="M44" s="427" t="s">
        <v>330</v>
      </c>
      <c r="N44" s="425">
        <v>43349</v>
      </c>
      <c r="O44" s="430">
        <f t="shared" si="0"/>
        <v>1</v>
      </c>
      <c r="P44" s="430">
        <f t="shared" si="1"/>
        <v>0</v>
      </c>
      <c r="Q44" s="431" t="str">
        <f t="shared" si="2"/>
        <v>Gastos_com_Pessoal</v>
      </c>
      <c r="R44" s="455" t="s">
        <v>330</v>
      </c>
      <c r="S44" s="455" t="s">
        <v>330</v>
      </c>
    </row>
    <row r="45" spans="1:19" s="432" customFormat="1" ht="54.95" customHeight="1" x14ac:dyDescent="0.2">
      <c r="A45" s="424">
        <v>40</v>
      </c>
      <c r="B45" s="425">
        <v>43349</v>
      </c>
      <c r="C45" s="426">
        <v>43313</v>
      </c>
      <c r="D45" s="427" t="s">
        <v>189</v>
      </c>
      <c r="E45" s="427" t="s">
        <v>2</v>
      </c>
      <c r="F45" s="428">
        <v>1700</v>
      </c>
      <c r="G45" s="442" t="s">
        <v>684</v>
      </c>
      <c r="H45" s="427" t="s">
        <v>330</v>
      </c>
      <c r="I45" s="429" t="s">
        <v>682</v>
      </c>
      <c r="J45" s="427" t="s">
        <v>683</v>
      </c>
      <c r="K45" s="427" t="s">
        <v>441</v>
      </c>
      <c r="L45" s="429" t="s">
        <v>653</v>
      </c>
      <c r="M45" s="427" t="s">
        <v>330</v>
      </c>
      <c r="N45" s="425">
        <v>43349</v>
      </c>
      <c r="O45" s="430">
        <f t="shared" si="0"/>
        <v>1</v>
      </c>
      <c r="P45" s="430">
        <f t="shared" si="1"/>
        <v>0</v>
      </c>
      <c r="Q45" s="431" t="str">
        <f t="shared" si="2"/>
        <v>Gastos_com_Pessoal</v>
      </c>
      <c r="R45" s="455" t="s">
        <v>330</v>
      </c>
      <c r="S45" s="455" t="s">
        <v>330</v>
      </c>
    </row>
    <row r="46" spans="1:19" s="432" customFormat="1" ht="54.95" customHeight="1" x14ac:dyDescent="0.2">
      <c r="A46" s="424">
        <v>41</v>
      </c>
      <c r="B46" s="425">
        <v>43349</v>
      </c>
      <c r="C46" s="426">
        <v>43313</v>
      </c>
      <c r="D46" s="427" t="s">
        <v>189</v>
      </c>
      <c r="E46" s="427" t="s">
        <v>2</v>
      </c>
      <c r="F46" s="428">
        <v>2391.48</v>
      </c>
      <c r="G46" s="442" t="s">
        <v>687</v>
      </c>
      <c r="H46" s="427" t="s">
        <v>330</v>
      </c>
      <c r="I46" s="429" t="s">
        <v>685</v>
      </c>
      <c r="J46" s="427" t="s">
        <v>686</v>
      </c>
      <c r="K46" s="427" t="s">
        <v>441</v>
      </c>
      <c r="L46" s="429" t="s">
        <v>653</v>
      </c>
      <c r="M46" s="427" t="s">
        <v>330</v>
      </c>
      <c r="N46" s="425">
        <v>43349</v>
      </c>
      <c r="O46" s="430">
        <f t="shared" si="0"/>
        <v>1</v>
      </c>
      <c r="P46" s="430">
        <f t="shared" si="1"/>
        <v>0</v>
      </c>
      <c r="Q46" s="431" t="str">
        <f t="shared" si="2"/>
        <v>Gastos_com_Pessoal</v>
      </c>
      <c r="R46" s="455" t="s">
        <v>330</v>
      </c>
      <c r="S46" s="455" t="s">
        <v>330</v>
      </c>
    </row>
    <row r="47" spans="1:19" s="432" customFormat="1" ht="54.95" customHeight="1" x14ac:dyDescent="0.2">
      <c r="A47" s="424">
        <v>42</v>
      </c>
      <c r="B47" s="425">
        <v>43349</v>
      </c>
      <c r="C47" s="426">
        <v>43313</v>
      </c>
      <c r="D47" s="427" t="s">
        <v>189</v>
      </c>
      <c r="E47" s="427" t="s">
        <v>2</v>
      </c>
      <c r="F47" s="428">
        <v>488.64</v>
      </c>
      <c r="G47" s="442" t="s">
        <v>690</v>
      </c>
      <c r="H47" s="427" t="s">
        <v>330</v>
      </c>
      <c r="I47" s="429" t="s">
        <v>688</v>
      </c>
      <c r="J47" s="427" t="s">
        <v>689</v>
      </c>
      <c r="K47" s="427" t="s">
        <v>441</v>
      </c>
      <c r="L47" s="429" t="s">
        <v>653</v>
      </c>
      <c r="M47" s="427" t="s">
        <v>330</v>
      </c>
      <c r="N47" s="425">
        <v>43349</v>
      </c>
      <c r="O47" s="430">
        <f t="shared" si="0"/>
        <v>1</v>
      </c>
      <c r="P47" s="430">
        <f t="shared" si="1"/>
        <v>0</v>
      </c>
      <c r="Q47" s="431" t="str">
        <f t="shared" si="2"/>
        <v>Gastos_com_Pessoal</v>
      </c>
      <c r="R47" s="455" t="s">
        <v>330</v>
      </c>
      <c r="S47" s="455" t="s">
        <v>330</v>
      </c>
    </row>
    <row r="48" spans="1:19" s="432" customFormat="1" ht="54.95" customHeight="1" x14ac:dyDescent="0.2">
      <c r="A48" s="424">
        <v>43</v>
      </c>
      <c r="B48" s="425">
        <v>43349</v>
      </c>
      <c r="C48" s="426">
        <v>43313</v>
      </c>
      <c r="D48" s="427" t="s">
        <v>189</v>
      </c>
      <c r="E48" s="427" t="s">
        <v>2</v>
      </c>
      <c r="F48" s="428">
        <v>425</v>
      </c>
      <c r="G48" s="442" t="s">
        <v>693</v>
      </c>
      <c r="H48" s="427" t="s">
        <v>330</v>
      </c>
      <c r="I48" s="429" t="s">
        <v>691</v>
      </c>
      <c r="J48" s="427" t="s">
        <v>692</v>
      </c>
      <c r="K48" s="427" t="s">
        <v>441</v>
      </c>
      <c r="L48" s="429" t="s">
        <v>653</v>
      </c>
      <c r="M48" s="427" t="s">
        <v>330</v>
      </c>
      <c r="N48" s="425">
        <v>43349</v>
      </c>
      <c r="O48" s="430">
        <f t="shared" si="0"/>
        <v>1</v>
      </c>
      <c r="P48" s="430">
        <f t="shared" si="1"/>
        <v>0</v>
      </c>
      <c r="Q48" s="431" t="str">
        <f t="shared" si="2"/>
        <v>Gastos_com_Pessoal</v>
      </c>
      <c r="R48" s="455" t="s">
        <v>330</v>
      </c>
      <c r="S48" s="455" t="s">
        <v>330</v>
      </c>
    </row>
    <row r="49" spans="1:19" s="432" customFormat="1" ht="54.95" customHeight="1" x14ac:dyDescent="0.2">
      <c r="A49" s="424">
        <v>44</v>
      </c>
      <c r="B49" s="425">
        <v>43349</v>
      </c>
      <c r="C49" s="426">
        <v>43313</v>
      </c>
      <c r="D49" s="427" t="s">
        <v>189</v>
      </c>
      <c r="E49" s="427" t="s">
        <v>2</v>
      </c>
      <c r="F49" s="428">
        <v>653.14</v>
      </c>
      <c r="G49" s="442" t="s">
        <v>696</v>
      </c>
      <c r="H49" s="427" t="s">
        <v>330</v>
      </c>
      <c r="I49" s="429" t="s">
        <v>694</v>
      </c>
      <c r="J49" s="427" t="s">
        <v>695</v>
      </c>
      <c r="K49" s="427" t="s">
        <v>441</v>
      </c>
      <c r="L49" s="429" t="s">
        <v>653</v>
      </c>
      <c r="M49" s="427" t="s">
        <v>330</v>
      </c>
      <c r="N49" s="425">
        <v>43349</v>
      </c>
      <c r="O49" s="430">
        <f t="shared" si="0"/>
        <v>1</v>
      </c>
      <c r="P49" s="430">
        <f t="shared" si="1"/>
        <v>0</v>
      </c>
      <c r="Q49" s="431" t="str">
        <f t="shared" si="2"/>
        <v>Gastos_com_Pessoal</v>
      </c>
      <c r="R49" s="455" t="s">
        <v>330</v>
      </c>
      <c r="S49" s="455" t="s">
        <v>330</v>
      </c>
    </row>
    <row r="50" spans="1:19" s="432" customFormat="1" ht="54.95" customHeight="1" x14ac:dyDescent="0.2">
      <c r="A50" s="424">
        <v>45</v>
      </c>
      <c r="B50" s="425">
        <v>43349</v>
      </c>
      <c r="C50" s="426">
        <v>43313</v>
      </c>
      <c r="D50" s="427" t="s">
        <v>189</v>
      </c>
      <c r="E50" s="427" t="s">
        <v>2</v>
      </c>
      <c r="F50" s="428">
        <v>608.14</v>
      </c>
      <c r="G50" s="442" t="s">
        <v>699</v>
      </c>
      <c r="H50" s="427" t="s">
        <v>330</v>
      </c>
      <c r="I50" s="429" t="s">
        <v>697</v>
      </c>
      <c r="J50" s="427" t="s">
        <v>698</v>
      </c>
      <c r="K50" s="427" t="s">
        <v>441</v>
      </c>
      <c r="L50" s="429" t="s">
        <v>653</v>
      </c>
      <c r="M50" s="427" t="s">
        <v>330</v>
      </c>
      <c r="N50" s="425">
        <v>43349</v>
      </c>
      <c r="O50" s="430">
        <f t="shared" si="0"/>
        <v>1</v>
      </c>
      <c r="P50" s="430">
        <f t="shared" si="1"/>
        <v>0</v>
      </c>
      <c r="Q50" s="431" t="str">
        <f t="shared" si="2"/>
        <v>Gastos_com_Pessoal</v>
      </c>
      <c r="R50" s="455" t="s">
        <v>330</v>
      </c>
      <c r="S50" s="455" t="s">
        <v>330</v>
      </c>
    </row>
    <row r="51" spans="1:19" s="432" customFormat="1" ht="54.95" customHeight="1" x14ac:dyDescent="0.2">
      <c r="A51" s="424">
        <v>46</v>
      </c>
      <c r="B51" s="425">
        <v>43349</v>
      </c>
      <c r="C51" s="426">
        <v>43313</v>
      </c>
      <c r="D51" s="427" t="s">
        <v>189</v>
      </c>
      <c r="E51" s="427" t="s">
        <v>2</v>
      </c>
      <c r="F51" s="428">
        <v>226.62</v>
      </c>
      <c r="G51" s="442" t="s">
        <v>702</v>
      </c>
      <c r="H51" s="427" t="s">
        <v>330</v>
      </c>
      <c r="I51" s="429" t="s">
        <v>700</v>
      </c>
      <c r="J51" s="427" t="s">
        <v>701</v>
      </c>
      <c r="K51" s="427" t="s">
        <v>441</v>
      </c>
      <c r="L51" s="429" t="s">
        <v>653</v>
      </c>
      <c r="M51" s="427" t="s">
        <v>330</v>
      </c>
      <c r="N51" s="425">
        <v>43349</v>
      </c>
      <c r="O51" s="430">
        <f t="shared" si="0"/>
        <v>1</v>
      </c>
      <c r="P51" s="430">
        <f t="shared" si="1"/>
        <v>0</v>
      </c>
      <c r="Q51" s="431" t="str">
        <f t="shared" si="2"/>
        <v>Gastos_com_Pessoal</v>
      </c>
      <c r="R51" s="455" t="s">
        <v>330</v>
      </c>
      <c r="S51" s="455" t="s">
        <v>330</v>
      </c>
    </row>
    <row r="52" spans="1:19" s="432" customFormat="1" ht="54.95" customHeight="1" x14ac:dyDescent="0.2">
      <c r="A52" s="424">
        <v>47</v>
      </c>
      <c r="B52" s="425">
        <v>43349</v>
      </c>
      <c r="C52" s="426">
        <v>43313</v>
      </c>
      <c r="D52" s="427" t="s">
        <v>281</v>
      </c>
      <c r="E52" s="427" t="s">
        <v>374</v>
      </c>
      <c r="F52" s="428">
        <v>250</v>
      </c>
      <c r="G52" s="442" t="s">
        <v>462</v>
      </c>
      <c r="H52" s="427" t="s">
        <v>405</v>
      </c>
      <c r="I52" s="429" t="s">
        <v>703</v>
      </c>
      <c r="J52" s="427" t="s">
        <v>704</v>
      </c>
      <c r="K52" s="427" t="s">
        <v>608</v>
      </c>
      <c r="L52" s="429" t="s">
        <v>531</v>
      </c>
      <c r="M52" s="427" t="s">
        <v>330</v>
      </c>
      <c r="N52" s="425">
        <v>43348</v>
      </c>
      <c r="O52" s="430">
        <f t="shared" si="0"/>
        <v>1</v>
      </c>
      <c r="P52" s="430">
        <f t="shared" si="1"/>
        <v>0</v>
      </c>
      <c r="Q52" s="431" t="str">
        <f t="shared" si="2"/>
        <v>Gastos_Gerais</v>
      </c>
      <c r="R52" s="455" t="s">
        <v>425</v>
      </c>
      <c r="S52" s="455" t="s">
        <v>705</v>
      </c>
    </row>
    <row r="53" spans="1:19" s="432" customFormat="1" ht="54.95" customHeight="1" x14ac:dyDescent="0.2">
      <c r="A53" s="424">
        <v>48</v>
      </c>
      <c r="B53" s="425">
        <v>43349</v>
      </c>
      <c r="C53" s="426">
        <v>43313</v>
      </c>
      <c r="D53" s="427" t="s">
        <v>189</v>
      </c>
      <c r="E53" s="427" t="s">
        <v>5</v>
      </c>
      <c r="F53" s="428">
        <v>9954.2999999999993</v>
      </c>
      <c r="G53" s="442" t="s">
        <v>709</v>
      </c>
      <c r="H53" s="427" t="s">
        <v>330</v>
      </c>
      <c r="I53" s="429" t="s">
        <v>706</v>
      </c>
      <c r="J53" s="427" t="s">
        <v>707</v>
      </c>
      <c r="K53" s="427" t="s">
        <v>621</v>
      </c>
      <c r="L53" s="429" t="s">
        <v>708</v>
      </c>
      <c r="M53" s="427" t="s">
        <v>330</v>
      </c>
      <c r="N53" s="425">
        <v>43349</v>
      </c>
      <c r="O53" s="430">
        <f t="shared" si="0"/>
        <v>1</v>
      </c>
      <c r="P53" s="430">
        <f t="shared" si="1"/>
        <v>0</v>
      </c>
      <c r="Q53" s="431" t="str">
        <f t="shared" si="2"/>
        <v>Gastos_com_Pessoal</v>
      </c>
      <c r="R53" s="455" t="s">
        <v>330</v>
      </c>
      <c r="S53" s="455" t="s">
        <v>330</v>
      </c>
    </row>
    <row r="54" spans="1:19" s="432" customFormat="1" ht="54.95" customHeight="1" x14ac:dyDescent="0.2">
      <c r="A54" s="424">
        <v>49</v>
      </c>
      <c r="B54" s="425">
        <v>43349</v>
      </c>
      <c r="C54" s="426">
        <v>43282</v>
      </c>
      <c r="D54" s="427" t="s">
        <v>281</v>
      </c>
      <c r="E54" s="427" t="s">
        <v>380</v>
      </c>
      <c r="F54" s="428">
        <v>2850</v>
      </c>
      <c r="G54" s="442" t="s">
        <v>433</v>
      </c>
      <c r="H54" s="427" t="s">
        <v>405</v>
      </c>
      <c r="I54" s="429" t="s">
        <v>710</v>
      </c>
      <c r="J54" s="427" t="s">
        <v>711</v>
      </c>
      <c r="K54" s="427" t="s">
        <v>608</v>
      </c>
      <c r="L54" s="429" t="s">
        <v>33</v>
      </c>
      <c r="M54" s="427" t="s">
        <v>712</v>
      </c>
      <c r="N54" s="425">
        <v>43346</v>
      </c>
      <c r="O54" s="430">
        <f t="shared" si="0"/>
        <v>1</v>
      </c>
      <c r="P54" s="430">
        <f t="shared" si="1"/>
        <v>-1</v>
      </c>
      <c r="Q54" s="431" t="str">
        <f t="shared" si="2"/>
        <v>Gastos_Gerais</v>
      </c>
      <c r="R54" s="455" t="s">
        <v>422</v>
      </c>
      <c r="S54" s="455" t="s">
        <v>713</v>
      </c>
    </row>
    <row r="55" spans="1:19" s="432" customFormat="1" ht="54.95" customHeight="1" x14ac:dyDescent="0.2">
      <c r="A55" s="424">
        <v>50</v>
      </c>
      <c r="B55" s="425">
        <v>43353</v>
      </c>
      <c r="C55" s="426">
        <v>43313</v>
      </c>
      <c r="D55" s="427" t="s">
        <v>281</v>
      </c>
      <c r="E55" s="427" t="s">
        <v>3</v>
      </c>
      <c r="F55" s="428">
        <v>-9</v>
      </c>
      <c r="G55" s="442" t="s">
        <v>727</v>
      </c>
      <c r="H55" s="427" t="s">
        <v>329</v>
      </c>
      <c r="I55" s="429" t="s">
        <v>720</v>
      </c>
      <c r="J55" s="427" t="s">
        <v>721</v>
      </c>
      <c r="K55" s="427" t="s">
        <v>722</v>
      </c>
      <c r="L55" s="429" t="s">
        <v>723</v>
      </c>
      <c r="M55" s="427" t="s">
        <v>330</v>
      </c>
      <c r="N55" s="425">
        <v>43353</v>
      </c>
      <c r="O55" s="430">
        <f t="shared" si="0"/>
        <v>1</v>
      </c>
      <c r="P55" s="430">
        <f t="shared" si="1"/>
        <v>0</v>
      </c>
      <c r="Q55" s="431" t="str">
        <f t="shared" si="2"/>
        <v>Gastos_Gerais</v>
      </c>
      <c r="R55" s="455" t="s">
        <v>330</v>
      </c>
      <c r="S55" s="455" t="s">
        <v>330</v>
      </c>
    </row>
    <row r="56" spans="1:19" s="432" customFormat="1" ht="54.95" customHeight="1" x14ac:dyDescent="0.2">
      <c r="A56" s="424">
        <v>51</v>
      </c>
      <c r="B56" s="425">
        <v>43353</v>
      </c>
      <c r="C56" s="426">
        <v>43313</v>
      </c>
      <c r="D56" s="427" t="s">
        <v>281</v>
      </c>
      <c r="E56" s="427" t="s">
        <v>3</v>
      </c>
      <c r="F56" s="428">
        <v>-1869.83</v>
      </c>
      <c r="G56" s="442" t="s">
        <v>728</v>
      </c>
      <c r="H56" s="427" t="s">
        <v>329</v>
      </c>
      <c r="I56" s="429" t="s">
        <v>720</v>
      </c>
      <c r="J56" s="427" t="s">
        <v>721</v>
      </c>
      <c r="K56" s="427" t="s">
        <v>722</v>
      </c>
      <c r="L56" s="429" t="s">
        <v>723</v>
      </c>
      <c r="M56" s="427" t="s">
        <v>330</v>
      </c>
      <c r="N56" s="425">
        <v>43353</v>
      </c>
      <c r="O56" s="430">
        <f t="shared" si="0"/>
        <v>1</v>
      </c>
      <c r="P56" s="430">
        <f t="shared" si="1"/>
        <v>0</v>
      </c>
      <c r="Q56" s="431" t="str">
        <f t="shared" si="2"/>
        <v>Gastos_Gerais</v>
      </c>
      <c r="R56" s="455" t="s">
        <v>330</v>
      </c>
      <c r="S56" s="455" t="s">
        <v>330</v>
      </c>
    </row>
    <row r="57" spans="1:19" s="432" customFormat="1" ht="54.95" customHeight="1" x14ac:dyDescent="0.2">
      <c r="A57" s="424">
        <v>52</v>
      </c>
      <c r="B57" s="425">
        <v>43353</v>
      </c>
      <c r="C57" s="426">
        <v>43313</v>
      </c>
      <c r="D57" s="427" t="s">
        <v>281</v>
      </c>
      <c r="E57" s="427" t="s">
        <v>3</v>
      </c>
      <c r="F57" s="428">
        <v>-411</v>
      </c>
      <c r="G57" s="442" t="s">
        <v>729</v>
      </c>
      <c r="H57" s="427" t="s">
        <v>329</v>
      </c>
      <c r="I57" s="429" t="s">
        <v>720</v>
      </c>
      <c r="J57" s="427" t="s">
        <v>721</v>
      </c>
      <c r="K57" s="427" t="s">
        <v>722</v>
      </c>
      <c r="L57" s="429" t="s">
        <v>723</v>
      </c>
      <c r="M57" s="427" t="s">
        <v>330</v>
      </c>
      <c r="N57" s="425">
        <v>43353</v>
      </c>
      <c r="O57" s="430">
        <f t="shared" si="0"/>
        <v>1</v>
      </c>
      <c r="P57" s="430">
        <f t="shared" si="1"/>
        <v>0</v>
      </c>
      <c r="Q57" s="431" t="str">
        <f t="shared" si="2"/>
        <v>Gastos_Gerais</v>
      </c>
      <c r="R57" s="455" t="s">
        <v>330</v>
      </c>
      <c r="S57" s="455" t="s">
        <v>330</v>
      </c>
    </row>
    <row r="58" spans="1:19" s="432" customFormat="1" ht="54.95" customHeight="1" x14ac:dyDescent="0.2">
      <c r="A58" s="424">
        <v>53</v>
      </c>
      <c r="B58" s="425">
        <v>43353</v>
      </c>
      <c r="C58" s="426">
        <v>43313</v>
      </c>
      <c r="D58" s="427" t="s">
        <v>281</v>
      </c>
      <c r="E58" s="427" t="s">
        <v>4</v>
      </c>
      <c r="F58" s="428">
        <v>-446.07</v>
      </c>
      <c r="G58" s="442" t="s">
        <v>730</v>
      </c>
      <c r="H58" s="427" t="s">
        <v>329</v>
      </c>
      <c r="I58" s="429" t="s">
        <v>720</v>
      </c>
      <c r="J58" s="427" t="s">
        <v>721</v>
      </c>
      <c r="K58" s="427" t="s">
        <v>722</v>
      </c>
      <c r="L58" s="429" t="s">
        <v>723</v>
      </c>
      <c r="M58" s="427" t="s">
        <v>330</v>
      </c>
      <c r="N58" s="425">
        <v>43353</v>
      </c>
      <c r="O58" s="430">
        <f t="shared" si="0"/>
        <v>1</v>
      </c>
      <c r="P58" s="430">
        <f t="shared" si="1"/>
        <v>0</v>
      </c>
      <c r="Q58" s="431" t="str">
        <f t="shared" si="2"/>
        <v>Gastos_Gerais</v>
      </c>
      <c r="R58" s="455" t="s">
        <v>330</v>
      </c>
      <c r="S58" s="455" t="s">
        <v>330</v>
      </c>
    </row>
    <row r="59" spans="1:19" s="432" customFormat="1" ht="54.95" customHeight="1" x14ac:dyDescent="0.2">
      <c r="A59" s="424">
        <v>54</v>
      </c>
      <c r="B59" s="425">
        <v>43353</v>
      </c>
      <c r="C59" s="426">
        <v>43313</v>
      </c>
      <c r="D59" s="427" t="s">
        <v>281</v>
      </c>
      <c r="E59" s="427" t="s">
        <v>3</v>
      </c>
      <c r="F59" s="428">
        <v>-800</v>
      </c>
      <c r="G59" s="442" t="s">
        <v>731</v>
      </c>
      <c r="H59" s="427" t="s">
        <v>329</v>
      </c>
      <c r="I59" s="429" t="s">
        <v>720</v>
      </c>
      <c r="J59" s="427" t="s">
        <v>721</v>
      </c>
      <c r="K59" s="427" t="s">
        <v>722</v>
      </c>
      <c r="L59" s="429" t="s">
        <v>723</v>
      </c>
      <c r="M59" s="427" t="s">
        <v>330</v>
      </c>
      <c r="N59" s="425">
        <v>43353</v>
      </c>
      <c r="O59" s="430">
        <f t="shared" si="0"/>
        <v>1</v>
      </c>
      <c r="P59" s="430">
        <f t="shared" si="1"/>
        <v>0</v>
      </c>
      <c r="Q59" s="431" t="str">
        <f t="shared" si="2"/>
        <v>Gastos_Gerais</v>
      </c>
      <c r="R59" s="455" t="s">
        <v>330</v>
      </c>
      <c r="S59" s="455" t="s">
        <v>330</v>
      </c>
    </row>
    <row r="60" spans="1:19" s="432" customFormat="1" ht="54.95" customHeight="1" x14ac:dyDescent="0.2">
      <c r="A60" s="424">
        <v>55</v>
      </c>
      <c r="B60" s="425">
        <v>43353</v>
      </c>
      <c r="C60" s="426">
        <v>43313</v>
      </c>
      <c r="D60" s="427" t="s">
        <v>281</v>
      </c>
      <c r="E60" s="427" t="s">
        <v>4</v>
      </c>
      <c r="F60" s="428">
        <v>-150</v>
      </c>
      <c r="G60" s="442" t="s">
        <v>732</v>
      </c>
      <c r="H60" s="427" t="s">
        <v>329</v>
      </c>
      <c r="I60" s="429" t="s">
        <v>720</v>
      </c>
      <c r="J60" s="427" t="s">
        <v>721</v>
      </c>
      <c r="K60" s="427" t="s">
        <v>722</v>
      </c>
      <c r="L60" s="429" t="s">
        <v>723</v>
      </c>
      <c r="M60" s="427" t="s">
        <v>330</v>
      </c>
      <c r="N60" s="425">
        <v>43353</v>
      </c>
      <c r="O60" s="430">
        <f t="shared" si="0"/>
        <v>1</v>
      </c>
      <c r="P60" s="430">
        <f t="shared" si="1"/>
        <v>0</v>
      </c>
      <c r="Q60" s="431" t="str">
        <f t="shared" si="2"/>
        <v>Gastos_Gerais</v>
      </c>
      <c r="R60" s="455" t="s">
        <v>330</v>
      </c>
      <c r="S60" s="455" t="s">
        <v>330</v>
      </c>
    </row>
    <row r="61" spans="1:19" s="432" customFormat="1" ht="96.75" customHeight="1" x14ac:dyDescent="0.2">
      <c r="A61" s="424">
        <v>56</v>
      </c>
      <c r="B61" s="425">
        <v>43353</v>
      </c>
      <c r="C61" s="426">
        <v>43313</v>
      </c>
      <c r="D61" s="427" t="s">
        <v>281</v>
      </c>
      <c r="E61" s="427" t="s">
        <v>396</v>
      </c>
      <c r="F61" s="428">
        <v>900</v>
      </c>
      <c r="G61" s="442" t="s">
        <v>482</v>
      </c>
      <c r="H61" s="427" t="s">
        <v>405</v>
      </c>
      <c r="I61" s="429" t="s">
        <v>733</v>
      </c>
      <c r="J61" s="427" t="s">
        <v>734</v>
      </c>
      <c r="K61" s="429" t="s">
        <v>740</v>
      </c>
      <c r="L61" s="429" t="s">
        <v>735</v>
      </c>
      <c r="M61" s="427">
        <v>7564</v>
      </c>
      <c r="N61" s="425">
        <v>43322</v>
      </c>
      <c r="O61" s="430">
        <f t="shared" si="0"/>
        <v>1</v>
      </c>
      <c r="P61" s="430">
        <f t="shared" si="1"/>
        <v>0</v>
      </c>
      <c r="Q61" s="431" t="str">
        <f t="shared" si="2"/>
        <v>Gastos_Gerais</v>
      </c>
      <c r="R61" s="455" t="s">
        <v>425</v>
      </c>
      <c r="S61" s="455" t="s">
        <v>736</v>
      </c>
    </row>
    <row r="62" spans="1:19" s="432" customFormat="1" ht="54.95" customHeight="1" x14ac:dyDescent="0.2">
      <c r="A62" s="424">
        <v>57</v>
      </c>
      <c r="B62" s="425">
        <v>43353</v>
      </c>
      <c r="C62" s="426">
        <v>43313</v>
      </c>
      <c r="D62" s="427" t="s">
        <v>281</v>
      </c>
      <c r="E62" s="427" t="s">
        <v>3</v>
      </c>
      <c r="F62" s="428">
        <v>5104.5</v>
      </c>
      <c r="G62" s="442" t="s">
        <v>742</v>
      </c>
      <c r="H62" s="427" t="s">
        <v>329</v>
      </c>
      <c r="I62" s="429" t="s">
        <v>738</v>
      </c>
      <c r="J62" s="427" t="s">
        <v>739</v>
      </c>
      <c r="K62" s="429" t="s">
        <v>740</v>
      </c>
      <c r="L62" s="429" t="s">
        <v>741</v>
      </c>
      <c r="M62" s="427">
        <v>9</v>
      </c>
      <c r="N62" s="425">
        <v>43352</v>
      </c>
      <c r="O62" s="430">
        <f t="shared" si="0"/>
        <v>1</v>
      </c>
      <c r="P62" s="430">
        <f t="shared" si="1"/>
        <v>0</v>
      </c>
      <c r="Q62" s="431" t="str">
        <f t="shared" si="2"/>
        <v>Gastos_Gerais</v>
      </c>
      <c r="R62" s="455" t="s">
        <v>330</v>
      </c>
      <c r="S62" s="455" t="s">
        <v>330</v>
      </c>
    </row>
    <row r="63" spans="1:19" s="432" customFormat="1" ht="60" customHeight="1" x14ac:dyDescent="0.2">
      <c r="A63" s="424">
        <v>58</v>
      </c>
      <c r="B63" s="425">
        <v>43353</v>
      </c>
      <c r="C63" s="426">
        <v>43313</v>
      </c>
      <c r="D63" s="427" t="s">
        <v>281</v>
      </c>
      <c r="E63" s="427" t="s">
        <v>4</v>
      </c>
      <c r="F63" s="428">
        <v>1488.21</v>
      </c>
      <c r="G63" s="442" t="s">
        <v>737</v>
      </c>
      <c r="H63" s="427" t="s">
        <v>329</v>
      </c>
      <c r="I63" s="429" t="s">
        <v>738</v>
      </c>
      <c r="J63" s="427" t="s">
        <v>739</v>
      </c>
      <c r="K63" s="429" t="s">
        <v>740</v>
      </c>
      <c r="L63" s="429" t="s">
        <v>741</v>
      </c>
      <c r="M63" s="427">
        <v>9</v>
      </c>
      <c r="N63" s="425">
        <v>43352</v>
      </c>
      <c r="O63" s="430">
        <f t="shared" si="0"/>
        <v>1</v>
      </c>
      <c r="P63" s="430">
        <f t="shared" si="1"/>
        <v>0</v>
      </c>
      <c r="Q63" s="431" t="str">
        <f t="shared" si="2"/>
        <v>Gastos_Gerais</v>
      </c>
      <c r="R63" s="455" t="s">
        <v>330</v>
      </c>
      <c r="S63" s="455" t="s">
        <v>330</v>
      </c>
    </row>
    <row r="64" spans="1:19" s="432" customFormat="1" ht="54.95" customHeight="1" x14ac:dyDescent="0.2">
      <c r="A64" s="424">
        <v>59</v>
      </c>
      <c r="B64" s="425">
        <v>43353</v>
      </c>
      <c r="C64" s="426">
        <v>43344</v>
      </c>
      <c r="D64" s="427" t="s">
        <v>281</v>
      </c>
      <c r="E64" s="427" t="s">
        <v>72</v>
      </c>
      <c r="F64" s="428">
        <v>100</v>
      </c>
      <c r="G64" s="442" t="s">
        <v>743</v>
      </c>
      <c r="H64" s="427" t="s">
        <v>330</v>
      </c>
      <c r="I64" s="429" t="s">
        <v>744</v>
      </c>
      <c r="J64" s="427" t="s">
        <v>745</v>
      </c>
      <c r="K64" s="427" t="s">
        <v>746</v>
      </c>
      <c r="L64" s="429" t="s">
        <v>723</v>
      </c>
      <c r="M64" s="427" t="s">
        <v>330</v>
      </c>
      <c r="N64" s="455">
        <v>43353</v>
      </c>
      <c r="O64" s="430">
        <f t="shared" si="0"/>
        <v>1</v>
      </c>
      <c r="P64" s="430">
        <f t="shared" si="1"/>
        <v>1</v>
      </c>
      <c r="Q64" s="431" t="str">
        <f t="shared" si="2"/>
        <v>Gastos_Gerais</v>
      </c>
      <c r="R64" s="455" t="s">
        <v>330</v>
      </c>
      <c r="S64" s="455" t="s">
        <v>330</v>
      </c>
    </row>
    <row r="65" spans="1:19" s="432" customFormat="1" ht="54.95" customHeight="1" x14ac:dyDescent="0.2">
      <c r="A65" s="424">
        <v>60</v>
      </c>
      <c r="B65" s="425">
        <v>43353</v>
      </c>
      <c r="C65" s="426">
        <v>43344</v>
      </c>
      <c r="D65" s="427" t="s">
        <v>281</v>
      </c>
      <c r="E65" s="427" t="s">
        <v>72</v>
      </c>
      <c r="F65" s="428">
        <v>64</v>
      </c>
      <c r="G65" s="442" t="s">
        <v>747</v>
      </c>
      <c r="H65" s="427" t="s">
        <v>330</v>
      </c>
      <c r="I65" s="429" t="s">
        <v>744</v>
      </c>
      <c r="J65" s="427" t="s">
        <v>745</v>
      </c>
      <c r="K65" s="427" t="s">
        <v>746</v>
      </c>
      <c r="L65" s="429" t="s">
        <v>723</v>
      </c>
      <c r="M65" s="427" t="s">
        <v>330</v>
      </c>
      <c r="N65" s="455">
        <v>43353</v>
      </c>
      <c r="O65" s="430">
        <f t="shared" si="0"/>
        <v>1</v>
      </c>
      <c r="P65" s="430">
        <f t="shared" si="1"/>
        <v>1</v>
      </c>
      <c r="Q65" s="431" t="str">
        <f t="shared" si="2"/>
        <v>Gastos_Gerais</v>
      </c>
      <c r="R65" s="455" t="s">
        <v>330</v>
      </c>
      <c r="S65" s="455" t="s">
        <v>330</v>
      </c>
    </row>
    <row r="66" spans="1:19" s="432" customFormat="1" ht="54.95" customHeight="1" x14ac:dyDescent="0.2">
      <c r="A66" s="424">
        <v>61</v>
      </c>
      <c r="B66" s="425">
        <v>43354</v>
      </c>
      <c r="C66" s="426">
        <v>43313</v>
      </c>
      <c r="D66" s="427" t="s">
        <v>281</v>
      </c>
      <c r="E66" s="427" t="s">
        <v>3</v>
      </c>
      <c r="F66" s="428">
        <v>-9</v>
      </c>
      <c r="G66" s="442" t="s">
        <v>727</v>
      </c>
      <c r="H66" s="427" t="s">
        <v>329</v>
      </c>
      <c r="I66" s="429" t="s">
        <v>720</v>
      </c>
      <c r="J66" s="427" t="s">
        <v>721</v>
      </c>
      <c r="K66" s="427" t="s">
        <v>722</v>
      </c>
      <c r="L66" s="429" t="s">
        <v>723</v>
      </c>
      <c r="M66" s="427" t="s">
        <v>330</v>
      </c>
      <c r="N66" s="425">
        <v>43354</v>
      </c>
      <c r="O66" s="430">
        <f t="shared" si="0"/>
        <v>1</v>
      </c>
      <c r="P66" s="430">
        <f t="shared" si="1"/>
        <v>0</v>
      </c>
      <c r="Q66" s="431" t="str">
        <f t="shared" si="2"/>
        <v>Gastos_Gerais</v>
      </c>
      <c r="R66" s="455" t="s">
        <v>330</v>
      </c>
      <c r="S66" s="455" t="s">
        <v>330</v>
      </c>
    </row>
    <row r="67" spans="1:19" s="432" customFormat="1" ht="60" customHeight="1" x14ac:dyDescent="0.2">
      <c r="A67" s="424">
        <v>62</v>
      </c>
      <c r="B67" s="425">
        <v>43354</v>
      </c>
      <c r="C67" s="426">
        <v>43282</v>
      </c>
      <c r="D67" s="427" t="s">
        <v>281</v>
      </c>
      <c r="E67" s="427" t="s">
        <v>380</v>
      </c>
      <c r="F67" s="428">
        <v>-1.52</v>
      </c>
      <c r="G67" s="442" t="s">
        <v>2803</v>
      </c>
      <c r="H67" s="427" t="s">
        <v>405</v>
      </c>
      <c r="I67" s="429" t="s">
        <v>720</v>
      </c>
      <c r="J67" s="427" t="s">
        <v>721</v>
      </c>
      <c r="K67" s="427" t="s">
        <v>722</v>
      </c>
      <c r="L67" s="429" t="s">
        <v>723</v>
      </c>
      <c r="M67" s="427" t="s">
        <v>330</v>
      </c>
      <c r="N67" s="425">
        <v>43354</v>
      </c>
      <c r="O67" s="430">
        <f t="shared" si="0"/>
        <v>1</v>
      </c>
      <c r="P67" s="430">
        <f t="shared" si="1"/>
        <v>-1</v>
      </c>
      <c r="Q67" s="431" t="str">
        <f t="shared" si="2"/>
        <v>Gastos_Gerais</v>
      </c>
      <c r="R67" s="455" t="s">
        <v>330</v>
      </c>
      <c r="S67" s="455" t="s">
        <v>330</v>
      </c>
    </row>
    <row r="68" spans="1:19" s="432" customFormat="1" ht="51" customHeight="1" x14ac:dyDescent="0.2">
      <c r="A68" s="424">
        <v>63</v>
      </c>
      <c r="B68" s="425">
        <v>43354</v>
      </c>
      <c r="C68" s="426">
        <v>43282</v>
      </c>
      <c r="D68" s="427" t="s">
        <v>281</v>
      </c>
      <c r="E68" s="427" t="s">
        <v>10</v>
      </c>
      <c r="F68" s="428">
        <v>-1.04</v>
      </c>
      <c r="G68" s="442" t="s">
        <v>2804</v>
      </c>
      <c r="H68" s="427" t="s">
        <v>329</v>
      </c>
      <c r="I68" s="429" t="s">
        <v>720</v>
      </c>
      <c r="J68" s="427" t="s">
        <v>721</v>
      </c>
      <c r="K68" s="427" t="s">
        <v>722</v>
      </c>
      <c r="L68" s="429" t="s">
        <v>723</v>
      </c>
      <c r="M68" s="427" t="s">
        <v>330</v>
      </c>
      <c r="N68" s="425">
        <v>43354</v>
      </c>
      <c r="O68" s="430">
        <f t="shared" si="0"/>
        <v>1</v>
      </c>
      <c r="P68" s="430">
        <f t="shared" si="1"/>
        <v>-1</v>
      </c>
      <c r="Q68" s="431" t="str">
        <f t="shared" si="2"/>
        <v>Gastos_Gerais</v>
      </c>
      <c r="R68" s="455" t="s">
        <v>330</v>
      </c>
      <c r="S68" s="455" t="s">
        <v>330</v>
      </c>
    </row>
    <row r="69" spans="1:19" s="432" customFormat="1" ht="63" customHeight="1" x14ac:dyDescent="0.2">
      <c r="A69" s="424">
        <v>64</v>
      </c>
      <c r="B69" s="425">
        <v>43354</v>
      </c>
      <c r="C69" s="426">
        <v>43282</v>
      </c>
      <c r="D69" s="427" t="s">
        <v>281</v>
      </c>
      <c r="E69" s="427" t="s">
        <v>91</v>
      </c>
      <c r="F69" s="428">
        <v>-1</v>
      </c>
      <c r="G69" s="442" t="s">
        <v>2805</v>
      </c>
      <c r="H69" s="427" t="s">
        <v>329</v>
      </c>
      <c r="I69" s="429" t="s">
        <v>720</v>
      </c>
      <c r="J69" s="427" t="s">
        <v>721</v>
      </c>
      <c r="K69" s="427" t="s">
        <v>722</v>
      </c>
      <c r="L69" s="429" t="s">
        <v>723</v>
      </c>
      <c r="M69" s="427" t="s">
        <v>330</v>
      </c>
      <c r="N69" s="425">
        <v>43354</v>
      </c>
      <c r="O69" s="430">
        <f t="shared" si="0"/>
        <v>1</v>
      </c>
      <c r="P69" s="430">
        <f t="shared" si="1"/>
        <v>-1</v>
      </c>
      <c r="Q69" s="431" t="str">
        <f t="shared" si="2"/>
        <v>Gastos_Gerais</v>
      </c>
      <c r="R69" s="455" t="s">
        <v>330</v>
      </c>
      <c r="S69" s="455" t="s">
        <v>330</v>
      </c>
    </row>
    <row r="70" spans="1:19" s="432" customFormat="1" ht="59.25" customHeight="1" x14ac:dyDescent="0.2">
      <c r="A70" s="424">
        <v>65</v>
      </c>
      <c r="B70" s="455">
        <v>43354</v>
      </c>
      <c r="C70" s="454">
        <v>43282</v>
      </c>
      <c r="D70" s="429" t="s">
        <v>281</v>
      </c>
      <c r="E70" s="429" t="s">
        <v>400</v>
      </c>
      <c r="F70" s="436">
        <v>-2.04</v>
      </c>
      <c r="G70" s="457" t="s">
        <v>2806</v>
      </c>
      <c r="H70" s="429" t="s">
        <v>402</v>
      </c>
      <c r="I70" s="429" t="s">
        <v>720</v>
      </c>
      <c r="J70" s="429" t="s">
        <v>721</v>
      </c>
      <c r="K70" s="429" t="s">
        <v>722</v>
      </c>
      <c r="L70" s="429" t="s">
        <v>723</v>
      </c>
      <c r="M70" s="429" t="s">
        <v>330</v>
      </c>
      <c r="N70" s="455">
        <v>43354</v>
      </c>
      <c r="O70" s="430">
        <f t="shared" si="0"/>
        <v>1</v>
      </c>
      <c r="P70" s="430">
        <f t="shared" si="1"/>
        <v>-1</v>
      </c>
      <c r="Q70" s="431" t="str">
        <f t="shared" si="2"/>
        <v>Gastos_Gerais</v>
      </c>
      <c r="R70" s="455" t="s">
        <v>330</v>
      </c>
      <c r="S70" s="455" t="s">
        <v>330</v>
      </c>
    </row>
    <row r="71" spans="1:19" s="432" customFormat="1" ht="58.5" customHeight="1" x14ac:dyDescent="0.2">
      <c r="A71" s="424">
        <v>66</v>
      </c>
      <c r="B71" s="425">
        <v>43354</v>
      </c>
      <c r="C71" s="426">
        <v>43282</v>
      </c>
      <c r="D71" s="427" t="s">
        <v>281</v>
      </c>
      <c r="E71" s="427" t="s">
        <v>354</v>
      </c>
      <c r="F71" s="428">
        <v>-0.08</v>
      </c>
      <c r="G71" s="442" t="s">
        <v>2807</v>
      </c>
      <c r="H71" s="427" t="s">
        <v>404</v>
      </c>
      <c r="I71" s="429" t="s">
        <v>720</v>
      </c>
      <c r="J71" s="427" t="s">
        <v>721</v>
      </c>
      <c r="K71" s="427" t="s">
        <v>722</v>
      </c>
      <c r="L71" s="429" t="s">
        <v>723</v>
      </c>
      <c r="M71" s="427" t="s">
        <v>330</v>
      </c>
      <c r="N71" s="425">
        <v>43354</v>
      </c>
      <c r="O71" s="430">
        <f t="shared" ref="O71:O134" si="3">IF(B71=0,0,IF(YEAR(B71)=$P$1,MONTH(B71)-$O$1+12,(YEAR(B71)-$P$1)*11-$O$1+5+MONTH(B71)))-11</f>
        <v>1</v>
      </c>
      <c r="P71" s="430">
        <f t="shared" ref="P71:P134" si="4">IF(C71=0,0,IF(YEAR(C71)=$P$1,MONTH(C71)-$O$1+11,(YEAR(C71)-$P$1)*12-$O$1+11+MONTH(C71)))-10</f>
        <v>-1</v>
      </c>
      <c r="Q71" s="431" t="str">
        <f t="shared" ref="Q71:Q134" si="5">SUBSTITUTE(D71," ","_")</f>
        <v>Gastos_Gerais</v>
      </c>
      <c r="R71" s="455" t="s">
        <v>330</v>
      </c>
      <c r="S71" s="455" t="s">
        <v>330</v>
      </c>
    </row>
    <row r="72" spans="1:19" s="432" customFormat="1" ht="60" customHeight="1" x14ac:dyDescent="0.2">
      <c r="A72" s="424">
        <v>67</v>
      </c>
      <c r="B72" s="425">
        <v>43354</v>
      </c>
      <c r="C72" s="426">
        <v>43313</v>
      </c>
      <c r="D72" s="427" t="s">
        <v>281</v>
      </c>
      <c r="E72" s="427" t="s">
        <v>354</v>
      </c>
      <c r="F72" s="428">
        <v>-0.02</v>
      </c>
      <c r="G72" s="442" t="s">
        <v>2808</v>
      </c>
      <c r="H72" s="427" t="s">
        <v>405</v>
      </c>
      <c r="I72" s="429" t="s">
        <v>720</v>
      </c>
      <c r="J72" s="427" t="s">
        <v>721</v>
      </c>
      <c r="K72" s="427" t="s">
        <v>722</v>
      </c>
      <c r="L72" s="429" t="s">
        <v>723</v>
      </c>
      <c r="M72" s="427" t="s">
        <v>330</v>
      </c>
      <c r="N72" s="425">
        <v>43354</v>
      </c>
      <c r="O72" s="430">
        <f t="shared" si="3"/>
        <v>1</v>
      </c>
      <c r="P72" s="430">
        <f t="shared" si="4"/>
        <v>0</v>
      </c>
      <c r="Q72" s="431" t="str">
        <f t="shared" si="5"/>
        <v>Gastos_Gerais</v>
      </c>
      <c r="R72" s="455" t="s">
        <v>330</v>
      </c>
      <c r="S72" s="455" t="s">
        <v>330</v>
      </c>
    </row>
    <row r="73" spans="1:19" s="432" customFormat="1" ht="68.25" customHeight="1" x14ac:dyDescent="0.2">
      <c r="A73" s="424">
        <v>68</v>
      </c>
      <c r="B73" s="425">
        <v>43354</v>
      </c>
      <c r="C73" s="426">
        <v>43313</v>
      </c>
      <c r="D73" s="427" t="s">
        <v>281</v>
      </c>
      <c r="E73" s="427" t="s">
        <v>354</v>
      </c>
      <c r="F73" s="428">
        <v>-0.02</v>
      </c>
      <c r="G73" s="442" t="s">
        <v>2809</v>
      </c>
      <c r="H73" s="427" t="s">
        <v>405</v>
      </c>
      <c r="I73" s="429" t="s">
        <v>720</v>
      </c>
      <c r="J73" s="427" t="s">
        <v>721</v>
      </c>
      <c r="K73" s="427" t="s">
        <v>722</v>
      </c>
      <c r="L73" s="429" t="s">
        <v>723</v>
      </c>
      <c r="M73" s="427" t="s">
        <v>330</v>
      </c>
      <c r="N73" s="425">
        <v>43354</v>
      </c>
      <c r="O73" s="430">
        <f t="shared" si="3"/>
        <v>1</v>
      </c>
      <c r="P73" s="430">
        <f t="shared" si="4"/>
        <v>0</v>
      </c>
      <c r="Q73" s="431" t="str">
        <f t="shared" si="5"/>
        <v>Gastos_Gerais</v>
      </c>
      <c r="R73" s="455" t="s">
        <v>330</v>
      </c>
      <c r="S73" s="455" t="s">
        <v>330</v>
      </c>
    </row>
    <row r="74" spans="1:19" s="432" customFormat="1" ht="57.75" customHeight="1" x14ac:dyDescent="0.2">
      <c r="A74" s="424">
        <v>69</v>
      </c>
      <c r="B74" s="425">
        <v>43354</v>
      </c>
      <c r="C74" s="426">
        <v>43313</v>
      </c>
      <c r="D74" s="427" t="s">
        <v>281</v>
      </c>
      <c r="E74" s="427" t="s">
        <v>354</v>
      </c>
      <c r="F74" s="428">
        <v>-0.02</v>
      </c>
      <c r="G74" s="442" t="s">
        <v>2810</v>
      </c>
      <c r="H74" s="427" t="s">
        <v>405</v>
      </c>
      <c r="I74" s="429" t="s">
        <v>720</v>
      </c>
      <c r="J74" s="427" t="s">
        <v>721</v>
      </c>
      <c r="K74" s="427" t="s">
        <v>722</v>
      </c>
      <c r="L74" s="429" t="s">
        <v>723</v>
      </c>
      <c r="M74" s="427" t="s">
        <v>330</v>
      </c>
      <c r="N74" s="425">
        <v>43354</v>
      </c>
      <c r="O74" s="430">
        <f t="shared" si="3"/>
        <v>1</v>
      </c>
      <c r="P74" s="430">
        <f t="shared" si="4"/>
        <v>0</v>
      </c>
      <c r="Q74" s="431" t="str">
        <f t="shared" si="5"/>
        <v>Gastos_Gerais</v>
      </c>
      <c r="R74" s="455" t="s">
        <v>330</v>
      </c>
      <c r="S74" s="455" t="s">
        <v>330</v>
      </c>
    </row>
    <row r="75" spans="1:19" s="432" customFormat="1" ht="63.75" customHeight="1" x14ac:dyDescent="0.2">
      <c r="A75" s="424">
        <v>70</v>
      </c>
      <c r="B75" s="425">
        <v>43354</v>
      </c>
      <c r="C75" s="426">
        <v>43252</v>
      </c>
      <c r="D75" s="427" t="s">
        <v>281</v>
      </c>
      <c r="E75" s="427" t="s">
        <v>398</v>
      </c>
      <c r="F75" s="428">
        <v>-0.94</v>
      </c>
      <c r="G75" s="442" t="s">
        <v>2811</v>
      </c>
      <c r="H75" s="427" t="s">
        <v>407</v>
      </c>
      <c r="I75" s="429" t="s">
        <v>720</v>
      </c>
      <c r="J75" s="427" t="s">
        <v>721</v>
      </c>
      <c r="K75" s="427" t="s">
        <v>722</v>
      </c>
      <c r="L75" s="429" t="s">
        <v>723</v>
      </c>
      <c r="M75" s="427" t="s">
        <v>330</v>
      </c>
      <c r="N75" s="425">
        <v>43354</v>
      </c>
      <c r="O75" s="430">
        <f t="shared" si="3"/>
        <v>1</v>
      </c>
      <c r="P75" s="430">
        <f t="shared" si="4"/>
        <v>-2</v>
      </c>
      <c r="Q75" s="431" t="str">
        <f t="shared" si="5"/>
        <v>Gastos_Gerais</v>
      </c>
      <c r="R75" s="455" t="s">
        <v>330</v>
      </c>
      <c r="S75" s="455" t="s">
        <v>330</v>
      </c>
    </row>
    <row r="76" spans="1:19" s="432" customFormat="1" ht="59.25" customHeight="1" x14ac:dyDescent="0.2">
      <c r="A76" s="424">
        <v>71</v>
      </c>
      <c r="B76" s="455">
        <v>43354</v>
      </c>
      <c r="C76" s="454">
        <v>43282</v>
      </c>
      <c r="D76" s="429" t="s">
        <v>281</v>
      </c>
      <c r="E76" s="429" t="s">
        <v>398</v>
      </c>
      <c r="F76" s="436">
        <v>-0.7</v>
      </c>
      <c r="G76" s="457" t="s">
        <v>2812</v>
      </c>
      <c r="H76" s="429" t="s">
        <v>402</v>
      </c>
      <c r="I76" s="429" t="s">
        <v>720</v>
      </c>
      <c r="J76" s="429" t="s">
        <v>721</v>
      </c>
      <c r="K76" s="429" t="s">
        <v>722</v>
      </c>
      <c r="L76" s="429" t="s">
        <v>723</v>
      </c>
      <c r="M76" s="429" t="s">
        <v>330</v>
      </c>
      <c r="N76" s="455">
        <v>43354</v>
      </c>
      <c r="O76" s="430">
        <f t="shared" si="3"/>
        <v>1</v>
      </c>
      <c r="P76" s="430">
        <f t="shared" si="4"/>
        <v>-1</v>
      </c>
      <c r="Q76" s="431" t="str">
        <f t="shared" si="5"/>
        <v>Gastos_Gerais</v>
      </c>
      <c r="R76" s="455" t="s">
        <v>330</v>
      </c>
      <c r="S76" s="455" t="s">
        <v>330</v>
      </c>
    </row>
    <row r="77" spans="1:19" s="432" customFormat="1" ht="53.25" customHeight="1" x14ac:dyDescent="0.2">
      <c r="A77" s="424">
        <v>72</v>
      </c>
      <c r="B77" s="425">
        <v>43354</v>
      </c>
      <c r="C77" s="426">
        <v>43282</v>
      </c>
      <c r="D77" s="427" t="s">
        <v>281</v>
      </c>
      <c r="E77" s="427" t="s">
        <v>10</v>
      </c>
      <c r="F77" s="428">
        <v>-0.6</v>
      </c>
      <c r="G77" s="442" t="s">
        <v>2813</v>
      </c>
      <c r="H77" s="427" t="s">
        <v>329</v>
      </c>
      <c r="I77" s="429" t="s">
        <v>720</v>
      </c>
      <c r="J77" s="427" t="s">
        <v>721</v>
      </c>
      <c r="K77" s="427" t="s">
        <v>722</v>
      </c>
      <c r="L77" s="429" t="s">
        <v>723</v>
      </c>
      <c r="M77" s="427" t="s">
        <v>330</v>
      </c>
      <c r="N77" s="425">
        <v>43354</v>
      </c>
      <c r="O77" s="430">
        <f t="shared" si="3"/>
        <v>1</v>
      </c>
      <c r="P77" s="430">
        <f t="shared" si="4"/>
        <v>-1</v>
      </c>
      <c r="Q77" s="431" t="str">
        <f t="shared" si="5"/>
        <v>Gastos_Gerais</v>
      </c>
      <c r="R77" s="455" t="s">
        <v>330</v>
      </c>
      <c r="S77" s="455" t="s">
        <v>330</v>
      </c>
    </row>
    <row r="78" spans="1:19" s="432" customFormat="1" ht="60" customHeight="1" x14ac:dyDescent="0.2">
      <c r="A78" s="424">
        <v>73</v>
      </c>
      <c r="B78" s="425">
        <v>43354</v>
      </c>
      <c r="C78" s="426">
        <v>43313</v>
      </c>
      <c r="D78" s="427" t="s">
        <v>281</v>
      </c>
      <c r="E78" s="427" t="s">
        <v>400</v>
      </c>
      <c r="F78" s="428">
        <v>-0.06</v>
      </c>
      <c r="G78" s="442" t="s">
        <v>2814</v>
      </c>
      <c r="H78" s="427" t="s">
        <v>405</v>
      </c>
      <c r="I78" s="429" t="s">
        <v>720</v>
      </c>
      <c r="J78" s="427" t="s">
        <v>721</v>
      </c>
      <c r="K78" s="427" t="s">
        <v>722</v>
      </c>
      <c r="L78" s="429" t="s">
        <v>723</v>
      </c>
      <c r="M78" s="427" t="s">
        <v>330</v>
      </c>
      <c r="N78" s="425">
        <v>43354</v>
      </c>
      <c r="O78" s="430">
        <f t="shared" si="3"/>
        <v>1</v>
      </c>
      <c r="P78" s="430">
        <f t="shared" si="4"/>
        <v>0</v>
      </c>
      <c r="Q78" s="431" t="str">
        <f t="shared" si="5"/>
        <v>Gastos_Gerais</v>
      </c>
      <c r="R78" s="455" t="s">
        <v>330</v>
      </c>
      <c r="S78" s="455" t="s">
        <v>330</v>
      </c>
    </row>
    <row r="79" spans="1:19" s="432" customFormat="1" ht="48.75" customHeight="1" x14ac:dyDescent="0.2">
      <c r="A79" s="424">
        <v>74</v>
      </c>
      <c r="B79" s="425">
        <v>43354</v>
      </c>
      <c r="C79" s="426">
        <v>43282</v>
      </c>
      <c r="D79" s="427" t="s">
        <v>281</v>
      </c>
      <c r="E79" s="427" t="s">
        <v>93</v>
      </c>
      <c r="F79" s="428">
        <v>-0.42</v>
      </c>
      <c r="G79" s="442" t="s">
        <v>2815</v>
      </c>
      <c r="H79" s="427" t="s">
        <v>329</v>
      </c>
      <c r="I79" s="429" t="s">
        <v>720</v>
      </c>
      <c r="J79" s="427" t="s">
        <v>721</v>
      </c>
      <c r="K79" s="427" t="s">
        <v>722</v>
      </c>
      <c r="L79" s="429" t="s">
        <v>723</v>
      </c>
      <c r="M79" s="427" t="s">
        <v>330</v>
      </c>
      <c r="N79" s="425">
        <v>43354</v>
      </c>
      <c r="O79" s="430">
        <f t="shared" si="3"/>
        <v>1</v>
      </c>
      <c r="P79" s="430">
        <f t="shared" si="4"/>
        <v>-1</v>
      </c>
      <c r="Q79" s="431" t="str">
        <f t="shared" si="5"/>
        <v>Gastos_Gerais</v>
      </c>
      <c r="R79" s="455" t="s">
        <v>330</v>
      </c>
      <c r="S79" s="455" t="s">
        <v>330</v>
      </c>
    </row>
    <row r="80" spans="1:19" s="432" customFormat="1" ht="39.950000000000003" customHeight="1" x14ac:dyDescent="0.2">
      <c r="A80" s="424">
        <v>75</v>
      </c>
      <c r="B80" s="425">
        <v>43354</v>
      </c>
      <c r="C80" s="454">
        <v>43313</v>
      </c>
      <c r="D80" s="427" t="s">
        <v>281</v>
      </c>
      <c r="E80" s="427" t="s">
        <v>398</v>
      </c>
      <c r="F80" s="436">
        <v>-0.28000000000000003</v>
      </c>
      <c r="G80" s="442" t="s">
        <v>2816</v>
      </c>
      <c r="H80" s="427" t="s">
        <v>405</v>
      </c>
      <c r="I80" s="429" t="s">
        <v>720</v>
      </c>
      <c r="J80" s="427" t="s">
        <v>721</v>
      </c>
      <c r="K80" s="427" t="s">
        <v>722</v>
      </c>
      <c r="L80" s="429" t="s">
        <v>723</v>
      </c>
      <c r="M80" s="427" t="s">
        <v>330</v>
      </c>
      <c r="N80" s="425">
        <v>43354</v>
      </c>
      <c r="O80" s="430">
        <f t="shared" si="3"/>
        <v>1</v>
      </c>
      <c r="P80" s="430">
        <f t="shared" si="4"/>
        <v>0</v>
      </c>
      <c r="Q80" s="431" t="str">
        <f t="shared" si="5"/>
        <v>Gastos_Gerais</v>
      </c>
      <c r="R80" s="455" t="s">
        <v>330</v>
      </c>
      <c r="S80" s="455" t="s">
        <v>330</v>
      </c>
    </row>
    <row r="81" spans="1:19" s="432" customFormat="1" ht="60.75" customHeight="1" x14ac:dyDescent="0.2">
      <c r="A81" s="424">
        <v>76</v>
      </c>
      <c r="B81" s="455">
        <v>43354</v>
      </c>
      <c r="C81" s="454">
        <v>43282</v>
      </c>
      <c r="D81" s="429" t="s">
        <v>281</v>
      </c>
      <c r="E81" s="429" t="s">
        <v>398</v>
      </c>
      <c r="F81" s="436">
        <v>-6.42</v>
      </c>
      <c r="G81" s="457" t="s">
        <v>2817</v>
      </c>
      <c r="H81" s="429" t="s">
        <v>402</v>
      </c>
      <c r="I81" s="429" t="s">
        <v>720</v>
      </c>
      <c r="J81" s="429" t="s">
        <v>721</v>
      </c>
      <c r="K81" s="429" t="s">
        <v>722</v>
      </c>
      <c r="L81" s="429" t="s">
        <v>723</v>
      </c>
      <c r="M81" s="429" t="s">
        <v>330</v>
      </c>
      <c r="N81" s="455">
        <v>43354</v>
      </c>
      <c r="O81" s="430">
        <f t="shared" si="3"/>
        <v>1</v>
      </c>
      <c r="P81" s="430">
        <f t="shared" si="4"/>
        <v>-1</v>
      </c>
      <c r="Q81" s="431" t="str">
        <f t="shared" si="5"/>
        <v>Gastos_Gerais</v>
      </c>
      <c r="R81" s="429" t="s">
        <v>330</v>
      </c>
      <c r="S81" s="429" t="s">
        <v>330</v>
      </c>
    </row>
    <row r="82" spans="1:19" s="432" customFormat="1" ht="57.75" customHeight="1" x14ac:dyDescent="0.2">
      <c r="A82" s="424">
        <v>77</v>
      </c>
      <c r="B82" s="455">
        <v>43354</v>
      </c>
      <c r="C82" s="454">
        <v>43282</v>
      </c>
      <c r="D82" s="429" t="s">
        <v>281</v>
      </c>
      <c r="E82" s="429" t="s">
        <v>398</v>
      </c>
      <c r="F82" s="436">
        <v>-4.26</v>
      </c>
      <c r="G82" s="457" t="s">
        <v>751</v>
      </c>
      <c r="H82" s="429" t="s">
        <v>402</v>
      </c>
      <c r="I82" s="429" t="s">
        <v>720</v>
      </c>
      <c r="J82" s="429" t="s">
        <v>721</v>
      </c>
      <c r="K82" s="429" t="s">
        <v>722</v>
      </c>
      <c r="L82" s="429" t="s">
        <v>723</v>
      </c>
      <c r="M82" s="429" t="s">
        <v>330</v>
      </c>
      <c r="N82" s="455">
        <v>43354</v>
      </c>
      <c r="O82" s="430">
        <f t="shared" si="3"/>
        <v>1</v>
      </c>
      <c r="P82" s="430">
        <f t="shared" si="4"/>
        <v>-1</v>
      </c>
      <c r="Q82" s="431" t="str">
        <f t="shared" si="5"/>
        <v>Gastos_Gerais</v>
      </c>
      <c r="R82" s="429" t="s">
        <v>330</v>
      </c>
      <c r="S82" s="429" t="s">
        <v>330</v>
      </c>
    </row>
    <row r="83" spans="1:19" s="432" customFormat="1" ht="62.25" customHeight="1" x14ac:dyDescent="0.2">
      <c r="A83" s="424">
        <v>78</v>
      </c>
      <c r="B83" s="455">
        <v>43354</v>
      </c>
      <c r="C83" s="454">
        <v>43313</v>
      </c>
      <c r="D83" s="429" t="s">
        <v>281</v>
      </c>
      <c r="E83" s="429" t="s">
        <v>398</v>
      </c>
      <c r="F83" s="436">
        <v>-1.72</v>
      </c>
      <c r="G83" s="457" t="s">
        <v>752</v>
      </c>
      <c r="H83" s="429" t="s">
        <v>402</v>
      </c>
      <c r="I83" s="429" t="s">
        <v>720</v>
      </c>
      <c r="J83" s="429" t="s">
        <v>721</v>
      </c>
      <c r="K83" s="429" t="s">
        <v>722</v>
      </c>
      <c r="L83" s="429" t="s">
        <v>723</v>
      </c>
      <c r="M83" s="429" t="s">
        <v>330</v>
      </c>
      <c r="N83" s="455">
        <v>43354</v>
      </c>
      <c r="O83" s="430">
        <f t="shared" si="3"/>
        <v>1</v>
      </c>
      <c r="P83" s="430">
        <f t="shared" si="4"/>
        <v>0</v>
      </c>
      <c r="Q83" s="431" t="str">
        <f t="shared" si="5"/>
        <v>Gastos_Gerais</v>
      </c>
      <c r="R83" s="429" t="s">
        <v>330</v>
      </c>
      <c r="S83" s="429" t="s">
        <v>330</v>
      </c>
    </row>
    <row r="84" spans="1:19" s="432" customFormat="1" ht="59.25" customHeight="1" x14ac:dyDescent="0.2">
      <c r="A84" s="424">
        <v>79</v>
      </c>
      <c r="B84" s="425">
        <v>43354</v>
      </c>
      <c r="C84" s="426">
        <v>43313</v>
      </c>
      <c r="D84" s="427" t="s">
        <v>281</v>
      </c>
      <c r="E84" s="427" t="s">
        <v>398</v>
      </c>
      <c r="F84" s="428">
        <v>-0.2</v>
      </c>
      <c r="G84" s="442" t="s">
        <v>2818</v>
      </c>
      <c r="H84" s="427" t="s">
        <v>404</v>
      </c>
      <c r="I84" s="429" t="s">
        <v>720</v>
      </c>
      <c r="J84" s="427" t="s">
        <v>721</v>
      </c>
      <c r="K84" s="427" t="s">
        <v>722</v>
      </c>
      <c r="L84" s="429" t="s">
        <v>723</v>
      </c>
      <c r="M84" s="427" t="s">
        <v>330</v>
      </c>
      <c r="N84" s="425">
        <v>43354</v>
      </c>
      <c r="O84" s="430">
        <f t="shared" si="3"/>
        <v>1</v>
      </c>
      <c r="P84" s="430">
        <f t="shared" si="4"/>
        <v>0</v>
      </c>
      <c r="Q84" s="431" t="str">
        <f t="shared" si="5"/>
        <v>Gastos_Gerais</v>
      </c>
      <c r="R84" s="429" t="s">
        <v>330</v>
      </c>
      <c r="S84" s="429" t="s">
        <v>330</v>
      </c>
    </row>
    <row r="85" spans="1:19" s="432" customFormat="1" ht="54.75" customHeight="1" x14ac:dyDescent="0.2">
      <c r="A85" s="424">
        <v>80</v>
      </c>
      <c r="B85" s="425">
        <v>43354</v>
      </c>
      <c r="C85" s="426">
        <v>43313</v>
      </c>
      <c r="D85" s="427" t="s">
        <v>281</v>
      </c>
      <c r="E85" s="427" t="s">
        <v>398</v>
      </c>
      <c r="F85" s="428">
        <v>-5.04</v>
      </c>
      <c r="G85" s="442" t="s">
        <v>2819</v>
      </c>
      <c r="H85" s="427" t="s">
        <v>405</v>
      </c>
      <c r="I85" s="429" t="s">
        <v>720</v>
      </c>
      <c r="J85" s="427" t="s">
        <v>721</v>
      </c>
      <c r="K85" s="427" t="s">
        <v>722</v>
      </c>
      <c r="L85" s="429" t="s">
        <v>723</v>
      </c>
      <c r="M85" s="427" t="s">
        <v>330</v>
      </c>
      <c r="N85" s="425">
        <v>43354</v>
      </c>
      <c r="O85" s="430">
        <f t="shared" si="3"/>
        <v>1</v>
      </c>
      <c r="P85" s="430">
        <f t="shared" si="4"/>
        <v>0</v>
      </c>
      <c r="Q85" s="431" t="str">
        <f t="shared" si="5"/>
        <v>Gastos_Gerais</v>
      </c>
      <c r="R85" s="429" t="s">
        <v>330</v>
      </c>
      <c r="S85" s="429" t="s">
        <v>330</v>
      </c>
    </row>
    <row r="86" spans="1:19" s="432" customFormat="1" ht="57.75" customHeight="1" x14ac:dyDescent="0.2">
      <c r="A86" s="424">
        <v>81</v>
      </c>
      <c r="B86" s="455">
        <v>43354</v>
      </c>
      <c r="C86" s="454">
        <v>43313</v>
      </c>
      <c r="D86" s="429" t="s">
        <v>281</v>
      </c>
      <c r="E86" s="429" t="s">
        <v>398</v>
      </c>
      <c r="F86" s="436">
        <v>-0.6</v>
      </c>
      <c r="G86" s="457" t="s">
        <v>2820</v>
      </c>
      <c r="H86" s="429" t="s">
        <v>402</v>
      </c>
      <c r="I86" s="429" t="s">
        <v>720</v>
      </c>
      <c r="J86" s="429" t="s">
        <v>721</v>
      </c>
      <c r="K86" s="429" t="s">
        <v>722</v>
      </c>
      <c r="L86" s="429" t="s">
        <v>723</v>
      </c>
      <c r="M86" s="429" t="s">
        <v>330</v>
      </c>
      <c r="N86" s="455">
        <v>43354</v>
      </c>
      <c r="O86" s="430">
        <f t="shared" si="3"/>
        <v>1</v>
      </c>
      <c r="P86" s="430">
        <f t="shared" si="4"/>
        <v>0</v>
      </c>
      <c r="Q86" s="431" t="str">
        <f t="shared" si="5"/>
        <v>Gastos_Gerais</v>
      </c>
      <c r="R86" s="429" t="s">
        <v>330</v>
      </c>
      <c r="S86" s="429" t="s">
        <v>330</v>
      </c>
    </row>
    <row r="87" spans="1:19" s="432" customFormat="1" ht="54" customHeight="1" x14ac:dyDescent="0.2">
      <c r="A87" s="424">
        <v>82</v>
      </c>
      <c r="B87" s="455">
        <v>43354</v>
      </c>
      <c r="C87" s="454">
        <v>43313</v>
      </c>
      <c r="D87" s="429" t="s">
        <v>281</v>
      </c>
      <c r="E87" s="429" t="s">
        <v>398</v>
      </c>
      <c r="F87" s="436">
        <v>-0.3</v>
      </c>
      <c r="G87" s="457" t="s">
        <v>2821</v>
      </c>
      <c r="H87" s="429" t="s">
        <v>402</v>
      </c>
      <c r="I87" s="429" t="s">
        <v>720</v>
      </c>
      <c r="J87" s="429" t="s">
        <v>721</v>
      </c>
      <c r="K87" s="429" t="s">
        <v>722</v>
      </c>
      <c r="L87" s="429" t="s">
        <v>723</v>
      </c>
      <c r="M87" s="429" t="s">
        <v>330</v>
      </c>
      <c r="N87" s="455">
        <v>43354</v>
      </c>
      <c r="O87" s="430">
        <f t="shared" si="3"/>
        <v>1</v>
      </c>
      <c r="P87" s="430">
        <f t="shared" si="4"/>
        <v>0</v>
      </c>
      <c r="Q87" s="431" t="str">
        <f t="shared" si="5"/>
        <v>Gastos_Gerais</v>
      </c>
      <c r="R87" s="429" t="s">
        <v>330</v>
      </c>
      <c r="S87" s="429" t="s">
        <v>330</v>
      </c>
    </row>
    <row r="88" spans="1:19" s="432" customFormat="1" ht="68.25" customHeight="1" x14ac:dyDescent="0.2">
      <c r="A88" s="424">
        <v>83</v>
      </c>
      <c r="B88" s="455">
        <v>43354</v>
      </c>
      <c r="C88" s="454">
        <v>43313</v>
      </c>
      <c r="D88" s="429" t="s">
        <v>281</v>
      </c>
      <c r="E88" s="429" t="s">
        <v>398</v>
      </c>
      <c r="F88" s="436">
        <v>-1.26</v>
      </c>
      <c r="G88" s="457" t="s">
        <v>2822</v>
      </c>
      <c r="H88" s="429" t="s">
        <v>402</v>
      </c>
      <c r="I88" s="429" t="s">
        <v>720</v>
      </c>
      <c r="J88" s="429" t="s">
        <v>721</v>
      </c>
      <c r="K88" s="429" t="s">
        <v>722</v>
      </c>
      <c r="L88" s="429" t="s">
        <v>723</v>
      </c>
      <c r="M88" s="429" t="s">
        <v>330</v>
      </c>
      <c r="N88" s="455">
        <v>43354</v>
      </c>
      <c r="O88" s="430">
        <f t="shared" si="3"/>
        <v>1</v>
      </c>
      <c r="P88" s="430">
        <f t="shared" si="4"/>
        <v>0</v>
      </c>
      <c r="Q88" s="431" t="str">
        <f t="shared" si="5"/>
        <v>Gastos_Gerais</v>
      </c>
      <c r="R88" s="429" t="s">
        <v>330</v>
      </c>
      <c r="S88" s="429" t="s">
        <v>330</v>
      </c>
    </row>
    <row r="89" spans="1:19" s="432" customFormat="1" ht="61.5" customHeight="1" x14ac:dyDescent="0.2">
      <c r="A89" s="424">
        <v>84</v>
      </c>
      <c r="B89" s="425">
        <v>43354</v>
      </c>
      <c r="C89" s="426">
        <v>43313</v>
      </c>
      <c r="D89" s="427" t="s">
        <v>281</v>
      </c>
      <c r="E89" s="427" t="s">
        <v>398</v>
      </c>
      <c r="F89" s="428">
        <v>-0.2</v>
      </c>
      <c r="G89" s="442" t="s">
        <v>2823</v>
      </c>
      <c r="H89" s="427" t="s">
        <v>405</v>
      </c>
      <c r="I89" s="429" t="s">
        <v>720</v>
      </c>
      <c r="J89" s="427" t="s">
        <v>721</v>
      </c>
      <c r="K89" s="427" t="s">
        <v>722</v>
      </c>
      <c r="L89" s="429" t="s">
        <v>723</v>
      </c>
      <c r="M89" s="427" t="s">
        <v>330</v>
      </c>
      <c r="N89" s="425">
        <v>43354</v>
      </c>
      <c r="O89" s="430">
        <f t="shared" si="3"/>
        <v>1</v>
      </c>
      <c r="P89" s="430">
        <f t="shared" si="4"/>
        <v>0</v>
      </c>
      <c r="Q89" s="431" t="str">
        <f t="shared" si="5"/>
        <v>Gastos_Gerais</v>
      </c>
      <c r="R89" s="429" t="s">
        <v>330</v>
      </c>
      <c r="S89" s="429" t="s">
        <v>330</v>
      </c>
    </row>
    <row r="90" spans="1:19" s="432" customFormat="1" ht="73.5" customHeight="1" x14ac:dyDescent="0.2">
      <c r="A90" s="424">
        <v>85</v>
      </c>
      <c r="B90" s="425">
        <v>43354</v>
      </c>
      <c r="C90" s="426">
        <v>43252</v>
      </c>
      <c r="D90" s="427" t="s">
        <v>281</v>
      </c>
      <c r="E90" s="427" t="s">
        <v>398</v>
      </c>
      <c r="F90" s="428">
        <v>-1.2</v>
      </c>
      <c r="G90" s="442" t="s">
        <v>2824</v>
      </c>
      <c r="H90" s="427" t="s">
        <v>405</v>
      </c>
      <c r="I90" s="429" t="s">
        <v>720</v>
      </c>
      <c r="J90" s="427" t="s">
        <v>721</v>
      </c>
      <c r="K90" s="427" t="s">
        <v>722</v>
      </c>
      <c r="L90" s="429" t="s">
        <v>723</v>
      </c>
      <c r="M90" s="427" t="s">
        <v>330</v>
      </c>
      <c r="N90" s="425">
        <v>43354</v>
      </c>
      <c r="O90" s="430">
        <f t="shared" si="3"/>
        <v>1</v>
      </c>
      <c r="P90" s="430">
        <f t="shared" si="4"/>
        <v>-2</v>
      </c>
      <c r="Q90" s="431" t="str">
        <f t="shared" si="5"/>
        <v>Gastos_Gerais</v>
      </c>
      <c r="R90" s="429" t="s">
        <v>330</v>
      </c>
      <c r="S90" s="429" t="s">
        <v>330</v>
      </c>
    </row>
    <row r="91" spans="1:19" s="432" customFormat="1" ht="63" customHeight="1" x14ac:dyDescent="0.2">
      <c r="A91" s="424">
        <v>86</v>
      </c>
      <c r="B91" s="425">
        <v>43354</v>
      </c>
      <c r="C91" s="426">
        <v>43313</v>
      </c>
      <c r="D91" s="427" t="s">
        <v>281</v>
      </c>
      <c r="E91" s="427" t="s">
        <v>398</v>
      </c>
      <c r="F91" s="428">
        <v>-0.8</v>
      </c>
      <c r="G91" s="442" t="s">
        <v>2825</v>
      </c>
      <c r="H91" s="427" t="s">
        <v>405</v>
      </c>
      <c r="I91" s="429" t="s">
        <v>720</v>
      </c>
      <c r="J91" s="427" t="s">
        <v>721</v>
      </c>
      <c r="K91" s="427" t="s">
        <v>722</v>
      </c>
      <c r="L91" s="429" t="s">
        <v>723</v>
      </c>
      <c r="M91" s="427" t="s">
        <v>330</v>
      </c>
      <c r="N91" s="425">
        <v>43354</v>
      </c>
      <c r="O91" s="430">
        <f t="shared" si="3"/>
        <v>1</v>
      </c>
      <c r="P91" s="430">
        <f t="shared" si="4"/>
        <v>0</v>
      </c>
      <c r="Q91" s="431" t="str">
        <f t="shared" si="5"/>
        <v>Gastos_Gerais</v>
      </c>
      <c r="R91" s="429" t="s">
        <v>330</v>
      </c>
      <c r="S91" s="429" t="s">
        <v>330</v>
      </c>
    </row>
    <row r="92" spans="1:19" s="432" customFormat="1" ht="60" customHeight="1" x14ac:dyDescent="0.2">
      <c r="A92" s="424">
        <v>87</v>
      </c>
      <c r="B92" s="425">
        <v>43354</v>
      </c>
      <c r="C92" s="426">
        <v>43282</v>
      </c>
      <c r="D92" s="427" t="s">
        <v>281</v>
      </c>
      <c r="E92" s="427" t="s">
        <v>354</v>
      </c>
      <c r="F92" s="428">
        <v>-1.74</v>
      </c>
      <c r="G92" s="442" t="s">
        <v>753</v>
      </c>
      <c r="H92" s="427" t="s">
        <v>404</v>
      </c>
      <c r="I92" s="429" t="s">
        <v>720</v>
      </c>
      <c r="J92" s="427" t="s">
        <v>721</v>
      </c>
      <c r="K92" s="427" t="s">
        <v>722</v>
      </c>
      <c r="L92" s="429" t="s">
        <v>723</v>
      </c>
      <c r="M92" s="427" t="s">
        <v>330</v>
      </c>
      <c r="N92" s="425">
        <v>43354</v>
      </c>
      <c r="O92" s="430">
        <f t="shared" si="3"/>
        <v>1</v>
      </c>
      <c r="P92" s="430">
        <f t="shared" si="4"/>
        <v>-1</v>
      </c>
      <c r="Q92" s="431" t="str">
        <f t="shared" si="5"/>
        <v>Gastos_Gerais</v>
      </c>
      <c r="R92" s="429" t="s">
        <v>330</v>
      </c>
      <c r="S92" s="429" t="s">
        <v>330</v>
      </c>
    </row>
    <row r="93" spans="1:19" s="432" customFormat="1" ht="52.5" customHeight="1" x14ac:dyDescent="0.2">
      <c r="A93" s="424">
        <v>88</v>
      </c>
      <c r="B93" s="425">
        <v>43354</v>
      </c>
      <c r="C93" s="426">
        <v>43252</v>
      </c>
      <c r="D93" s="427" t="s">
        <v>281</v>
      </c>
      <c r="E93" s="427" t="s">
        <v>372</v>
      </c>
      <c r="F93" s="428">
        <v>-4.0199999999999996</v>
      </c>
      <c r="G93" s="442" t="s">
        <v>2826</v>
      </c>
      <c r="H93" s="427" t="s">
        <v>405</v>
      </c>
      <c r="I93" s="429" t="s">
        <v>720</v>
      </c>
      <c r="J93" s="427" t="s">
        <v>721</v>
      </c>
      <c r="K93" s="427" t="s">
        <v>722</v>
      </c>
      <c r="L93" s="429" t="s">
        <v>723</v>
      </c>
      <c r="M93" s="427" t="s">
        <v>330</v>
      </c>
      <c r="N93" s="425">
        <v>43354</v>
      </c>
      <c r="O93" s="430">
        <f t="shared" si="3"/>
        <v>1</v>
      </c>
      <c r="P93" s="430">
        <f t="shared" si="4"/>
        <v>-2</v>
      </c>
      <c r="Q93" s="431" t="str">
        <f t="shared" si="5"/>
        <v>Gastos_Gerais</v>
      </c>
      <c r="R93" s="429" t="s">
        <v>330</v>
      </c>
      <c r="S93" s="429" t="s">
        <v>330</v>
      </c>
    </row>
    <row r="94" spans="1:19" s="432" customFormat="1" ht="58.5" customHeight="1" x14ac:dyDescent="0.2">
      <c r="A94" s="424">
        <v>89</v>
      </c>
      <c r="B94" s="425">
        <v>43354</v>
      </c>
      <c r="C94" s="426">
        <v>43313</v>
      </c>
      <c r="D94" s="427" t="s">
        <v>281</v>
      </c>
      <c r="E94" s="427" t="s">
        <v>3</v>
      </c>
      <c r="F94" s="428">
        <v>-1869.83</v>
      </c>
      <c r="G94" s="442" t="s">
        <v>755</v>
      </c>
      <c r="H94" s="427" t="s">
        <v>329</v>
      </c>
      <c r="I94" s="429" t="s">
        <v>720</v>
      </c>
      <c r="J94" s="427" t="s">
        <v>721</v>
      </c>
      <c r="K94" s="427" t="s">
        <v>722</v>
      </c>
      <c r="L94" s="429" t="s">
        <v>723</v>
      </c>
      <c r="M94" s="427" t="s">
        <v>330</v>
      </c>
      <c r="N94" s="425">
        <v>43354</v>
      </c>
      <c r="O94" s="430">
        <f t="shared" si="3"/>
        <v>1</v>
      </c>
      <c r="P94" s="430">
        <f t="shared" si="4"/>
        <v>0</v>
      </c>
      <c r="Q94" s="431" t="str">
        <f t="shared" si="5"/>
        <v>Gastos_Gerais</v>
      </c>
      <c r="R94" s="429" t="s">
        <v>330</v>
      </c>
      <c r="S94" s="429" t="s">
        <v>330</v>
      </c>
    </row>
    <row r="95" spans="1:19" s="432" customFormat="1" ht="48" customHeight="1" x14ac:dyDescent="0.2">
      <c r="A95" s="424">
        <v>90</v>
      </c>
      <c r="B95" s="425">
        <v>43354</v>
      </c>
      <c r="C95" s="426">
        <v>43313</v>
      </c>
      <c r="D95" s="427" t="s">
        <v>281</v>
      </c>
      <c r="E95" s="427" t="s">
        <v>3</v>
      </c>
      <c r="F95" s="428">
        <v>-411</v>
      </c>
      <c r="G95" s="442" t="s">
        <v>756</v>
      </c>
      <c r="H95" s="427" t="s">
        <v>329</v>
      </c>
      <c r="I95" s="429" t="s">
        <v>720</v>
      </c>
      <c r="J95" s="427" t="s">
        <v>721</v>
      </c>
      <c r="K95" s="427" t="s">
        <v>722</v>
      </c>
      <c r="L95" s="429" t="s">
        <v>723</v>
      </c>
      <c r="M95" s="427" t="s">
        <v>330</v>
      </c>
      <c r="N95" s="425">
        <v>43354</v>
      </c>
      <c r="O95" s="430">
        <f t="shared" si="3"/>
        <v>1</v>
      </c>
      <c r="P95" s="430">
        <f t="shared" si="4"/>
        <v>0</v>
      </c>
      <c r="Q95" s="431" t="str">
        <f t="shared" si="5"/>
        <v>Gastos_Gerais</v>
      </c>
      <c r="R95" s="429" t="s">
        <v>330</v>
      </c>
      <c r="S95" s="429" t="s">
        <v>330</v>
      </c>
    </row>
    <row r="96" spans="1:19" s="432" customFormat="1" ht="39.950000000000003" customHeight="1" x14ac:dyDescent="0.2">
      <c r="A96" s="424">
        <v>91</v>
      </c>
      <c r="B96" s="425">
        <v>43354</v>
      </c>
      <c r="C96" s="426">
        <v>43313</v>
      </c>
      <c r="D96" s="427" t="s">
        <v>281</v>
      </c>
      <c r="E96" s="427" t="s">
        <v>4</v>
      </c>
      <c r="F96" s="436">
        <v>-446.07</v>
      </c>
      <c r="G96" s="442" t="s">
        <v>757</v>
      </c>
      <c r="H96" s="427" t="s">
        <v>329</v>
      </c>
      <c r="I96" s="429" t="s">
        <v>720</v>
      </c>
      <c r="J96" s="427" t="s">
        <v>721</v>
      </c>
      <c r="K96" s="427" t="s">
        <v>722</v>
      </c>
      <c r="L96" s="429" t="s">
        <v>723</v>
      </c>
      <c r="M96" s="427" t="s">
        <v>330</v>
      </c>
      <c r="N96" s="425">
        <v>43354</v>
      </c>
      <c r="O96" s="430">
        <f t="shared" si="3"/>
        <v>1</v>
      </c>
      <c r="P96" s="430">
        <f t="shared" si="4"/>
        <v>0</v>
      </c>
      <c r="Q96" s="431" t="str">
        <f t="shared" si="5"/>
        <v>Gastos_Gerais</v>
      </c>
      <c r="R96" s="455" t="s">
        <v>330</v>
      </c>
      <c r="S96" s="455" t="s">
        <v>330</v>
      </c>
    </row>
    <row r="97" spans="1:20" s="432" customFormat="1" ht="39.950000000000003" customHeight="1" x14ac:dyDescent="0.2">
      <c r="A97" s="424">
        <v>92</v>
      </c>
      <c r="B97" s="425">
        <v>43354</v>
      </c>
      <c r="C97" s="426">
        <v>43344</v>
      </c>
      <c r="D97" s="427" t="s">
        <v>35</v>
      </c>
      <c r="E97" s="427" t="s">
        <v>247</v>
      </c>
      <c r="F97" s="428">
        <v>855058.15</v>
      </c>
      <c r="G97" s="457" t="s">
        <v>2699</v>
      </c>
      <c r="H97" s="427" t="s">
        <v>330</v>
      </c>
      <c r="I97" s="429" t="s">
        <v>720</v>
      </c>
      <c r="J97" s="427" t="s">
        <v>721</v>
      </c>
      <c r="K97" s="427" t="s">
        <v>722</v>
      </c>
      <c r="L97" s="429" t="s">
        <v>723</v>
      </c>
      <c r="M97" s="427" t="s">
        <v>330</v>
      </c>
      <c r="N97" s="425">
        <v>43354</v>
      </c>
      <c r="O97" s="430">
        <f t="shared" si="3"/>
        <v>1</v>
      </c>
      <c r="P97" s="430">
        <f t="shared" si="4"/>
        <v>1</v>
      </c>
      <c r="Q97" s="431" t="str">
        <f t="shared" si="5"/>
        <v>Receitas</v>
      </c>
      <c r="R97" s="429" t="s">
        <v>330</v>
      </c>
      <c r="S97" s="429" t="s">
        <v>330</v>
      </c>
      <c r="T97" s="432" t="s">
        <v>443</v>
      </c>
    </row>
    <row r="98" spans="1:20" s="432" customFormat="1" ht="99.75" customHeight="1" x14ac:dyDescent="0.2">
      <c r="A98" s="424">
        <v>93</v>
      </c>
      <c r="B98" s="425">
        <v>43354</v>
      </c>
      <c r="C98" s="426">
        <v>43282</v>
      </c>
      <c r="D98" s="427" t="s">
        <v>281</v>
      </c>
      <c r="E98" s="427" t="s">
        <v>400</v>
      </c>
      <c r="F98" s="428">
        <v>419.88</v>
      </c>
      <c r="G98" s="442" t="s">
        <v>501</v>
      </c>
      <c r="H98" s="427" t="s">
        <v>330</v>
      </c>
      <c r="I98" s="429" t="s">
        <v>758</v>
      </c>
      <c r="J98" s="427" t="s">
        <v>759</v>
      </c>
      <c r="K98" s="427" t="s">
        <v>441</v>
      </c>
      <c r="L98" s="429" t="s">
        <v>33</v>
      </c>
      <c r="M98" s="427">
        <v>707</v>
      </c>
      <c r="N98" s="425">
        <v>43312</v>
      </c>
      <c r="O98" s="430">
        <f t="shared" si="3"/>
        <v>1</v>
      </c>
      <c r="P98" s="430">
        <f t="shared" si="4"/>
        <v>-1</v>
      </c>
      <c r="Q98" s="431" t="str">
        <f t="shared" si="5"/>
        <v>Gastos_Gerais</v>
      </c>
      <c r="R98" s="429" t="s">
        <v>604</v>
      </c>
      <c r="S98" s="429" t="s">
        <v>760</v>
      </c>
    </row>
    <row r="99" spans="1:20" s="432" customFormat="1" ht="123" customHeight="1" x14ac:dyDescent="0.2">
      <c r="A99" s="424">
        <v>94</v>
      </c>
      <c r="B99" s="425">
        <v>43354</v>
      </c>
      <c r="C99" s="426">
        <v>43313</v>
      </c>
      <c r="D99" s="427" t="s">
        <v>281</v>
      </c>
      <c r="E99" s="427" t="s">
        <v>10</v>
      </c>
      <c r="F99" s="428">
        <v>1834.23</v>
      </c>
      <c r="G99" s="442" t="s">
        <v>761</v>
      </c>
      <c r="H99" s="427" t="s">
        <v>329</v>
      </c>
      <c r="I99" s="429" t="s">
        <v>762</v>
      </c>
      <c r="J99" s="427" t="s">
        <v>763</v>
      </c>
      <c r="K99" s="427" t="s">
        <v>441</v>
      </c>
      <c r="L99" s="429" t="s">
        <v>33</v>
      </c>
      <c r="M99" s="427" t="s">
        <v>764</v>
      </c>
      <c r="N99" s="425">
        <v>43349</v>
      </c>
      <c r="O99" s="430">
        <f t="shared" si="3"/>
        <v>1</v>
      </c>
      <c r="P99" s="430">
        <f t="shared" si="4"/>
        <v>0</v>
      </c>
      <c r="Q99" s="431" t="str">
        <f t="shared" si="5"/>
        <v>Gastos_Gerais</v>
      </c>
      <c r="R99" s="429" t="s">
        <v>422</v>
      </c>
      <c r="S99" s="454" t="s">
        <v>1292</v>
      </c>
    </row>
    <row r="100" spans="1:20" s="432" customFormat="1" ht="57.75" customHeight="1" x14ac:dyDescent="0.2">
      <c r="A100" s="424">
        <v>95</v>
      </c>
      <c r="B100" s="425">
        <v>43354</v>
      </c>
      <c r="C100" s="426">
        <v>43282</v>
      </c>
      <c r="D100" s="427" t="s">
        <v>281</v>
      </c>
      <c r="E100" s="427" t="s">
        <v>382</v>
      </c>
      <c r="F100" s="428">
        <v>1500</v>
      </c>
      <c r="G100" s="442" t="s">
        <v>510</v>
      </c>
      <c r="H100" s="427" t="s">
        <v>404</v>
      </c>
      <c r="I100" s="429" t="s">
        <v>765</v>
      </c>
      <c r="J100" s="427" t="s">
        <v>766</v>
      </c>
      <c r="K100" s="427" t="s">
        <v>441</v>
      </c>
      <c r="L100" s="429" t="s">
        <v>33</v>
      </c>
      <c r="M100" s="427" t="s">
        <v>767</v>
      </c>
      <c r="N100" s="425">
        <v>43333</v>
      </c>
      <c r="O100" s="430">
        <f t="shared" si="3"/>
        <v>1</v>
      </c>
      <c r="P100" s="430">
        <f t="shared" si="4"/>
        <v>-1</v>
      </c>
      <c r="Q100" s="431" t="str">
        <f t="shared" si="5"/>
        <v>Gastos_Gerais</v>
      </c>
      <c r="R100" s="429" t="s">
        <v>425</v>
      </c>
      <c r="S100" s="454" t="s">
        <v>768</v>
      </c>
    </row>
    <row r="101" spans="1:20" s="432" customFormat="1" ht="39.950000000000003" customHeight="1" x14ac:dyDescent="0.2">
      <c r="A101" s="424">
        <v>96</v>
      </c>
      <c r="B101" s="425">
        <v>43354</v>
      </c>
      <c r="C101" s="426">
        <v>43160</v>
      </c>
      <c r="D101" s="427" t="s">
        <v>281</v>
      </c>
      <c r="E101" s="427" t="s">
        <v>386</v>
      </c>
      <c r="F101" s="428">
        <v>5000</v>
      </c>
      <c r="G101" s="442" t="s">
        <v>436</v>
      </c>
      <c r="H101" s="427" t="s">
        <v>405</v>
      </c>
      <c r="I101" s="429" t="s">
        <v>769</v>
      </c>
      <c r="J101" s="427" t="s">
        <v>770</v>
      </c>
      <c r="K101" s="427" t="s">
        <v>441</v>
      </c>
      <c r="L101" s="429" t="s">
        <v>33</v>
      </c>
      <c r="M101" s="427" t="s">
        <v>771</v>
      </c>
      <c r="N101" s="425">
        <v>43268</v>
      </c>
      <c r="O101" s="430">
        <f t="shared" si="3"/>
        <v>1</v>
      </c>
      <c r="P101" s="430">
        <f t="shared" si="4"/>
        <v>-5</v>
      </c>
      <c r="Q101" s="431" t="str">
        <f t="shared" si="5"/>
        <v>Gastos_Gerais</v>
      </c>
      <c r="R101" s="429" t="s">
        <v>425</v>
      </c>
      <c r="S101" s="429" t="s">
        <v>772</v>
      </c>
    </row>
    <row r="102" spans="1:20" s="432" customFormat="1" ht="90" customHeight="1" x14ac:dyDescent="0.2">
      <c r="A102" s="424">
        <v>97</v>
      </c>
      <c r="B102" s="425">
        <v>43354</v>
      </c>
      <c r="C102" s="426">
        <v>43282</v>
      </c>
      <c r="D102" s="427" t="s">
        <v>281</v>
      </c>
      <c r="E102" s="427" t="s">
        <v>398</v>
      </c>
      <c r="F102" s="428">
        <v>338.13</v>
      </c>
      <c r="G102" s="442" t="s">
        <v>480</v>
      </c>
      <c r="H102" s="427" t="s">
        <v>407</v>
      </c>
      <c r="I102" s="429" t="s">
        <v>773</v>
      </c>
      <c r="J102" s="427" t="s">
        <v>774</v>
      </c>
      <c r="K102" s="427" t="s">
        <v>441</v>
      </c>
      <c r="L102" s="429" t="s">
        <v>33</v>
      </c>
      <c r="M102" s="427" t="s">
        <v>775</v>
      </c>
      <c r="N102" s="425">
        <v>43294</v>
      </c>
      <c r="O102" s="430">
        <f t="shared" si="3"/>
        <v>1</v>
      </c>
      <c r="P102" s="430">
        <f t="shared" si="4"/>
        <v>-1</v>
      </c>
      <c r="Q102" s="431" t="str">
        <f t="shared" si="5"/>
        <v>Gastos_Gerais</v>
      </c>
      <c r="R102" s="429" t="s">
        <v>425</v>
      </c>
      <c r="S102" s="429" t="s">
        <v>776</v>
      </c>
    </row>
    <row r="103" spans="1:20" s="432" customFormat="1" ht="295.5" customHeight="1" x14ac:dyDescent="0.2">
      <c r="A103" s="424">
        <v>98</v>
      </c>
      <c r="B103" s="425">
        <v>43354</v>
      </c>
      <c r="C103" s="426">
        <v>43282</v>
      </c>
      <c r="D103" s="427" t="s">
        <v>281</v>
      </c>
      <c r="E103" s="427" t="s">
        <v>382</v>
      </c>
      <c r="F103" s="428">
        <v>3000</v>
      </c>
      <c r="G103" s="442" t="s">
        <v>487</v>
      </c>
      <c r="H103" s="427" t="s">
        <v>404</v>
      </c>
      <c r="I103" s="429" t="s">
        <v>777</v>
      </c>
      <c r="J103" s="427" t="s">
        <v>778</v>
      </c>
      <c r="K103" s="427" t="s">
        <v>441</v>
      </c>
      <c r="L103" s="429" t="s">
        <v>33</v>
      </c>
      <c r="M103" s="427" t="s">
        <v>779</v>
      </c>
      <c r="N103" s="425">
        <v>43336</v>
      </c>
      <c r="O103" s="430">
        <f t="shared" si="3"/>
        <v>1</v>
      </c>
      <c r="P103" s="430">
        <f t="shared" si="4"/>
        <v>-1</v>
      </c>
      <c r="Q103" s="431" t="str">
        <f t="shared" si="5"/>
        <v>Gastos_Gerais</v>
      </c>
      <c r="R103" s="429" t="s">
        <v>425</v>
      </c>
      <c r="S103" s="429" t="s">
        <v>780</v>
      </c>
    </row>
    <row r="104" spans="1:20" s="432" customFormat="1" ht="39.950000000000003" customHeight="1" x14ac:dyDescent="0.2">
      <c r="A104" s="424">
        <v>99</v>
      </c>
      <c r="B104" s="425">
        <v>43354</v>
      </c>
      <c r="C104" s="426">
        <v>43252</v>
      </c>
      <c r="D104" s="427" t="s">
        <v>281</v>
      </c>
      <c r="E104" s="427" t="s">
        <v>372</v>
      </c>
      <c r="F104" s="428">
        <v>205.02</v>
      </c>
      <c r="G104" s="442" t="s">
        <v>781</v>
      </c>
      <c r="H104" s="427" t="s">
        <v>405</v>
      </c>
      <c r="I104" s="429" t="s">
        <v>619</v>
      </c>
      <c r="J104" s="427" t="s">
        <v>620</v>
      </c>
      <c r="K104" s="427" t="s">
        <v>621</v>
      </c>
      <c r="L104" s="429" t="s">
        <v>623</v>
      </c>
      <c r="M104" s="427">
        <v>4539</v>
      </c>
      <c r="N104" s="425">
        <v>43354</v>
      </c>
      <c r="O104" s="430">
        <f t="shared" si="3"/>
        <v>1</v>
      </c>
      <c r="P104" s="430">
        <f t="shared" si="4"/>
        <v>-2</v>
      </c>
      <c r="Q104" s="431" t="str">
        <f t="shared" si="5"/>
        <v>Gastos_Gerais</v>
      </c>
      <c r="R104" s="429" t="s">
        <v>330</v>
      </c>
      <c r="S104" s="429" t="s">
        <v>330</v>
      </c>
    </row>
    <row r="105" spans="1:20" s="432" customFormat="1" ht="39.950000000000003" customHeight="1" x14ac:dyDescent="0.2">
      <c r="A105" s="424">
        <v>100</v>
      </c>
      <c r="B105" s="425">
        <v>43354</v>
      </c>
      <c r="C105" s="426">
        <v>43282</v>
      </c>
      <c r="D105" s="427" t="s">
        <v>281</v>
      </c>
      <c r="E105" s="427" t="s">
        <v>380</v>
      </c>
      <c r="F105" s="428">
        <v>77.72</v>
      </c>
      <c r="G105" s="442" t="s">
        <v>782</v>
      </c>
      <c r="H105" s="427" t="s">
        <v>405</v>
      </c>
      <c r="I105" s="429" t="s">
        <v>619</v>
      </c>
      <c r="J105" s="427" t="s">
        <v>620</v>
      </c>
      <c r="K105" s="427" t="s">
        <v>621</v>
      </c>
      <c r="L105" s="429" t="s">
        <v>623</v>
      </c>
      <c r="M105" s="427">
        <v>4540</v>
      </c>
      <c r="N105" s="425">
        <v>43354</v>
      </c>
      <c r="O105" s="430">
        <f t="shared" si="3"/>
        <v>1</v>
      </c>
      <c r="P105" s="430">
        <f t="shared" si="4"/>
        <v>-1</v>
      </c>
      <c r="Q105" s="431" t="str">
        <f t="shared" si="5"/>
        <v>Gastos_Gerais</v>
      </c>
      <c r="R105" s="429" t="s">
        <v>330</v>
      </c>
      <c r="S105" s="429" t="s">
        <v>330</v>
      </c>
    </row>
    <row r="106" spans="1:20" s="432" customFormat="1" ht="39.950000000000003" customHeight="1" x14ac:dyDescent="0.2">
      <c r="A106" s="424">
        <v>101</v>
      </c>
      <c r="B106" s="425">
        <v>43354</v>
      </c>
      <c r="C106" s="426">
        <v>43282</v>
      </c>
      <c r="D106" s="427" t="s">
        <v>281</v>
      </c>
      <c r="E106" s="427" t="s">
        <v>10</v>
      </c>
      <c r="F106" s="428">
        <v>52.71</v>
      </c>
      <c r="G106" s="442" t="s">
        <v>783</v>
      </c>
      <c r="H106" s="427" t="s">
        <v>329</v>
      </c>
      <c r="I106" s="429" t="s">
        <v>619</v>
      </c>
      <c r="J106" s="427" t="s">
        <v>620</v>
      </c>
      <c r="K106" s="427" t="s">
        <v>621</v>
      </c>
      <c r="L106" s="429" t="s">
        <v>623</v>
      </c>
      <c r="M106" s="427">
        <v>4541</v>
      </c>
      <c r="N106" s="425">
        <v>43354</v>
      </c>
      <c r="O106" s="430">
        <f t="shared" si="3"/>
        <v>1</v>
      </c>
      <c r="P106" s="430">
        <f t="shared" si="4"/>
        <v>-1</v>
      </c>
      <c r="Q106" s="431" t="str">
        <f t="shared" si="5"/>
        <v>Gastos_Gerais</v>
      </c>
      <c r="R106" s="429" t="s">
        <v>330</v>
      </c>
      <c r="S106" s="429" t="s">
        <v>330</v>
      </c>
    </row>
    <row r="107" spans="1:20" s="432" customFormat="1" ht="39.950000000000003" customHeight="1" x14ac:dyDescent="0.2">
      <c r="A107" s="424">
        <v>102</v>
      </c>
      <c r="B107" s="425">
        <v>43354</v>
      </c>
      <c r="C107" s="426">
        <v>43282</v>
      </c>
      <c r="D107" s="427" t="s">
        <v>281</v>
      </c>
      <c r="E107" s="427" t="s">
        <v>91</v>
      </c>
      <c r="F107" s="428">
        <v>51.25</v>
      </c>
      <c r="G107" s="442" t="s">
        <v>784</v>
      </c>
      <c r="H107" s="427" t="s">
        <v>329</v>
      </c>
      <c r="I107" s="429" t="s">
        <v>619</v>
      </c>
      <c r="J107" s="427" t="s">
        <v>620</v>
      </c>
      <c r="K107" s="427" t="s">
        <v>621</v>
      </c>
      <c r="L107" s="429" t="s">
        <v>623</v>
      </c>
      <c r="M107" s="427">
        <v>4542</v>
      </c>
      <c r="N107" s="425">
        <v>43354</v>
      </c>
      <c r="O107" s="430">
        <f t="shared" si="3"/>
        <v>1</v>
      </c>
      <c r="P107" s="430">
        <f t="shared" si="4"/>
        <v>-1</v>
      </c>
      <c r="Q107" s="431" t="str">
        <f t="shared" si="5"/>
        <v>Gastos_Gerais</v>
      </c>
      <c r="R107" s="429" t="s">
        <v>330</v>
      </c>
      <c r="S107" s="429" t="s">
        <v>330</v>
      </c>
    </row>
    <row r="108" spans="1:20" s="432" customFormat="1" ht="39.950000000000003" customHeight="1" x14ac:dyDescent="0.2">
      <c r="A108" s="424">
        <v>103</v>
      </c>
      <c r="B108" s="455">
        <v>43354</v>
      </c>
      <c r="C108" s="454">
        <v>43282</v>
      </c>
      <c r="D108" s="429" t="s">
        <v>281</v>
      </c>
      <c r="E108" s="429" t="s">
        <v>400</v>
      </c>
      <c r="F108" s="436">
        <v>104.03</v>
      </c>
      <c r="G108" s="457" t="s">
        <v>785</v>
      </c>
      <c r="H108" s="429" t="s">
        <v>402</v>
      </c>
      <c r="I108" s="429" t="s">
        <v>619</v>
      </c>
      <c r="J108" s="429" t="s">
        <v>620</v>
      </c>
      <c r="K108" s="429" t="s">
        <v>621</v>
      </c>
      <c r="L108" s="429" t="s">
        <v>623</v>
      </c>
      <c r="M108" s="429">
        <v>4543</v>
      </c>
      <c r="N108" s="455">
        <v>43354</v>
      </c>
      <c r="O108" s="430">
        <f t="shared" si="3"/>
        <v>1</v>
      </c>
      <c r="P108" s="430">
        <f t="shared" si="4"/>
        <v>-1</v>
      </c>
      <c r="Q108" s="431" t="str">
        <f t="shared" si="5"/>
        <v>Gastos_Gerais</v>
      </c>
      <c r="R108" s="429" t="s">
        <v>330</v>
      </c>
      <c r="S108" s="429" t="s">
        <v>330</v>
      </c>
    </row>
    <row r="109" spans="1:20" s="432" customFormat="1" ht="39.950000000000003" customHeight="1" x14ac:dyDescent="0.2">
      <c r="A109" s="424">
        <v>104</v>
      </c>
      <c r="B109" s="425">
        <v>43354</v>
      </c>
      <c r="C109" s="426">
        <v>43282</v>
      </c>
      <c r="D109" s="427" t="s">
        <v>281</v>
      </c>
      <c r="E109" s="427" t="s">
        <v>354</v>
      </c>
      <c r="F109" s="428">
        <v>3.78</v>
      </c>
      <c r="G109" s="442" t="s">
        <v>786</v>
      </c>
      <c r="H109" s="427" t="s">
        <v>404</v>
      </c>
      <c r="I109" s="429" t="s">
        <v>619</v>
      </c>
      <c r="J109" s="427" t="s">
        <v>620</v>
      </c>
      <c r="K109" s="427" t="s">
        <v>621</v>
      </c>
      <c r="L109" s="429" t="s">
        <v>623</v>
      </c>
      <c r="M109" s="427">
        <v>4544</v>
      </c>
      <c r="N109" s="425">
        <v>43354</v>
      </c>
      <c r="O109" s="430">
        <f t="shared" si="3"/>
        <v>1</v>
      </c>
      <c r="P109" s="430">
        <f t="shared" si="4"/>
        <v>-1</v>
      </c>
      <c r="Q109" s="431" t="str">
        <f t="shared" si="5"/>
        <v>Gastos_Gerais</v>
      </c>
      <c r="R109" s="429" t="s">
        <v>330</v>
      </c>
      <c r="S109" s="429" t="s">
        <v>330</v>
      </c>
    </row>
    <row r="110" spans="1:20" s="432" customFormat="1" ht="39.950000000000003" customHeight="1" x14ac:dyDescent="0.2">
      <c r="A110" s="424">
        <v>105</v>
      </c>
      <c r="B110" s="425">
        <v>43354</v>
      </c>
      <c r="C110" s="426">
        <v>43313</v>
      </c>
      <c r="D110" s="427" t="s">
        <v>281</v>
      </c>
      <c r="E110" s="427" t="s">
        <v>354</v>
      </c>
      <c r="F110" s="428">
        <v>0.48</v>
      </c>
      <c r="G110" s="442" t="s">
        <v>787</v>
      </c>
      <c r="H110" s="427" t="s">
        <v>405</v>
      </c>
      <c r="I110" s="429" t="s">
        <v>619</v>
      </c>
      <c r="J110" s="427" t="s">
        <v>620</v>
      </c>
      <c r="K110" s="427" t="s">
        <v>621</v>
      </c>
      <c r="L110" s="429" t="s">
        <v>623</v>
      </c>
      <c r="M110" s="427">
        <v>4545</v>
      </c>
      <c r="N110" s="425">
        <v>43354</v>
      </c>
      <c r="O110" s="430">
        <f t="shared" si="3"/>
        <v>1</v>
      </c>
      <c r="P110" s="430">
        <f t="shared" si="4"/>
        <v>0</v>
      </c>
      <c r="Q110" s="431" t="str">
        <f t="shared" si="5"/>
        <v>Gastos_Gerais</v>
      </c>
      <c r="R110" s="429" t="s">
        <v>330</v>
      </c>
      <c r="S110" s="429" t="s">
        <v>330</v>
      </c>
    </row>
    <row r="111" spans="1:20" s="432" customFormat="1" ht="39.950000000000003" customHeight="1" x14ac:dyDescent="0.2">
      <c r="A111" s="424">
        <v>106</v>
      </c>
      <c r="B111" s="425">
        <v>43354</v>
      </c>
      <c r="C111" s="426">
        <v>43313</v>
      </c>
      <c r="D111" s="427" t="s">
        <v>281</v>
      </c>
      <c r="E111" s="427" t="s">
        <v>354</v>
      </c>
      <c r="F111" s="428">
        <v>1.46</v>
      </c>
      <c r="G111" s="442" t="s">
        <v>788</v>
      </c>
      <c r="H111" s="427" t="s">
        <v>405</v>
      </c>
      <c r="I111" s="429" t="s">
        <v>619</v>
      </c>
      <c r="J111" s="427" t="s">
        <v>620</v>
      </c>
      <c r="K111" s="427" t="s">
        <v>621</v>
      </c>
      <c r="L111" s="429" t="s">
        <v>623</v>
      </c>
      <c r="M111" s="427">
        <v>4546</v>
      </c>
      <c r="N111" s="425">
        <v>43354</v>
      </c>
      <c r="O111" s="430">
        <f t="shared" si="3"/>
        <v>1</v>
      </c>
      <c r="P111" s="430">
        <f t="shared" si="4"/>
        <v>0</v>
      </c>
      <c r="Q111" s="431" t="str">
        <f t="shared" si="5"/>
        <v>Gastos_Gerais</v>
      </c>
      <c r="R111" s="429" t="s">
        <v>330</v>
      </c>
      <c r="S111" s="429" t="s">
        <v>330</v>
      </c>
    </row>
    <row r="112" spans="1:20" s="432" customFormat="1" ht="39.950000000000003" customHeight="1" x14ac:dyDescent="0.2">
      <c r="A112" s="424">
        <v>107</v>
      </c>
      <c r="B112" s="425">
        <v>43354</v>
      </c>
      <c r="C112" s="426">
        <v>43313</v>
      </c>
      <c r="D112" s="427" t="s">
        <v>281</v>
      </c>
      <c r="E112" s="427" t="s">
        <v>354</v>
      </c>
      <c r="F112" s="436">
        <v>1.3</v>
      </c>
      <c r="G112" s="442" t="s">
        <v>789</v>
      </c>
      <c r="H112" s="427" t="s">
        <v>405</v>
      </c>
      <c r="I112" s="429" t="s">
        <v>619</v>
      </c>
      <c r="J112" s="427" t="s">
        <v>620</v>
      </c>
      <c r="K112" s="427" t="s">
        <v>621</v>
      </c>
      <c r="L112" s="429" t="s">
        <v>623</v>
      </c>
      <c r="M112" s="427">
        <v>4547</v>
      </c>
      <c r="N112" s="425">
        <v>43354</v>
      </c>
      <c r="O112" s="430">
        <f t="shared" si="3"/>
        <v>1</v>
      </c>
      <c r="P112" s="430">
        <f t="shared" si="4"/>
        <v>0</v>
      </c>
      <c r="Q112" s="431" t="str">
        <f t="shared" si="5"/>
        <v>Gastos_Gerais</v>
      </c>
      <c r="R112" s="429" t="s">
        <v>330</v>
      </c>
      <c r="S112" s="429" t="s">
        <v>330</v>
      </c>
    </row>
    <row r="113" spans="1:19" s="432" customFormat="1" ht="39.950000000000003" customHeight="1" x14ac:dyDescent="0.2">
      <c r="A113" s="424">
        <v>108</v>
      </c>
      <c r="B113" s="425">
        <v>43354</v>
      </c>
      <c r="C113" s="426">
        <v>43313</v>
      </c>
      <c r="D113" s="427" t="s">
        <v>281</v>
      </c>
      <c r="E113" s="427" t="s">
        <v>354</v>
      </c>
      <c r="F113" s="428">
        <v>0.66</v>
      </c>
      <c r="G113" s="442" t="s">
        <v>790</v>
      </c>
      <c r="H113" s="427" t="s">
        <v>405</v>
      </c>
      <c r="I113" s="429" t="s">
        <v>619</v>
      </c>
      <c r="J113" s="427" t="s">
        <v>620</v>
      </c>
      <c r="K113" s="427" t="s">
        <v>621</v>
      </c>
      <c r="L113" s="429" t="s">
        <v>623</v>
      </c>
      <c r="M113" s="427">
        <v>4548</v>
      </c>
      <c r="N113" s="425">
        <v>43354</v>
      </c>
      <c r="O113" s="430">
        <f t="shared" si="3"/>
        <v>1</v>
      </c>
      <c r="P113" s="430">
        <f t="shared" si="4"/>
        <v>0</v>
      </c>
      <c r="Q113" s="431" t="str">
        <f t="shared" si="5"/>
        <v>Gastos_Gerais</v>
      </c>
      <c r="R113" s="429" t="s">
        <v>330</v>
      </c>
      <c r="S113" s="429" t="s">
        <v>330</v>
      </c>
    </row>
    <row r="114" spans="1:19" s="432" customFormat="1" ht="39.950000000000003" customHeight="1" x14ac:dyDescent="0.2">
      <c r="A114" s="424">
        <v>109</v>
      </c>
      <c r="B114" s="425">
        <v>43354</v>
      </c>
      <c r="C114" s="426">
        <v>43252</v>
      </c>
      <c r="D114" s="427" t="s">
        <v>281</v>
      </c>
      <c r="E114" s="427" t="s">
        <v>398</v>
      </c>
      <c r="F114" s="428">
        <v>47.97</v>
      </c>
      <c r="G114" s="442" t="s">
        <v>791</v>
      </c>
      <c r="H114" s="427" t="s">
        <v>407</v>
      </c>
      <c r="I114" s="429" t="s">
        <v>619</v>
      </c>
      <c r="J114" s="427" t="s">
        <v>620</v>
      </c>
      <c r="K114" s="427" t="s">
        <v>621</v>
      </c>
      <c r="L114" s="429" t="s">
        <v>623</v>
      </c>
      <c r="M114" s="427">
        <v>4549</v>
      </c>
      <c r="N114" s="425">
        <v>43354</v>
      </c>
      <c r="O114" s="430">
        <f t="shared" si="3"/>
        <v>1</v>
      </c>
      <c r="P114" s="430">
        <f t="shared" si="4"/>
        <v>-2</v>
      </c>
      <c r="Q114" s="431" t="str">
        <f t="shared" si="5"/>
        <v>Gastos_Gerais</v>
      </c>
      <c r="R114" s="429" t="s">
        <v>330</v>
      </c>
      <c r="S114" s="429" t="s">
        <v>330</v>
      </c>
    </row>
    <row r="115" spans="1:19" s="432" customFormat="1" ht="39.950000000000003" customHeight="1" x14ac:dyDescent="0.2">
      <c r="A115" s="424">
        <v>110</v>
      </c>
      <c r="B115" s="455">
        <v>43354</v>
      </c>
      <c r="C115" s="454">
        <v>43282</v>
      </c>
      <c r="D115" s="429" t="s">
        <v>281</v>
      </c>
      <c r="E115" s="429" t="s">
        <v>398</v>
      </c>
      <c r="F115" s="436">
        <v>35.47</v>
      </c>
      <c r="G115" s="457" t="s">
        <v>792</v>
      </c>
      <c r="H115" s="429" t="s">
        <v>402</v>
      </c>
      <c r="I115" s="429" t="s">
        <v>619</v>
      </c>
      <c r="J115" s="429" t="s">
        <v>620</v>
      </c>
      <c r="K115" s="429" t="s">
        <v>621</v>
      </c>
      <c r="L115" s="429" t="s">
        <v>623</v>
      </c>
      <c r="M115" s="429">
        <v>4550</v>
      </c>
      <c r="N115" s="455">
        <v>43354</v>
      </c>
      <c r="O115" s="430">
        <f t="shared" si="3"/>
        <v>1</v>
      </c>
      <c r="P115" s="430">
        <f t="shared" si="4"/>
        <v>-1</v>
      </c>
      <c r="Q115" s="431" t="str">
        <f t="shared" si="5"/>
        <v>Gastos_Gerais</v>
      </c>
      <c r="R115" s="429" t="s">
        <v>330</v>
      </c>
      <c r="S115" s="429" t="s">
        <v>330</v>
      </c>
    </row>
    <row r="116" spans="1:19" s="432" customFormat="1" ht="39.950000000000003" customHeight="1" x14ac:dyDescent="0.2">
      <c r="A116" s="424">
        <v>111</v>
      </c>
      <c r="B116" s="425">
        <v>43354</v>
      </c>
      <c r="C116" s="426">
        <v>43282</v>
      </c>
      <c r="D116" s="427" t="s">
        <v>281</v>
      </c>
      <c r="E116" s="427" t="s">
        <v>10</v>
      </c>
      <c r="F116" s="436">
        <v>30.71</v>
      </c>
      <c r="G116" s="442" t="s">
        <v>793</v>
      </c>
      <c r="H116" s="427" t="s">
        <v>329</v>
      </c>
      <c r="I116" s="429" t="s">
        <v>619</v>
      </c>
      <c r="J116" s="427" t="s">
        <v>620</v>
      </c>
      <c r="K116" s="427" t="s">
        <v>621</v>
      </c>
      <c r="L116" s="429" t="s">
        <v>623</v>
      </c>
      <c r="M116" s="427">
        <v>4551</v>
      </c>
      <c r="N116" s="425">
        <v>43354</v>
      </c>
      <c r="O116" s="430">
        <f t="shared" si="3"/>
        <v>1</v>
      </c>
      <c r="P116" s="430">
        <f t="shared" si="4"/>
        <v>-1</v>
      </c>
      <c r="Q116" s="431" t="str">
        <f t="shared" si="5"/>
        <v>Gastos_Gerais</v>
      </c>
      <c r="R116" s="429" t="s">
        <v>330</v>
      </c>
      <c r="S116" s="429" t="s">
        <v>330</v>
      </c>
    </row>
    <row r="117" spans="1:19" s="432" customFormat="1" ht="39.950000000000003" customHeight="1" x14ac:dyDescent="0.2">
      <c r="A117" s="424">
        <v>112</v>
      </c>
      <c r="B117" s="425">
        <v>43354</v>
      </c>
      <c r="C117" s="426">
        <v>43313</v>
      </c>
      <c r="D117" s="427" t="s">
        <v>281</v>
      </c>
      <c r="E117" s="427" t="s">
        <v>400</v>
      </c>
      <c r="F117" s="436">
        <v>3.14</v>
      </c>
      <c r="G117" s="442" t="s">
        <v>794</v>
      </c>
      <c r="H117" s="427" t="s">
        <v>405</v>
      </c>
      <c r="I117" s="429" t="s">
        <v>619</v>
      </c>
      <c r="J117" s="427" t="s">
        <v>620</v>
      </c>
      <c r="K117" s="427" t="s">
        <v>621</v>
      </c>
      <c r="L117" s="429" t="s">
        <v>623</v>
      </c>
      <c r="M117" s="427">
        <v>4552</v>
      </c>
      <c r="N117" s="425">
        <v>43354</v>
      </c>
      <c r="O117" s="430">
        <f t="shared" si="3"/>
        <v>1</v>
      </c>
      <c r="P117" s="430">
        <f t="shared" si="4"/>
        <v>0</v>
      </c>
      <c r="Q117" s="431" t="str">
        <f t="shared" si="5"/>
        <v>Gastos_Gerais</v>
      </c>
      <c r="R117" s="429" t="s">
        <v>330</v>
      </c>
      <c r="S117" s="429" t="s">
        <v>330</v>
      </c>
    </row>
    <row r="118" spans="1:19" s="432" customFormat="1" ht="39.950000000000003" customHeight="1" x14ac:dyDescent="0.2">
      <c r="A118" s="424">
        <v>113</v>
      </c>
      <c r="B118" s="425">
        <v>43354</v>
      </c>
      <c r="C118" s="426">
        <v>43282</v>
      </c>
      <c r="D118" s="427" t="s">
        <v>281</v>
      </c>
      <c r="E118" s="427" t="s">
        <v>93</v>
      </c>
      <c r="F118" s="428">
        <v>21.62</v>
      </c>
      <c r="G118" s="442" t="s">
        <v>795</v>
      </c>
      <c r="H118" s="427" t="s">
        <v>329</v>
      </c>
      <c r="I118" s="429" t="s">
        <v>619</v>
      </c>
      <c r="J118" s="427" t="s">
        <v>620</v>
      </c>
      <c r="K118" s="427" t="s">
        <v>621</v>
      </c>
      <c r="L118" s="429" t="s">
        <v>623</v>
      </c>
      <c r="M118" s="427">
        <v>4553</v>
      </c>
      <c r="N118" s="425">
        <v>43354</v>
      </c>
      <c r="O118" s="430">
        <f t="shared" si="3"/>
        <v>1</v>
      </c>
      <c r="P118" s="430">
        <f t="shared" si="4"/>
        <v>-1</v>
      </c>
      <c r="Q118" s="431" t="str">
        <f t="shared" si="5"/>
        <v>Gastos_Gerais</v>
      </c>
      <c r="R118" s="429" t="s">
        <v>330</v>
      </c>
      <c r="S118" s="429" t="s">
        <v>330</v>
      </c>
    </row>
    <row r="119" spans="1:19" s="432" customFormat="1" ht="39.950000000000003" customHeight="1" x14ac:dyDescent="0.2">
      <c r="A119" s="424">
        <v>114</v>
      </c>
      <c r="B119" s="425">
        <v>43354</v>
      </c>
      <c r="C119" s="426">
        <v>43313</v>
      </c>
      <c r="D119" s="427" t="s">
        <v>281</v>
      </c>
      <c r="E119" s="427" t="s">
        <v>398</v>
      </c>
      <c r="F119" s="428">
        <v>13.89</v>
      </c>
      <c r="G119" s="442" t="s">
        <v>796</v>
      </c>
      <c r="H119" s="427" t="s">
        <v>405</v>
      </c>
      <c r="I119" s="429" t="s">
        <v>619</v>
      </c>
      <c r="J119" s="427" t="s">
        <v>620</v>
      </c>
      <c r="K119" s="427" t="s">
        <v>621</v>
      </c>
      <c r="L119" s="429" t="s">
        <v>623</v>
      </c>
      <c r="M119" s="429">
        <v>4554</v>
      </c>
      <c r="N119" s="425">
        <v>43354</v>
      </c>
      <c r="O119" s="430">
        <f t="shared" si="3"/>
        <v>1</v>
      </c>
      <c r="P119" s="430">
        <f t="shared" si="4"/>
        <v>0</v>
      </c>
      <c r="Q119" s="431" t="str">
        <f t="shared" si="5"/>
        <v>Gastos_Gerais</v>
      </c>
      <c r="R119" s="429" t="s">
        <v>330</v>
      </c>
      <c r="S119" s="429" t="s">
        <v>330</v>
      </c>
    </row>
    <row r="120" spans="1:19" s="432" customFormat="1" ht="39.950000000000003" customHeight="1" x14ac:dyDescent="0.2">
      <c r="A120" s="424">
        <v>115</v>
      </c>
      <c r="B120" s="455">
        <v>43354</v>
      </c>
      <c r="C120" s="454">
        <v>43282</v>
      </c>
      <c r="D120" s="429" t="s">
        <v>281</v>
      </c>
      <c r="E120" s="429" t="s">
        <v>400</v>
      </c>
      <c r="F120" s="436">
        <v>327.11</v>
      </c>
      <c r="G120" s="457" t="s">
        <v>797</v>
      </c>
      <c r="H120" s="429" t="s">
        <v>402</v>
      </c>
      <c r="I120" s="429" t="s">
        <v>619</v>
      </c>
      <c r="J120" s="429" t="s">
        <v>620</v>
      </c>
      <c r="K120" s="429" t="s">
        <v>621</v>
      </c>
      <c r="L120" s="429" t="s">
        <v>623</v>
      </c>
      <c r="M120" s="429">
        <v>4555</v>
      </c>
      <c r="N120" s="455">
        <v>43354</v>
      </c>
      <c r="O120" s="430">
        <f t="shared" si="3"/>
        <v>1</v>
      </c>
      <c r="P120" s="430">
        <f t="shared" si="4"/>
        <v>-1</v>
      </c>
      <c r="Q120" s="431" t="str">
        <f t="shared" si="5"/>
        <v>Gastos_Gerais</v>
      </c>
      <c r="R120" s="429" t="s">
        <v>330</v>
      </c>
      <c r="S120" s="429" t="s">
        <v>330</v>
      </c>
    </row>
    <row r="121" spans="1:19" s="432" customFormat="1" ht="39.950000000000003" customHeight="1" x14ac:dyDescent="0.2">
      <c r="A121" s="424">
        <v>116</v>
      </c>
      <c r="B121" s="455">
        <v>43354</v>
      </c>
      <c r="C121" s="454">
        <v>43282</v>
      </c>
      <c r="D121" s="429" t="s">
        <v>281</v>
      </c>
      <c r="E121" s="429" t="s">
        <v>398</v>
      </c>
      <c r="F121" s="436">
        <v>217.11</v>
      </c>
      <c r="G121" s="483" t="s">
        <v>798</v>
      </c>
      <c r="H121" s="429" t="s">
        <v>402</v>
      </c>
      <c r="I121" s="429" t="s">
        <v>619</v>
      </c>
      <c r="J121" s="429" t="s">
        <v>620</v>
      </c>
      <c r="K121" s="429" t="s">
        <v>621</v>
      </c>
      <c r="L121" s="429" t="s">
        <v>623</v>
      </c>
      <c r="M121" s="429">
        <v>4556</v>
      </c>
      <c r="N121" s="455">
        <v>43354</v>
      </c>
      <c r="O121" s="430">
        <f t="shared" si="3"/>
        <v>1</v>
      </c>
      <c r="P121" s="430">
        <f t="shared" si="4"/>
        <v>-1</v>
      </c>
      <c r="Q121" s="431" t="str">
        <f t="shared" si="5"/>
        <v>Gastos_Gerais</v>
      </c>
      <c r="R121" s="429" t="s">
        <v>330</v>
      </c>
      <c r="S121" s="429" t="s">
        <v>330</v>
      </c>
    </row>
    <row r="122" spans="1:19" s="432" customFormat="1" ht="39.950000000000003" customHeight="1" x14ac:dyDescent="0.2">
      <c r="A122" s="424">
        <v>117</v>
      </c>
      <c r="B122" s="455">
        <v>43354</v>
      </c>
      <c r="C122" s="454">
        <v>43313</v>
      </c>
      <c r="D122" s="429" t="s">
        <v>281</v>
      </c>
      <c r="E122" s="429" t="s">
        <v>398</v>
      </c>
      <c r="F122" s="436">
        <v>87.25</v>
      </c>
      <c r="G122" s="457" t="s">
        <v>799</v>
      </c>
      <c r="H122" s="429" t="s">
        <v>402</v>
      </c>
      <c r="I122" s="429" t="s">
        <v>619</v>
      </c>
      <c r="J122" s="429" t="s">
        <v>620</v>
      </c>
      <c r="K122" s="429" t="s">
        <v>621</v>
      </c>
      <c r="L122" s="429" t="s">
        <v>623</v>
      </c>
      <c r="M122" s="429">
        <v>4557</v>
      </c>
      <c r="N122" s="455">
        <v>43354</v>
      </c>
      <c r="O122" s="430">
        <f t="shared" si="3"/>
        <v>1</v>
      </c>
      <c r="P122" s="430">
        <f t="shared" si="4"/>
        <v>0</v>
      </c>
      <c r="Q122" s="431" t="str">
        <f t="shared" si="5"/>
        <v>Gastos_Gerais</v>
      </c>
      <c r="R122" s="429" t="s">
        <v>330</v>
      </c>
      <c r="S122" s="429" t="s">
        <v>330</v>
      </c>
    </row>
    <row r="123" spans="1:19" s="432" customFormat="1" ht="39.950000000000003" customHeight="1" x14ac:dyDescent="0.2">
      <c r="A123" s="424">
        <v>118</v>
      </c>
      <c r="B123" s="425">
        <v>43354</v>
      </c>
      <c r="C123" s="426">
        <v>43313</v>
      </c>
      <c r="D123" s="427" t="s">
        <v>281</v>
      </c>
      <c r="E123" s="427" t="s">
        <v>398</v>
      </c>
      <c r="F123" s="428">
        <v>9.8800000000000008</v>
      </c>
      <c r="G123" s="442" t="s">
        <v>800</v>
      </c>
      <c r="H123" s="427" t="s">
        <v>404</v>
      </c>
      <c r="I123" s="429" t="s">
        <v>619</v>
      </c>
      <c r="J123" s="427" t="s">
        <v>620</v>
      </c>
      <c r="K123" s="427" t="s">
        <v>621</v>
      </c>
      <c r="L123" s="429" t="s">
        <v>623</v>
      </c>
      <c r="M123" s="427">
        <v>4558</v>
      </c>
      <c r="N123" s="425">
        <v>43354</v>
      </c>
      <c r="O123" s="430">
        <f t="shared" si="3"/>
        <v>1</v>
      </c>
      <c r="P123" s="430">
        <f t="shared" si="4"/>
        <v>0</v>
      </c>
      <c r="Q123" s="431" t="str">
        <f t="shared" si="5"/>
        <v>Gastos_Gerais</v>
      </c>
      <c r="R123" s="429" t="s">
        <v>330</v>
      </c>
      <c r="S123" s="429" t="s">
        <v>330</v>
      </c>
    </row>
    <row r="124" spans="1:19" s="432" customFormat="1" ht="39.950000000000003" customHeight="1" x14ac:dyDescent="0.2">
      <c r="A124" s="424">
        <v>119</v>
      </c>
      <c r="B124" s="425">
        <v>43354</v>
      </c>
      <c r="C124" s="426">
        <v>43313</v>
      </c>
      <c r="D124" s="427" t="s">
        <v>281</v>
      </c>
      <c r="E124" s="427" t="s">
        <v>398</v>
      </c>
      <c r="F124" s="428">
        <v>256.58999999999997</v>
      </c>
      <c r="G124" s="442" t="s">
        <v>801</v>
      </c>
      <c r="H124" s="427" t="s">
        <v>405</v>
      </c>
      <c r="I124" s="429" t="s">
        <v>619</v>
      </c>
      <c r="J124" s="427" t="s">
        <v>620</v>
      </c>
      <c r="K124" s="427" t="s">
        <v>621</v>
      </c>
      <c r="L124" s="429" t="s">
        <v>623</v>
      </c>
      <c r="M124" s="464">
        <v>4559</v>
      </c>
      <c r="N124" s="425">
        <v>43354</v>
      </c>
      <c r="O124" s="430">
        <f t="shared" si="3"/>
        <v>1</v>
      </c>
      <c r="P124" s="430">
        <f t="shared" si="4"/>
        <v>0</v>
      </c>
      <c r="Q124" s="431" t="str">
        <f t="shared" si="5"/>
        <v>Gastos_Gerais</v>
      </c>
      <c r="R124" s="429" t="s">
        <v>330</v>
      </c>
      <c r="S124" s="429" t="s">
        <v>330</v>
      </c>
    </row>
    <row r="125" spans="1:19" s="432" customFormat="1" ht="39.950000000000003" customHeight="1" x14ac:dyDescent="0.2">
      <c r="A125" s="424">
        <v>120</v>
      </c>
      <c r="B125" s="455">
        <v>43354</v>
      </c>
      <c r="C125" s="454">
        <v>43313</v>
      </c>
      <c r="D125" s="429" t="s">
        <v>281</v>
      </c>
      <c r="E125" s="429" t="s">
        <v>398</v>
      </c>
      <c r="F125" s="436">
        <v>30.6</v>
      </c>
      <c r="G125" s="457" t="s">
        <v>802</v>
      </c>
      <c r="H125" s="429" t="s">
        <v>402</v>
      </c>
      <c r="I125" s="429" t="s">
        <v>619</v>
      </c>
      <c r="J125" s="429" t="s">
        <v>620</v>
      </c>
      <c r="K125" s="429" t="s">
        <v>621</v>
      </c>
      <c r="L125" s="429" t="s">
        <v>623</v>
      </c>
      <c r="M125" s="464">
        <v>4560</v>
      </c>
      <c r="N125" s="455">
        <v>43354</v>
      </c>
      <c r="O125" s="430">
        <f t="shared" si="3"/>
        <v>1</v>
      </c>
      <c r="P125" s="430">
        <f t="shared" si="4"/>
        <v>0</v>
      </c>
      <c r="Q125" s="431" t="str">
        <f t="shared" si="5"/>
        <v>Gastos_Gerais</v>
      </c>
      <c r="R125" s="455" t="s">
        <v>330</v>
      </c>
      <c r="S125" s="455" t="s">
        <v>330</v>
      </c>
    </row>
    <row r="126" spans="1:19" s="432" customFormat="1" ht="39.950000000000003" customHeight="1" x14ac:dyDescent="0.2">
      <c r="A126" s="424">
        <v>121</v>
      </c>
      <c r="B126" s="455">
        <v>43354</v>
      </c>
      <c r="C126" s="454">
        <v>43313</v>
      </c>
      <c r="D126" s="429" t="s">
        <v>281</v>
      </c>
      <c r="E126" s="429" t="s">
        <v>398</v>
      </c>
      <c r="F126" s="436">
        <v>15.3</v>
      </c>
      <c r="G126" s="457" t="s">
        <v>803</v>
      </c>
      <c r="H126" s="429" t="s">
        <v>402</v>
      </c>
      <c r="I126" s="429" t="s">
        <v>619</v>
      </c>
      <c r="J126" s="429" t="s">
        <v>620</v>
      </c>
      <c r="K126" s="429" t="s">
        <v>621</v>
      </c>
      <c r="L126" s="429" t="s">
        <v>623</v>
      </c>
      <c r="M126" s="429">
        <v>4561</v>
      </c>
      <c r="N126" s="455">
        <v>43354</v>
      </c>
      <c r="O126" s="430">
        <f t="shared" si="3"/>
        <v>1</v>
      </c>
      <c r="P126" s="430">
        <f t="shared" si="4"/>
        <v>0</v>
      </c>
      <c r="Q126" s="431" t="str">
        <f t="shared" si="5"/>
        <v>Gastos_Gerais</v>
      </c>
      <c r="R126" s="455" t="s">
        <v>330</v>
      </c>
      <c r="S126" s="455" t="s">
        <v>330</v>
      </c>
    </row>
    <row r="127" spans="1:19" s="432" customFormat="1" ht="39.950000000000003" customHeight="1" x14ac:dyDescent="0.2">
      <c r="A127" s="424">
        <v>122</v>
      </c>
      <c r="B127" s="455">
        <v>43354</v>
      </c>
      <c r="C127" s="454">
        <v>43313</v>
      </c>
      <c r="D127" s="429" t="s">
        <v>281</v>
      </c>
      <c r="E127" s="429" t="s">
        <v>398</v>
      </c>
      <c r="F127" s="436">
        <v>64.260000000000005</v>
      </c>
      <c r="G127" s="457" t="s">
        <v>804</v>
      </c>
      <c r="H127" s="429" t="s">
        <v>402</v>
      </c>
      <c r="I127" s="429" t="s">
        <v>619</v>
      </c>
      <c r="J127" s="429" t="s">
        <v>620</v>
      </c>
      <c r="K127" s="429" t="s">
        <v>621</v>
      </c>
      <c r="L127" s="429" t="s">
        <v>623</v>
      </c>
      <c r="M127" s="429">
        <v>4562</v>
      </c>
      <c r="N127" s="455">
        <v>43354</v>
      </c>
      <c r="O127" s="430">
        <f t="shared" si="3"/>
        <v>1</v>
      </c>
      <c r="P127" s="430">
        <f t="shared" si="4"/>
        <v>0</v>
      </c>
      <c r="Q127" s="431" t="str">
        <f t="shared" si="5"/>
        <v>Gastos_Gerais</v>
      </c>
      <c r="R127" s="429" t="s">
        <v>330</v>
      </c>
      <c r="S127" s="429" t="s">
        <v>330</v>
      </c>
    </row>
    <row r="128" spans="1:19" s="432" customFormat="1" ht="39.950000000000003" customHeight="1" x14ac:dyDescent="0.2">
      <c r="A128" s="424">
        <v>123</v>
      </c>
      <c r="B128" s="425">
        <v>43354</v>
      </c>
      <c r="C128" s="426">
        <v>43313</v>
      </c>
      <c r="D128" s="427" t="s">
        <v>281</v>
      </c>
      <c r="E128" s="427" t="s">
        <v>398</v>
      </c>
      <c r="F128" s="428">
        <v>10.24</v>
      </c>
      <c r="G128" s="442" t="s">
        <v>805</v>
      </c>
      <c r="H128" s="427" t="s">
        <v>405</v>
      </c>
      <c r="I128" s="429" t="s">
        <v>619</v>
      </c>
      <c r="J128" s="427" t="s">
        <v>620</v>
      </c>
      <c r="K128" s="427" t="s">
        <v>621</v>
      </c>
      <c r="L128" s="429" t="s">
        <v>623</v>
      </c>
      <c r="M128" s="427">
        <v>4563</v>
      </c>
      <c r="N128" s="425">
        <v>43354</v>
      </c>
      <c r="O128" s="430">
        <f t="shared" si="3"/>
        <v>1</v>
      </c>
      <c r="P128" s="430">
        <f t="shared" si="4"/>
        <v>0</v>
      </c>
      <c r="Q128" s="431" t="str">
        <f t="shared" si="5"/>
        <v>Gastos_Gerais</v>
      </c>
      <c r="R128" s="455" t="s">
        <v>330</v>
      </c>
      <c r="S128" s="455" t="s">
        <v>330</v>
      </c>
    </row>
    <row r="129" spans="1:19" s="432" customFormat="1" ht="39.950000000000003" customHeight="1" x14ac:dyDescent="0.2">
      <c r="A129" s="424">
        <v>124</v>
      </c>
      <c r="B129" s="425">
        <v>43354</v>
      </c>
      <c r="C129" s="426">
        <v>43252</v>
      </c>
      <c r="D129" s="427" t="s">
        <v>281</v>
      </c>
      <c r="E129" s="427" t="s">
        <v>398</v>
      </c>
      <c r="F129" s="428">
        <v>61.2</v>
      </c>
      <c r="G129" s="442" t="s">
        <v>806</v>
      </c>
      <c r="H129" s="427" t="s">
        <v>405</v>
      </c>
      <c r="I129" s="429" t="s">
        <v>619</v>
      </c>
      <c r="J129" s="427" t="s">
        <v>620</v>
      </c>
      <c r="K129" s="427" t="s">
        <v>621</v>
      </c>
      <c r="L129" s="429" t="s">
        <v>623</v>
      </c>
      <c r="M129" s="427">
        <v>4564</v>
      </c>
      <c r="N129" s="425">
        <v>43354</v>
      </c>
      <c r="O129" s="430">
        <f t="shared" si="3"/>
        <v>1</v>
      </c>
      <c r="P129" s="430">
        <f t="shared" si="4"/>
        <v>-2</v>
      </c>
      <c r="Q129" s="431" t="str">
        <f t="shared" si="5"/>
        <v>Gastos_Gerais</v>
      </c>
      <c r="R129" s="455" t="s">
        <v>330</v>
      </c>
      <c r="S129" s="455" t="s">
        <v>330</v>
      </c>
    </row>
    <row r="130" spans="1:19" s="432" customFormat="1" ht="39.950000000000003" customHeight="1" x14ac:dyDescent="0.2">
      <c r="A130" s="424">
        <v>125</v>
      </c>
      <c r="B130" s="425">
        <v>43354</v>
      </c>
      <c r="C130" s="426">
        <v>43313</v>
      </c>
      <c r="D130" s="427" t="s">
        <v>281</v>
      </c>
      <c r="E130" s="427" t="s">
        <v>398</v>
      </c>
      <c r="F130" s="428">
        <v>40.92</v>
      </c>
      <c r="G130" s="442" t="s">
        <v>807</v>
      </c>
      <c r="H130" s="427" t="s">
        <v>405</v>
      </c>
      <c r="I130" s="429" t="s">
        <v>619</v>
      </c>
      <c r="J130" s="427" t="s">
        <v>620</v>
      </c>
      <c r="K130" s="427" t="s">
        <v>621</v>
      </c>
      <c r="L130" s="429" t="s">
        <v>623</v>
      </c>
      <c r="M130" s="427">
        <v>4565</v>
      </c>
      <c r="N130" s="425">
        <v>43354</v>
      </c>
      <c r="O130" s="430">
        <f t="shared" si="3"/>
        <v>1</v>
      </c>
      <c r="P130" s="430">
        <f t="shared" si="4"/>
        <v>0</v>
      </c>
      <c r="Q130" s="431" t="str">
        <f t="shared" si="5"/>
        <v>Gastos_Gerais</v>
      </c>
      <c r="R130" s="455" t="s">
        <v>330</v>
      </c>
      <c r="S130" s="455" t="s">
        <v>330</v>
      </c>
    </row>
    <row r="131" spans="1:19" s="432" customFormat="1" ht="39.950000000000003" customHeight="1" x14ac:dyDescent="0.2">
      <c r="A131" s="424">
        <v>126</v>
      </c>
      <c r="B131" s="425">
        <v>43354</v>
      </c>
      <c r="C131" s="426">
        <v>43313</v>
      </c>
      <c r="D131" s="427" t="s">
        <v>281</v>
      </c>
      <c r="E131" s="427" t="s">
        <v>317</v>
      </c>
      <c r="F131" s="428">
        <v>89.02</v>
      </c>
      <c r="G131" s="442" t="s">
        <v>808</v>
      </c>
      <c r="H131" s="427" t="s">
        <v>404</v>
      </c>
      <c r="I131" s="429" t="s">
        <v>619</v>
      </c>
      <c r="J131" s="427" t="s">
        <v>620</v>
      </c>
      <c r="K131" s="427" t="s">
        <v>621</v>
      </c>
      <c r="L131" s="429" t="s">
        <v>623</v>
      </c>
      <c r="M131" s="427">
        <v>4566</v>
      </c>
      <c r="N131" s="425">
        <v>43354</v>
      </c>
      <c r="O131" s="430">
        <f t="shared" si="3"/>
        <v>1</v>
      </c>
      <c r="P131" s="430">
        <f t="shared" si="4"/>
        <v>0</v>
      </c>
      <c r="Q131" s="431" t="str">
        <f t="shared" si="5"/>
        <v>Gastos_Gerais</v>
      </c>
      <c r="R131" s="455" t="s">
        <v>330</v>
      </c>
      <c r="S131" s="455" t="s">
        <v>330</v>
      </c>
    </row>
    <row r="132" spans="1:19" s="432" customFormat="1" ht="39.950000000000003" customHeight="1" x14ac:dyDescent="0.2">
      <c r="A132" s="424">
        <v>127</v>
      </c>
      <c r="B132" s="425">
        <v>43354</v>
      </c>
      <c r="C132" s="426">
        <v>43282</v>
      </c>
      <c r="D132" s="427" t="s">
        <v>189</v>
      </c>
      <c r="E132" s="427" t="s">
        <v>164</v>
      </c>
      <c r="F132" s="428">
        <v>0.2</v>
      </c>
      <c r="G132" s="442" t="s">
        <v>809</v>
      </c>
      <c r="H132" s="427" t="s">
        <v>330</v>
      </c>
      <c r="I132" s="429" t="s">
        <v>619</v>
      </c>
      <c r="J132" s="427" t="s">
        <v>620</v>
      </c>
      <c r="K132" s="427" t="s">
        <v>621</v>
      </c>
      <c r="L132" s="429" t="s">
        <v>623</v>
      </c>
      <c r="M132" s="427">
        <v>4567</v>
      </c>
      <c r="N132" s="425">
        <v>43354</v>
      </c>
      <c r="O132" s="430">
        <f t="shared" si="3"/>
        <v>1</v>
      </c>
      <c r="P132" s="430">
        <f t="shared" si="4"/>
        <v>-1</v>
      </c>
      <c r="Q132" s="431" t="str">
        <f t="shared" si="5"/>
        <v>Gastos_com_Pessoal</v>
      </c>
      <c r="R132" s="455" t="s">
        <v>330</v>
      </c>
      <c r="S132" s="455" t="s">
        <v>330</v>
      </c>
    </row>
    <row r="133" spans="1:19" s="432" customFormat="1" ht="39.950000000000003" customHeight="1" x14ac:dyDescent="0.2">
      <c r="A133" s="424">
        <v>128</v>
      </c>
      <c r="B133" s="425">
        <v>43354</v>
      </c>
      <c r="C133" s="426">
        <v>43313</v>
      </c>
      <c r="D133" s="427" t="s">
        <v>189</v>
      </c>
      <c r="E133" s="427" t="s">
        <v>164</v>
      </c>
      <c r="F133" s="428">
        <v>0.45</v>
      </c>
      <c r="G133" s="442" t="s">
        <v>810</v>
      </c>
      <c r="H133" s="427" t="s">
        <v>330</v>
      </c>
      <c r="I133" s="429" t="s">
        <v>619</v>
      </c>
      <c r="J133" s="427" t="s">
        <v>620</v>
      </c>
      <c r="K133" s="427" t="s">
        <v>621</v>
      </c>
      <c r="L133" s="429" t="s">
        <v>623</v>
      </c>
      <c r="M133" s="427">
        <v>4568</v>
      </c>
      <c r="N133" s="425">
        <v>43354</v>
      </c>
      <c r="O133" s="430">
        <f t="shared" si="3"/>
        <v>1</v>
      </c>
      <c r="P133" s="430">
        <f t="shared" si="4"/>
        <v>0</v>
      </c>
      <c r="Q133" s="431" t="str">
        <f t="shared" si="5"/>
        <v>Gastos_com_Pessoal</v>
      </c>
      <c r="R133" s="455" t="s">
        <v>330</v>
      </c>
      <c r="S133" s="455" t="s">
        <v>330</v>
      </c>
    </row>
    <row r="134" spans="1:19" s="432" customFormat="1" ht="39.950000000000003" customHeight="1" x14ac:dyDescent="0.2">
      <c r="A134" s="424">
        <v>129</v>
      </c>
      <c r="B134" s="425">
        <v>43354</v>
      </c>
      <c r="C134" s="426">
        <v>43313</v>
      </c>
      <c r="D134" s="427" t="s">
        <v>281</v>
      </c>
      <c r="E134" s="427" t="s">
        <v>3</v>
      </c>
      <c r="F134" s="428">
        <v>1323</v>
      </c>
      <c r="G134" s="442" t="s">
        <v>742</v>
      </c>
      <c r="H134" s="427" t="s">
        <v>329</v>
      </c>
      <c r="I134" s="429" t="s">
        <v>738</v>
      </c>
      <c r="J134" s="427" t="s">
        <v>739</v>
      </c>
      <c r="K134" s="429" t="s">
        <v>740</v>
      </c>
      <c r="L134" s="429" t="s">
        <v>741</v>
      </c>
      <c r="M134" s="427">
        <v>9</v>
      </c>
      <c r="N134" s="425">
        <v>43354</v>
      </c>
      <c r="O134" s="430">
        <f t="shared" si="3"/>
        <v>1</v>
      </c>
      <c r="P134" s="430">
        <f t="shared" si="4"/>
        <v>0</v>
      </c>
      <c r="Q134" s="431" t="str">
        <f t="shared" si="5"/>
        <v>Gastos_Gerais</v>
      </c>
      <c r="R134" s="455" t="s">
        <v>330</v>
      </c>
      <c r="S134" s="455" t="s">
        <v>330</v>
      </c>
    </row>
    <row r="135" spans="1:19" s="432" customFormat="1" ht="81" customHeight="1" x14ac:dyDescent="0.2">
      <c r="A135" s="424">
        <v>130</v>
      </c>
      <c r="B135" s="425">
        <v>43355</v>
      </c>
      <c r="C135" s="426">
        <v>43313</v>
      </c>
      <c r="D135" s="427" t="s">
        <v>281</v>
      </c>
      <c r="E135" s="427" t="s">
        <v>93</v>
      </c>
      <c r="F135" s="428">
        <v>-166.34</v>
      </c>
      <c r="G135" s="442" t="s">
        <v>811</v>
      </c>
      <c r="H135" s="427" t="s">
        <v>329</v>
      </c>
      <c r="I135" s="429" t="s">
        <v>720</v>
      </c>
      <c r="J135" s="427" t="s">
        <v>721</v>
      </c>
      <c r="K135" s="427" t="s">
        <v>722</v>
      </c>
      <c r="L135" s="429" t="s">
        <v>723</v>
      </c>
      <c r="M135" s="427" t="s">
        <v>330</v>
      </c>
      <c r="N135" s="425">
        <v>43354</v>
      </c>
      <c r="O135" s="430">
        <f t="shared" ref="O135:O198" si="6">IF(B135=0,0,IF(YEAR(B135)=$P$1,MONTH(B135)-$O$1+12,(YEAR(B135)-$P$1)*11-$O$1+5+MONTH(B135)))-11</f>
        <v>1</v>
      </c>
      <c r="P135" s="430">
        <f t="shared" ref="P135:P198" si="7">IF(C135=0,0,IF(YEAR(C135)=$P$1,MONTH(C135)-$O$1+11,(YEAR(C135)-$P$1)*12-$O$1+11+MONTH(C135)))-10</f>
        <v>0</v>
      </c>
      <c r="Q135" s="431" t="str">
        <f t="shared" ref="Q135:Q198" si="8">SUBSTITUTE(D135," ","_")</f>
        <v>Gastos_Gerais</v>
      </c>
      <c r="R135" s="455" t="s">
        <v>330</v>
      </c>
      <c r="S135" s="455" t="s">
        <v>330</v>
      </c>
    </row>
    <row r="136" spans="1:19" s="432" customFormat="1" ht="80.25" customHeight="1" x14ac:dyDescent="0.2">
      <c r="A136" s="424">
        <v>131</v>
      </c>
      <c r="B136" s="425">
        <v>43355</v>
      </c>
      <c r="C136" s="426">
        <v>43313</v>
      </c>
      <c r="D136" s="427" t="s">
        <v>281</v>
      </c>
      <c r="E136" s="427" t="s">
        <v>93</v>
      </c>
      <c r="F136" s="428">
        <v>-316.33999999999997</v>
      </c>
      <c r="G136" s="442" t="s">
        <v>812</v>
      </c>
      <c r="H136" s="427" t="s">
        <v>329</v>
      </c>
      <c r="I136" s="429" t="s">
        <v>720</v>
      </c>
      <c r="J136" s="427" t="s">
        <v>721</v>
      </c>
      <c r="K136" s="427" t="s">
        <v>722</v>
      </c>
      <c r="L136" s="429" t="s">
        <v>723</v>
      </c>
      <c r="M136" s="427" t="s">
        <v>330</v>
      </c>
      <c r="N136" s="425">
        <v>43354</v>
      </c>
      <c r="O136" s="430">
        <f t="shared" si="6"/>
        <v>1</v>
      </c>
      <c r="P136" s="430">
        <f t="shared" si="7"/>
        <v>0</v>
      </c>
      <c r="Q136" s="431" t="str">
        <f t="shared" si="8"/>
        <v>Gastos_Gerais</v>
      </c>
      <c r="R136" s="455" t="s">
        <v>330</v>
      </c>
      <c r="S136" s="455" t="s">
        <v>330</v>
      </c>
    </row>
    <row r="137" spans="1:19" s="432" customFormat="1" ht="72" customHeight="1" x14ac:dyDescent="0.2">
      <c r="A137" s="424">
        <v>132</v>
      </c>
      <c r="B137" s="425">
        <v>43355</v>
      </c>
      <c r="C137" s="426">
        <v>43313</v>
      </c>
      <c r="D137" s="427" t="s">
        <v>281</v>
      </c>
      <c r="E137" s="427" t="s">
        <v>93</v>
      </c>
      <c r="F137" s="428">
        <v>-166.34</v>
      </c>
      <c r="G137" s="442" t="s">
        <v>813</v>
      </c>
      <c r="H137" s="427" t="s">
        <v>329</v>
      </c>
      <c r="I137" s="429" t="s">
        <v>720</v>
      </c>
      <c r="J137" s="427" t="s">
        <v>721</v>
      </c>
      <c r="K137" s="427" t="s">
        <v>722</v>
      </c>
      <c r="L137" s="429" t="s">
        <v>723</v>
      </c>
      <c r="M137" s="427" t="s">
        <v>330</v>
      </c>
      <c r="N137" s="425">
        <v>43354</v>
      </c>
      <c r="O137" s="430">
        <f t="shared" si="6"/>
        <v>1</v>
      </c>
      <c r="P137" s="430">
        <f t="shared" si="7"/>
        <v>0</v>
      </c>
      <c r="Q137" s="431" t="str">
        <f t="shared" si="8"/>
        <v>Gastos_Gerais</v>
      </c>
      <c r="R137" s="455" t="s">
        <v>330</v>
      </c>
      <c r="S137" s="455" t="s">
        <v>330</v>
      </c>
    </row>
    <row r="138" spans="1:19" s="432" customFormat="1" ht="114" customHeight="1" x14ac:dyDescent="0.2">
      <c r="A138" s="424">
        <v>133</v>
      </c>
      <c r="B138" s="425">
        <v>43355</v>
      </c>
      <c r="C138" s="426">
        <v>43313</v>
      </c>
      <c r="D138" s="427" t="s">
        <v>281</v>
      </c>
      <c r="E138" s="427" t="s">
        <v>317</v>
      </c>
      <c r="F138" s="428">
        <v>14536.14</v>
      </c>
      <c r="G138" s="442" t="s">
        <v>814</v>
      </c>
      <c r="H138" s="427" t="s">
        <v>405</v>
      </c>
      <c r="I138" s="429" t="s">
        <v>815</v>
      </c>
      <c r="J138" s="427" t="s">
        <v>816</v>
      </c>
      <c r="K138" s="427" t="s">
        <v>608</v>
      </c>
      <c r="L138" s="429" t="s">
        <v>33</v>
      </c>
      <c r="M138" s="427" t="s">
        <v>817</v>
      </c>
      <c r="N138" s="425">
        <v>43347</v>
      </c>
      <c r="O138" s="430">
        <f t="shared" si="6"/>
        <v>1</v>
      </c>
      <c r="P138" s="430">
        <f t="shared" si="7"/>
        <v>0</v>
      </c>
      <c r="Q138" s="431" t="str">
        <f t="shared" si="8"/>
        <v>Gastos_Gerais</v>
      </c>
      <c r="R138" s="455" t="s">
        <v>425</v>
      </c>
      <c r="S138" s="455" t="s">
        <v>818</v>
      </c>
    </row>
    <row r="139" spans="1:19" s="432" customFormat="1" ht="108.75" customHeight="1" x14ac:dyDescent="0.2">
      <c r="A139" s="424">
        <v>134</v>
      </c>
      <c r="B139" s="455">
        <v>43355</v>
      </c>
      <c r="C139" s="454">
        <v>43221</v>
      </c>
      <c r="D139" s="429" t="s">
        <v>281</v>
      </c>
      <c r="E139" s="429" t="s">
        <v>384</v>
      </c>
      <c r="F139" s="436">
        <v>9650</v>
      </c>
      <c r="G139" s="457" t="s">
        <v>509</v>
      </c>
      <c r="H139" s="429" t="s">
        <v>402</v>
      </c>
      <c r="I139" s="429" t="s">
        <v>819</v>
      </c>
      <c r="J139" s="429" t="s">
        <v>820</v>
      </c>
      <c r="K139" s="429" t="s">
        <v>608</v>
      </c>
      <c r="L139" s="429" t="s">
        <v>33</v>
      </c>
      <c r="M139" s="429" t="s">
        <v>821</v>
      </c>
      <c r="N139" s="455">
        <v>43304</v>
      </c>
      <c r="O139" s="430">
        <f t="shared" si="6"/>
        <v>1</v>
      </c>
      <c r="P139" s="430">
        <f t="shared" si="7"/>
        <v>-3</v>
      </c>
      <c r="Q139" s="431" t="str">
        <f t="shared" si="8"/>
        <v>Gastos_Gerais</v>
      </c>
      <c r="R139" s="455" t="s">
        <v>425</v>
      </c>
      <c r="S139" s="455" t="s">
        <v>822</v>
      </c>
    </row>
    <row r="140" spans="1:19" s="432" customFormat="1" ht="113.25" customHeight="1" x14ac:dyDescent="0.2">
      <c r="A140" s="424">
        <v>135</v>
      </c>
      <c r="B140" s="455">
        <v>43355</v>
      </c>
      <c r="C140" s="454">
        <v>43282</v>
      </c>
      <c r="D140" s="429" t="s">
        <v>281</v>
      </c>
      <c r="E140" s="429" t="s">
        <v>398</v>
      </c>
      <c r="F140" s="436">
        <v>2537.15</v>
      </c>
      <c r="G140" s="457" t="s">
        <v>824</v>
      </c>
      <c r="H140" s="429" t="s">
        <v>402</v>
      </c>
      <c r="I140" s="429" t="s">
        <v>606</v>
      </c>
      <c r="J140" s="429" t="s">
        <v>607</v>
      </c>
      <c r="K140" s="429" t="s">
        <v>608</v>
      </c>
      <c r="L140" s="429" t="s">
        <v>33</v>
      </c>
      <c r="M140" s="429" t="s">
        <v>825</v>
      </c>
      <c r="N140" s="455">
        <v>43313</v>
      </c>
      <c r="O140" s="430">
        <f t="shared" si="6"/>
        <v>1</v>
      </c>
      <c r="P140" s="430">
        <f t="shared" si="7"/>
        <v>-1</v>
      </c>
      <c r="Q140" s="431" t="str">
        <f t="shared" si="8"/>
        <v>Gastos_Gerais</v>
      </c>
      <c r="R140" s="455" t="s">
        <v>647</v>
      </c>
      <c r="S140" s="455" t="s">
        <v>826</v>
      </c>
    </row>
    <row r="141" spans="1:19" s="432" customFormat="1" ht="110.25" customHeight="1" x14ac:dyDescent="0.2">
      <c r="A141" s="424">
        <v>136</v>
      </c>
      <c r="B141" s="455">
        <v>43355</v>
      </c>
      <c r="C141" s="454">
        <v>43313</v>
      </c>
      <c r="D141" s="429" t="s">
        <v>281</v>
      </c>
      <c r="E141" s="429" t="s">
        <v>398</v>
      </c>
      <c r="F141" s="436">
        <v>709.47</v>
      </c>
      <c r="G141" s="457" t="s">
        <v>832</v>
      </c>
      <c r="H141" s="429" t="s">
        <v>402</v>
      </c>
      <c r="I141" s="429" t="s">
        <v>606</v>
      </c>
      <c r="J141" s="429" t="s">
        <v>607</v>
      </c>
      <c r="K141" s="429" t="s">
        <v>608</v>
      </c>
      <c r="L141" s="429" t="s">
        <v>33</v>
      </c>
      <c r="M141" s="429" t="s">
        <v>829</v>
      </c>
      <c r="N141" s="455">
        <v>43319</v>
      </c>
      <c r="O141" s="430">
        <f t="shared" si="6"/>
        <v>1</v>
      </c>
      <c r="P141" s="430">
        <f t="shared" si="7"/>
        <v>0</v>
      </c>
      <c r="Q141" s="431" t="str">
        <f t="shared" si="8"/>
        <v>Gastos_Gerais</v>
      </c>
      <c r="R141" s="455" t="s">
        <v>647</v>
      </c>
      <c r="S141" s="455" t="s">
        <v>830</v>
      </c>
    </row>
    <row r="142" spans="1:19" s="432" customFormat="1" ht="92.25" customHeight="1" x14ac:dyDescent="0.2">
      <c r="A142" s="424">
        <v>137</v>
      </c>
      <c r="B142" s="425">
        <v>43355</v>
      </c>
      <c r="C142" s="426">
        <v>43313</v>
      </c>
      <c r="D142" s="427" t="s">
        <v>281</v>
      </c>
      <c r="E142" s="427" t="s">
        <v>398</v>
      </c>
      <c r="F142" s="428">
        <v>2746.9</v>
      </c>
      <c r="G142" s="442" t="s">
        <v>831</v>
      </c>
      <c r="H142" s="427" t="s">
        <v>405</v>
      </c>
      <c r="I142" s="429" t="s">
        <v>606</v>
      </c>
      <c r="J142" s="427" t="s">
        <v>607</v>
      </c>
      <c r="K142" s="427" t="s">
        <v>608</v>
      </c>
      <c r="L142" s="429" t="s">
        <v>33</v>
      </c>
      <c r="M142" s="427" t="s">
        <v>827</v>
      </c>
      <c r="N142" s="425">
        <v>43325</v>
      </c>
      <c r="O142" s="430">
        <f t="shared" si="6"/>
        <v>1</v>
      </c>
      <c r="P142" s="430">
        <f t="shared" si="7"/>
        <v>0</v>
      </c>
      <c r="Q142" s="431" t="str">
        <f t="shared" si="8"/>
        <v>Gastos_Gerais</v>
      </c>
      <c r="R142" s="455" t="s">
        <v>422</v>
      </c>
      <c r="S142" s="455" t="s">
        <v>828</v>
      </c>
    </row>
    <row r="143" spans="1:19" s="432" customFormat="1" ht="57.75" customHeight="1" x14ac:dyDescent="0.2">
      <c r="A143" s="424">
        <v>138</v>
      </c>
      <c r="B143" s="425">
        <v>43355</v>
      </c>
      <c r="C143" s="426">
        <v>43252</v>
      </c>
      <c r="D143" s="427" t="s">
        <v>281</v>
      </c>
      <c r="E143" s="427" t="s">
        <v>382</v>
      </c>
      <c r="F143" s="428">
        <v>1376</v>
      </c>
      <c r="G143" s="442" t="s">
        <v>455</v>
      </c>
      <c r="H143" s="427" t="s">
        <v>407</v>
      </c>
      <c r="I143" s="429" t="s">
        <v>833</v>
      </c>
      <c r="J143" s="427" t="s">
        <v>834</v>
      </c>
      <c r="K143" s="427" t="s">
        <v>608</v>
      </c>
      <c r="L143" s="429" t="s">
        <v>835</v>
      </c>
      <c r="M143" s="427">
        <v>39</v>
      </c>
      <c r="N143" s="425">
        <v>43272</v>
      </c>
      <c r="O143" s="430">
        <f t="shared" si="6"/>
        <v>1</v>
      </c>
      <c r="P143" s="430">
        <f t="shared" si="7"/>
        <v>-2</v>
      </c>
      <c r="Q143" s="431" t="str">
        <f t="shared" si="8"/>
        <v>Gastos_Gerais</v>
      </c>
      <c r="R143" s="455" t="s">
        <v>425</v>
      </c>
      <c r="S143" s="455" t="s">
        <v>836</v>
      </c>
    </row>
    <row r="144" spans="1:19" s="432" customFormat="1" ht="66.75" customHeight="1" x14ac:dyDescent="0.2">
      <c r="A144" s="424">
        <v>139</v>
      </c>
      <c r="B144" s="425">
        <v>43355</v>
      </c>
      <c r="C144" s="426">
        <v>43313</v>
      </c>
      <c r="D144" s="427" t="s">
        <v>281</v>
      </c>
      <c r="E144" s="427" t="s">
        <v>191</v>
      </c>
      <c r="F144" s="428">
        <v>300</v>
      </c>
      <c r="G144" s="442" t="s">
        <v>530</v>
      </c>
      <c r="H144" s="427" t="s">
        <v>405</v>
      </c>
      <c r="I144" s="429" t="s">
        <v>837</v>
      </c>
      <c r="J144" s="427" t="s">
        <v>838</v>
      </c>
      <c r="K144" s="427" t="s">
        <v>608</v>
      </c>
      <c r="L144" s="429" t="s">
        <v>33</v>
      </c>
      <c r="M144" s="427" t="s">
        <v>839</v>
      </c>
      <c r="N144" s="425">
        <v>43334</v>
      </c>
      <c r="O144" s="430">
        <f t="shared" si="6"/>
        <v>1</v>
      </c>
      <c r="P144" s="430">
        <f t="shared" si="7"/>
        <v>0</v>
      </c>
      <c r="Q144" s="431" t="str">
        <f t="shared" si="8"/>
        <v>Gastos_Gerais</v>
      </c>
      <c r="R144" s="455" t="s">
        <v>425</v>
      </c>
      <c r="S144" s="455" t="s">
        <v>840</v>
      </c>
    </row>
    <row r="145" spans="1:19" s="432" customFormat="1" ht="64.5" customHeight="1" x14ac:dyDescent="0.2">
      <c r="A145" s="424">
        <v>140</v>
      </c>
      <c r="B145" s="425">
        <v>43355</v>
      </c>
      <c r="C145" s="426">
        <v>43282</v>
      </c>
      <c r="D145" s="427" t="s">
        <v>281</v>
      </c>
      <c r="E145" s="427" t="s">
        <v>382</v>
      </c>
      <c r="F145" s="428">
        <v>5000</v>
      </c>
      <c r="G145" s="442" t="s">
        <v>489</v>
      </c>
      <c r="H145" s="427" t="s">
        <v>404</v>
      </c>
      <c r="I145" s="429" t="s">
        <v>841</v>
      </c>
      <c r="J145" s="427" t="s">
        <v>842</v>
      </c>
      <c r="K145" s="427" t="s">
        <v>608</v>
      </c>
      <c r="L145" s="429" t="s">
        <v>33</v>
      </c>
      <c r="M145" s="427" t="s">
        <v>843</v>
      </c>
      <c r="N145" s="425">
        <v>43311</v>
      </c>
      <c r="O145" s="430">
        <f t="shared" si="6"/>
        <v>1</v>
      </c>
      <c r="P145" s="430">
        <f t="shared" si="7"/>
        <v>-1</v>
      </c>
      <c r="Q145" s="431" t="str">
        <f t="shared" si="8"/>
        <v>Gastos_Gerais</v>
      </c>
      <c r="R145" s="455" t="s">
        <v>425</v>
      </c>
      <c r="S145" s="455" t="s">
        <v>844</v>
      </c>
    </row>
    <row r="146" spans="1:19" s="432" customFormat="1" ht="39.950000000000003" customHeight="1" x14ac:dyDescent="0.2">
      <c r="A146" s="424">
        <v>141</v>
      </c>
      <c r="B146" s="425">
        <v>43355</v>
      </c>
      <c r="C146" s="426">
        <v>43282</v>
      </c>
      <c r="D146" s="427" t="s">
        <v>281</v>
      </c>
      <c r="E146" s="427" t="s">
        <v>317</v>
      </c>
      <c r="F146" s="428">
        <v>1752.72</v>
      </c>
      <c r="G146" s="442" t="s">
        <v>490</v>
      </c>
      <c r="H146" s="427" t="s">
        <v>404</v>
      </c>
      <c r="I146" s="429" t="s">
        <v>815</v>
      </c>
      <c r="J146" s="427" t="s">
        <v>816</v>
      </c>
      <c r="K146" s="427" t="s">
        <v>608</v>
      </c>
      <c r="L146" s="429" t="s">
        <v>33</v>
      </c>
      <c r="M146" s="427" t="s">
        <v>845</v>
      </c>
      <c r="N146" s="425">
        <v>43332</v>
      </c>
      <c r="O146" s="430">
        <f t="shared" si="6"/>
        <v>1</v>
      </c>
      <c r="P146" s="430">
        <f t="shared" si="7"/>
        <v>-1</v>
      </c>
      <c r="Q146" s="431" t="str">
        <f t="shared" si="8"/>
        <v>Gastos_Gerais</v>
      </c>
      <c r="R146" s="455" t="s">
        <v>425</v>
      </c>
      <c r="S146" s="455" t="s">
        <v>846</v>
      </c>
    </row>
    <row r="147" spans="1:19" s="432" customFormat="1" ht="72.75" customHeight="1" x14ac:dyDescent="0.2">
      <c r="A147" s="424">
        <v>142</v>
      </c>
      <c r="B147" s="425">
        <v>43355</v>
      </c>
      <c r="C147" s="426">
        <v>43313</v>
      </c>
      <c r="D147" s="427" t="s">
        <v>281</v>
      </c>
      <c r="E147" s="427" t="s">
        <v>400</v>
      </c>
      <c r="F147" s="428">
        <v>2200</v>
      </c>
      <c r="G147" s="442" t="s">
        <v>562</v>
      </c>
      <c r="H147" s="427" t="s">
        <v>405</v>
      </c>
      <c r="I147" s="429" t="s">
        <v>847</v>
      </c>
      <c r="J147" s="427" t="s">
        <v>848</v>
      </c>
      <c r="K147" s="427" t="s">
        <v>608</v>
      </c>
      <c r="L147" s="429" t="s">
        <v>33</v>
      </c>
      <c r="M147" s="427" t="s">
        <v>850</v>
      </c>
      <c r="N147" s="425" t="s">
        <v>851</v>
      </c>
      <c r="O147" s="430">
        <f t="shared" si="6"/>
        <v>1</v>
      </c>
      <c r="P147" s="430">
        <f t="shared" si="7"/>
        <v>0</v>
      </c>
      <c r="Q147" s="431" t="str">
        <f t="shared" si="8"/>
        <v>Gastos_Gerais</v>
      </c>
      <c r="R147" s="455" t="s">
        <v>425</v>
      </c>
      <c r="S147" s="455" t="s">
        <v>849</v>
      </c>
    </row>
    <row r="148" spans="1:19" s="432" customFormat="1" ht="39.950000000000003" customHeight="1" x14ac:dyDescent="0.2">
      <c r="A148" s="424">
        <v>143</v>
      </c>
      <c r="B148" s="425">
        <v>43355</v>
      </c>
      <c r="C148" s="426">
        <v>43160</v>
      </c>
      <c r="D148" s="427" t="s">
        <v>281</v>
      </c>
      <c r="E148" s="427" t="s">
        <v>386</v>
      </c>
      <c r="F148" s="428">
        <v>3500</v>
      </c>
      <c r="G148" s="442" t="s">
        <v>436</v>
      </c>
      <c r="H148" s="427" t="s">
        <v>405</v>
      </c>
      <c r="I148" s="429" t="s">
        <v>852</v>
      </c>
      <c r="J148" s="427" t="s">
        <v>853</v>
      </c>
      <c r="K148" s="427" t="s">
        <v>608</v>
      </c>
      <c r="L148" s="429" t="s">
        <v>33</v>
      </c>
      <c r="M148" s="427" t="s">
        <v>854</v>
      </c>
      <c r="N148" s="425">
        <v>43271</v>
      </c>
      <c r="O148" s="430">
        <f t="shared" si="6"/>
        <v>1</v>
      </c>
      <c r="P148" s="430">
        <f t="shared" si="7"/>
        <v>-5</v>
      </c>
      <c r="Q148" s="431" t="str">
        <f t="shared" si="8"/>
        <v>Gastos_Gerais</v>
      </c>
      <c r="R148" s="455" t="s">
        <v>425</v>
      </c>
      <c r="S148" s="455" t="s">
        <v>855</v>
      </c>
    </row>
    <row r="149" spans="1:19" s="432" customFormat="1" ht="151.5" customHeight="1" x14ac:dyDescent="0.2">
      <c r="A149" s="424">
        <v>144</v>
      </c>
      <c r="B149" s="425">
        <v>43355</v>
      </c>
      <c r="C149" s="426">
        <v>43313</v>
      </c>
      <c r="D149" s="427" t="s">
        <v>281</v>
      </c>
      <c r="E149" s="427" t="s">
        <v>60</v>
      </c>
      <c r="F149" s="428">
        <v>2496.41</v>
      </c>
      <c r="G149" s="442" t="s">
        <v>856</v>
      </c>
      <c r="H149" s="427" t="s">
        <v>329</v>
      </c>
      <c r="I149" s="429" t="s">
        <v>981</v>
      </c>
      <c r="J149" s="427" t="s">
        <v>857</v>
      </c>
      <c r="K149" s="427" t="s">
        <v>608</v>
      </c>
      <c r="L149" s="429" t="s">
        <v>33</v>
      </c>
      <c r="M149" s="427" t="s">
        <v>858</v>
      </c>
      <c r="N149" s="425">
        <v>43343</v>
      </c>
      <c r="O149" s="430">
        <f t="shared" si="6"/>
        <v>1</v>
      </c>
      <c r="P149" s="430">
        <f t="shared" si="7"/>
        <v>0</v>
      </c>
      <c r="Q149" s="431" t="str">
        <f t="shared" si="8"/>
        <v>Gastos_Gerais</v>
      </c>
      <c r="R149" s="455" t="s">
        <v>422</v>
      </c>
      <c r="S149" s="455" t="s">
        <v>859</v>
      </c>
    </row>
    <row r="150" spans="1:19" s="432" customFormat="1" ht="68.25" customHeight="1" x14ac:dyDescent="0.2">
      <c r="A150" s="424">
        <v>145</v>
      </c>
      <c r="B150" s="425">
        <v>43355</v>
      </c>
      <c r="C150" s="426">
        <v>43313</v>
      </c>
      <c r="D150" s="427" t="s">
        <v>281</v>
      </c>
      <c r="E150" s="427" t="s">
        <v>382</v>
      </c>
      <c r="F150" s="428">
        <v>1376</v>
      </c>
      <c r="G150" s="442" t="s">
        <v>453</v>
      </c>
      <c r="H150" s="427" t="s">
        <v>407</v>
      </c>
      <c r="I150" s="429" t="s">
        <v>860</v>
      </c>
      <c r="J150" s="427" t="s">
        <v>861</v>
      </c>
      <c r="K150" s="427" t="s">
        <v>608</v>
      </c>
      <c r="L150" s="429" t="s">
        <v>835</v>
      </c>
      <c r="M150" s="427">
        <v>40</v>
      </c>
      <c r="N150" s="425">
        <v>43272</v>
      </c>
      <c r="O150" s="430">
        <f t="shared" si="6"/>
        <v>1</v>
      </c>
      <c r="P150" s="430">
        <f t="shared" si="7"/>
        <v>0</v>
      </c>
      <c r="Q150" s="431" t="str">
        <f t="shared" si="8"/>
        <v>Gastos_Gerais</v>
      </c>
      <c r="R150" s="455" t="s">
        <v>425</v>
      </c>
      <c r="S150" s="455" t="s">
        <v>862</v>
      </c>
    </row>
    <row r="151" spans="1:19" s="432" customFormat="1" ht="53.25" customHeight="1" x14ac:dyDescent="0.2">
      <c r="A151" s="424">
        <v>146</v>
      </c>
      <c r="B151" s="425">
        <v>43355</v>
      </c>
      <c r="C151" s="426">
        <v>43252</v>
      </c>
      <c r="D151" s="427" t="s">
        <v>281</v>
      </c>
      <c r="E151" s="427" t="s">
        <v>382</v>
      </c>
      <c r="F151" s="428">
        <v>103.2</v>
      </c>
      <c r="G151" s="442" t="s">
        <v>466</v>
      </c>
      <c r="H151" s="427" t="s">
        <v>406</v>
      </c>
      <c r="I151" s="429" t="s">
        <v>863</v>
      </c>
      <c r="J151" s="427" t="s">
        <v>864</v>
      </c>
      <c r="K151" s="427" t="s">
        <v>608</v>
      </c>
      <c r="L151" s="429" t="s">
        <v>835</v>
      </c>
      <c r="M151" s="427">
        <v>166</v>
      </c>
      <c r="N151" s="425">
        <v>43355</v>
      </c>
      <c r="O151" s="430">
        <f t="shared" si="6"/>
        <v>1</v>
      </c>
      <c r="P151" s="430">
        <f t="shared" si="7"/>
        <v>-2</v>
      </c>
      <c r="Q151" s="431" t="str">
        <f t="shared" si="8"/>
        <v>Gastos_Gerais</v>
      </c>
      <c r="R151" s="455" t="s">
        <v>425</v>
      </c>
      <c r="S151" s="455" t="s">
        <v>865</v>
      </c>
    </row>
    <row r="152" spans="1:19" s="432" customFormat="1" ht="182.25" customHeight="1" x14ac:dyDescent="0.2">
      <c r="A152" s="424">
        <v>147</v>
      </c>
      <c r="B152" s="455">
        <v>43355</v>
      </c>
      <c r="C152" s="454">
        <v>43313</v>
      </c>
      <c r="D152" s="429" t="s">
        <v>281</v>
      </c>
      <c r="E152" s="429" t="s">
        <v>398</v>
      </c>
      <c r="F152" s="436">
        <v>1018.5</v>
      </c>
      <c r="G152" s="457" t="s">
        <v>866</v>
      </c>
      <c r="H152" s="429" t="s">
        <v>402</v>
      </c>
      <c r="I152" s="429" t="s">
        <v>867</v>
      </c>
      <c r="J152" s="429" t="s">
        <v>868</v>
      </c>
      <c r="K152" s="429" t="s">
        <v>740</v>
      </c>
      <c r="L152" s="429" t="s">
        <v>33</v>
      </c>
      <c r="M152" s="429" t="s">
        <v>869</v>
      </c>
      <c r="N152" s="455">
        <v>43325</v>
      </c>
      <c r="O152" s="430">
        <f t="shared" si="6"/>
        <v>1</v>
      </c>
      <c r="P152" s="430">
        <f t="shared" si="7"/>
        <v>0</v>
      </c>
      <c r="Q152" s="431" t="str">
        <f t="shared" si="8"/>
        <v>Gastos_Gerais</v>
      </c>
      <c r="R152" s="429" t="s">
        <v>422</v>
      </c>
      <c r="S152" s="429" t="s">
        <v>870</v>
      </c>
    </row>
    <row r="153" spans="1:19" s="432" customFormat="1" ht="124.5" customHeight="1" x14ac:dyDescent="0.2">
      <c r="A153" s="424">
        <v>148</v>
      </c>
      <c r="B153" s="425">
        <v>43355</v>
      </c>
      <c r="C153" s="426">
        <v>43313</v>
      </c>
      <c r="D153" s="427" t="s">
        <v>281</v>
      </c>
      <c r="E153" s="427" t="s">
        <v>93</v>
      </c>
      <c r="F153" s="428">
        <v>793.74</v>
      </c>
      <c r="G153" s="442" t="s">
        <v>871</v>
      </c>
      <c r="H153" s="427" t="s">
        <v>329</v>
      </c>
      <c r="I153" s="429" t="s">
        <v>872</v>
      </c>
      <c r="J153" s="427" t="s">
        <v>873</v>
      </c>
      <c r="K153" s="429" t="s">
        <v>740</v>
      </c>
      <c r="L153" s="429" t="s">
        <v>33</v>
      </c>
      <c r="M153" s="427" t="s">
        <v>874</v>
      </c>
      <c r="N153" s="425">
        <v>43348</v>
      </c>
      <c r="O153" s="430">
        <f t="shared" si="6"/>
        <v>1</v>
      </c>
      <c r="P153" s="430">
        <f t="shared" si="7"/>
        <v>0</v>
      </c>
      <c r="Q153" s="431" t="str">
        <f t="shared" si="8"/>
        <v>Gastos_Gerais</v>
      </c>
      <c r="R153" s="455" t="s">
        <v>422</v>
      </c>
      <c r="S153" s="455" t="s">
        <v>875</v>
      </c>
    </row>
    <row r="154" spans="1:19" s="432" customFormat="1" ht="45" customHeight="1" x14ac:dyDescent="0.2">
      <c r="A154" s="424">
        <v>149</v>
      </c>
      <c r="B154" s="425">
        <v>43355</v>
      </c>
      <c r="C154" s="426">
        <v>43344</v>
      </c>
      <c r="D154" s="427" t="s">
        <v>281</v>
      </c>
      <c r="E154" s="427" t="s">
        <v>72</v>
      </c>
      <c r="F154" s="428">
        <v>10.15</v>
      </c>
      <c r="G154" s="442" t="s">
        <v>876</v>
      </c>
      <c r="H154" s="427" t="s">
        <v>404</v>
      </c>
      <c r="I154" s="429" t="s">
        <v>744</v>
      </c>
      <c r="J154" s="427" t="s">
        <v>745</v>
      </c>
      <c r="K154" s="427" t="s">
        <v>746</v>
      </c>
      <c r="L154" s="429" t="s">
        <v>723</v>
      </c>
      <c r="M154" s="427" t="s">
        <v>330</v>
      </c>
      <c r="N154" s="425">
        <v>43355</v>
      </c>
      <c r="O154" s="430">
        <f t="shared" si="6"/>
        <v>1</v>
      </c>
      <c r="P154" s="430">
        <f t="shared" si="7"/>
        <v>1</v>
      </c>
      <c r="Q154" s="431" t="str">
        <f t="shared" si="8"/>
        <v>Gastos_Gerais</v>
      </c>
      <c r="R154" s="455" t="s">
        <v>330</v>
      </c>
      <c r="S154" s="455" t="s">
        <v>330</v>
      </c>
    </row>
    <row r="155" spans="1:19" s="432" customFormat="1" ht="52.5" customHeight="1" x14ac:dyDescent="0.2">
      <c r="A155" s="424">
        <v>150</v>
      </c>
      <c r="B155" s="425">
        <v>43355</v>
      </c>
      <c r="C155" s="426">
        <v>43344</v>
      </c>
      <c r="D155" s="427" t="s">
        <v>281</v>
      </c>
      <c r="E155" s="427" t="s">
        <v>72</v>
      </c>
      <c r="F155" s="428">
        <v>10.15</v>
      </c>
      <c r="G155" s="442" t="s">
        <v>877</v>
      </c>
      <c r="H155" s="427" t="s">
        <v>405</v>
      </c>
      <c r="I155" s="429" t="s">
        <v>744</v>
      </c>
      <c r="J155" s="427" t="s">
        <v>745</v>
      </c>
      <c r="K155" s="427" t="s">
        <v>746</v>
      </c>
      <c r="L155" s="429" t="s">
        <v>723</v>
      </c>
      <c r="M155" s="427" t="s">
        <v>330</v>
      </c>
      <c r="N155" s="425">
        <v>43355</v>
      </c>
      <c r="O155" s="430">
        <f t="shared" si="6"/>
        <v>1</v>
      </c>
      <c r="P155" s="430">
        <f t="shared" si="7"/>
        <v>1</v>
      </c>
      <c r="Q155" s="431" t="str">
        <f t="shared" si="8"/>
        <v>Gastos_Gerais</v>
      </c>
      <c r="R155" s="455" t="s">
        <v>330</v>
      </c>
      <c r="S155" s="455" t="s">
        <v>330</v>
      </c>
    </row>
    <row r="156" spans="1:19" s="432" customFormat="1" ht="54.95" customHeight="1" x14ac:dyDescent="0.2">
      <c r="A156" s="424">
        <v>151</v>
      </c>
      <c r="B156" s="425">
        <v>43355</v>
      </c>
      <c r="C156" s="426">
        <v>43344</v>
      </c>
      <c r="D156" s="427" t="s">
        <v>281</v>
      </c>
      <c r="E156" s="427" t="s">
        <v>72</v>
      </c>
      <c r="F156" s="428">
        <v>10.15</v>
      </c>
      <c r="G156" s="442" t="s">
        <v>878</v>
      </c>
      <c r="H156" s="427" t="s">
        <v>405</v>
      </c>
      <c r="I156" s="429" t="s">
        <v>744</v>
      </c>
      <c r="J156" s="427" t="s">
        <v>745</v>
      </c>
      <c r="K156" s="427" t="s">
        <v>746</v>
      </c>
      <c r="L156" s="429" t="s">
        <v>723</v>
      </c>
      <c r="M156" s="427" t="s">
        <v>330</v>
      </c>
      <c r="N156" s="425">
        <v>43355</v>
      </c>
      <c r="O156" s="430">
        <f t="shared" si="6"/>
        <v>1</v>
      </c>
      <c r="P156" s="430">
        <f t="shared" si="7"/>
        <v>1</v>
      </c>
      <c r="Q156" s="431" t="str">
        <f t="shared" si="8"/>
        <v>Gastos_Gerais</v>
      </c>
      <c r="R156" s="455" t="s">
        <v>330</v>
      </c>
      <c r="S156" s="455" t="s">
        <v>330</v>
      </c>
    </row>
    <row r="157" spans="1:19" s="432" customFormat="1" ht="54.95" customHeight="1" x14ac:dyDescent="0.2">
      <c r="A157" s="424">
        <v>152</v>
      </c>
      <c r="B157" s="425">
        <v>43355</v>
      </c>
      <c r="C157" s="426">
        <v>43344</v>
      </c>
      <c r="D157" s="427" t="s">
        <v>281</v>
      </c>
      <c r="E157" s="427" t="s">
        <v>72</v>
      </c>
      <c r="F157" s="428">
        <v>10.15</v>
      </c>
      <c r="G157" s="442" t="s">
        <v>936</v>
      </c>
      <c r="H157" s="427" t="s">
        <v>329</v>
      </c>
      <c r="I157" s="429" t="s">
        <v>744</v>
      </c>
      <c r="J157" s="427" t="s">
        <v>745</v>
      </c>
      <c r="K157" s="427" t="s">
        <v>746</v>
      </c>
      <c r="L157" s="429" t="s">
        <v>723</v>
      </c>
      <c r="M157" s="427" t="s">
        <v>330</v>
      </c>
      <c r="N157" s="425">
        <v>43355</v>
      </c>
      <c r="O157" s="430">
        <f t="shared" si="6"/>
        <v>1</v>
      </c>
      <c r="P157" s="430">
        <f t="shared" si="7"/>
        <v>1</v>
      </c>
      <c r="Q157" s="431" t="str">
        <f t="shared" si="8"/>
        <v>Gastos_Gerais</v>
      </c>
      <c r="R157" s="455" t="s">
        <v>330</v>
      </c>
      <c r="S157" s="455" t="s">
        <v>330</v>
      </c>
    </row>
    <row r="158" spans="1:19" s="432" customFormat="1" ht="54.95" customHeight="1" x14ac:dyDescent="0.2">
      <c r="A158" s="424">
        <v>153</v>
      </c>
      <c r="B158" s="425">
        <v>43355</v>
      </c>
      <c r="C158" s="426">
        <v>43344</v>
      </c>
      <c r="D158" s="427" t="s">
        <v>281</v>
      </c>
      <c r="E158" s="427" t="s">
        <v>72</v>
      </c>
      <c r="F158" s="428">
        <v>10.15</v>
      </c>
      <c r="G158" s="442" t="s">
        <v>879</v>
      </c>
      <c r="H158" s="427" t="s">
        <v>407</v>
      </c>
      <c r="I158" s="429" t="s">
        <v>744</v>
      </c>
      <c r="J158" s="427" t="s">
        <v>745</v>
      </c>
      <c r="K158" s="427" t="s">
        <v>746</v>
      </c>
      <c r="L158" s="429" t="s">
        <v>723</v>
      </c>
      <c r="M158" s="427" t="s">
        <v>330</v>
      </c>
      <c r="N158" s="425">
        <v>43355</v>
      </c>
      <c r="O158" s="430">
        <f t="shared" si="6"/>
        <v>1</v>
      </c>
      <c r="P158" s="430">
        <f t="shared" si="7"/>
        <v>1</v>
      </c>
      <c r="Q158" s="431" t="str">
        <f t="shared" si="8"/>
        <v>Gastos_Gerais</v>
      </c>
      <c r="R158" s="455" t="s">
        <v>330</v>
      </c>
      <c r="S158" s="455" t="s">
        <v>330</v>
      </c>
    </row>
    <row r="159" spans="1:19" s="432" customFormat="1" ht="54.95" customHeight="1" x14ac:dyDescent="0.2">
      <c r="A159" s="424">
        <v>154</v>
      </c>
      <c r="B159" s="425">
        <v>43355</v>
      </c>
      <c r="C159" s="426">
        <v>43344</v>
      </c>
      <c r="D159" s="427" t="s">
        <v>281</v>
      </c>
      <c r="E159" s="427" t="s">
        <v>72</v>
      </c>
      <c r="F159" s="428">
        <v>10.15</v>
      </c>
      <c r="G159" s="442" t="s">
        <v>880</v>
      </c>
      <c r="H159" s="427" t="s">
        <v>406</v>
      </c>
      <c r="I159" s="429" t="s">
        <v>744</v>
      </c>
      <c r="J159" s="427" t="s">
        <v>745</v>
      </c>
      <c r="K159" s="427" t="s">
        <v>746</v>
      </c>
      <c r="L159" s="429" t="s">
        <v>723</v>
      </c>
      <c r="M159" s="427" t="s">
        <v>330</v>
      </c>
      <c r="N159" s="425">
        <v>43355</v>
      </c>
      <c r="O159" s="430">
        <f t="shared" si="6"/>
        <v>1</v>
      </c>
      <c r="P159" s="430">
        <f t="shared" si="7"/>
        <v>1</v>
      </c>
      <c r="Q159" s="431" t="str">
        <f t="shared" si="8"/>
        <v>Gastos_Gerais</v>
      </c>
      <c r="R159" s="455" t="s">
        <v>330</v>
      </c>
      <c r="S159" s="455" t="s">
        <v>330</v>
      </c>
    </row>
    <row r="160" spans="1:19" s="432" customFormat="1" ht="54.95" customHeight="1" x14ac:dyDescent="0.2">
      <c r="A160" s="424">
        <v>155</v>
      </c>
      <c r="B160" s="425">
        <v>43355</v>
      </c>
      <c r="C160" s="426">
        <v>43252</v>
      </c>
      <c r="D160" s="427" t="s">
        <v>281</v>
      </c>
      <c r="E160" s="427" t="s">
        <v>382</v>
      </c>
      <c r="F160" s="428">
        <v>120</v>
      </c>
      <c r="G160" s="442" t="s">
        <v>457</v>
      </c>
      <c r="H160" s="427" t="s">
        <v>406</v>
      </c>
      <c r="I160" s="429" t="s">
        <v>881</v>
      </c>
      <c r="J160" s="427" t="s">
        <v>882</v>
      </c>
      <c r="K160" s="427" t="s">
        <v>1290</v>
      </c>
      <c r="L160" s="429" t="s">
        <v>33</v>
      </c>
      <c r="M160" s="427" t="s">
        <v>1291</v>
      </c>
      <c r="N160" s="425">
        <v>43329</v>
      </c>
      <c r="O160" s="430">
        <f t="shared" si="6"/>
        <v>1</v>
      </c>
      <c r="P160" s="430">
        <f t="shared" si="7"/>
        <v>-2</v>
      </c>
      <c r="Q160" s="431" t="str">
        <f t="shared" si="8"/>
        <v>Gastos_Gerais</v>
      </c>
      <c r="R160" s="455" t="s">
        <v>425</v>
      </c>
      <c r="S160" s="455" t="s">
        <v>885</v>
      </c>
    </row>
    <row r="161" spans="1:19" s="432" customFormat="1" ht="105" customHeight="1" x14ac:dyDescent="0.2">
      <c r="A161" s="424">
        <v>156</v>
      </c>
      <c r="B161" s="425">
        <v>43355</v>
      </c>
      <c r="C161" s="426">
        <v>43313</v>
      </c>
      <c r="D161" s="427" t="s">
        <v>281</v>
      </c>
      <c r="E161" s="427" t="s">
        <v>380</v>
      </c>
      <c r="F161" s="428">
        <v>2000</v>
      </c>
      <c r="G161" s="442" t="s">
        <v>886</v>
      </c>
      <c r="H161" s="427" t="s">
        <v>405</v>
      </c>
      <c r="I161" s="429" t="s">
        <v>887</v>
      </c>
      <c r="J161" s="427" t="s">
        <v>888</v>
      </c>
      <c r="K161" s="429" t="s">
        <v>883</v>
      </c>
      <c r="L161" s="429" t="s">
        <v>33</v>
      </c>
      <c r="M161" s="429" t="s">
        <v>884</v>
      </c>
      <c r="N161" s="425">
        <v>43347</v>
      </c>
      <c r="O161" s="430">
        <f t="shared" si="6"/>
        <v>1</v>
      </c>
      <c r="P161" s="430">
        <f t="shared" si="7"/>
        <v>0</v>
      </c>
      <c r="Q161" s="431" t="str">
        <f t="shared" si="8"/>
        <v>Gastos_Gerais</v>
      </c>
      <c r="R161" s="455" t="s">
        <v>422</v>
      </c>
      <c r="S161" s="455" t="s">
        <v>889</v>
      </c>
    </row>
    <row r="162" spans="1:19" s="432" customFormat="1" ht="117" customHeight="1" x14ac:dyDescent="0.2">
      <c r="A162" s="424">
        <v>157</v>
      </c>
      <c r="B162" s="425">
        <v>43356</v>
      </c>
      <c r="C162" s="426">
        <v>43282</v>
      </c>
      <c r="D162" s="427" t="s">
        <v>281</v>
      </c>
      <c r="E162" s="427" t="s">
        <v>400</v>
      </c>
      <c r="F162" s="428">
        <v>200</v>
      </c>
      <c r="G162" s="442" t="s">
        <v>890</v>
      </c>
      <c r="H162" s="427" t="s">
        <v>404</v>
      </c>
      <c r="I162" s="429" t="s">
        <v>891</v>
      </c>
      <c r="J162" s="427" t="s">
        <v>892</v>
      </c>
      <c r="K162" s="427" t="s">
        <v>893</v>
      </c>
      <c r="L162" s="429" t="s">
        <v>33</v>
      </c>
      <c r="M162" s="427" t="s">
        <v>894</v>
      </c>
      <c r="N162" s="425">
        <v>43341</v>
      </c>
      <c r="O162" s="430">
        <f t="shared" si="6"/>
        <v>1</v>
      </c>
      <c r="P162" s="430">
        <f t="shared" si="7"/>
        <v>-1</v>
      </c>
      <c r="Q162" s="431" t="str">
        <f t="shared" si="8"/>
        <v>Gastos_Gerais</v>
      </c>
      <c r="R162" s="455" t="s">
        <v>425</v>
      </c>
      <c r="S162" s="455" t="s">
        <v>895</v>
      </c>
    </row>
    <row r="163" spans="1:19" s="432" customFormat="1" ht="54.95" customHeight="1" x14ac:dyDescent="0.2">
      <c r="A163" s="424">
        <v>158</v>
      </c>
      <c r="B163" s="425">
        <v>43356</v>
      </c>
      <c r="C163" s="426">
        <v>43313</v>
      </c>
      <c r="D163" s="427" t="s">
        <v>281</v>
      </c>
      <c r="E163" s="427" t="s">
        <v>380</v>
      </c>
      <c r="F163" s="428">
        <v>2000</v>
      </c>
      <c r="G163" s="442" t="s">
        <v>434</v>
      </c>
      <c r="H163" s="427" t="s">
        <v>405</v>
      </c>
      <c r="I163" s="429" t="s">
        <v>891</v>
      </c>
      <c r="J163" s="427" t="s">
        <v>892</v>
      </c>
      <c r="K163" s="427" t="s">
        <v>896</v>
      </c>
      <c r="L163" s="429" t="s">
        <v>33</v>
      </c>
      <c r="M163" s="427" t="s">
        <v>897</v>
      </c>
      <c r="N163" s="425">
        <v>43346</v>
      </c>
      <c r="O163" s="430">
        <f t="shared" si="6"/>
        <v>1</v>
      </c>
      <c r="P163" s="430">
        <f t="shared" si="7"/>
        <v>0</v>
      </c>
      <c r="Q163" s="431" t="str">
        <f t="shared" si="8"/>
        <v>Gastos_Gerais</v>
      </c>
      <c r="R163" s="455" t="s">
        <v>425</v>
      </c>
      <c r="S163" s="455" t="s">
        <v>898</v>
      </c>
    </row>
    <row r="164" spans="1:19" s="432" customFormat="1" ht="246" customHeight="1" x14ac:dyDescent="0.2">
      <c r="A164" s="424">
        <v>159</v>
      </c>
      <c r="B164" s="425">
        <v>43356</v>
      </c>
      <c r="C164" s="426">
        <v>43282</v>
      </c>
      <c r="D164" s="427" t="s">
        <v>281</v>
      </c>
      <c r="E164" s="427" t="s">
        <v>380</v>
      </c>
      <c r="F164" s="428">
        <v>3000</v>
      </c>
      <c r="G164" s="442" t="s">
        <v>495</v>
      </c>
      <c r="H164" s="427" t="s">
        <v>404</v>
      </c>
      <c r="I164" s="429" t="s">
        <v>899</v>
      </c>
      <c r="J164" s="427" t="s">
        <v>900</v>
      </c>
      <c r="K164" s="427" t="s">
        <v>901</v>
      </c>
      <c r="L164" s="429" t="s">
        <v>33</v>
      </c>
      <c r="M164" s="427" t="s">
        <v>902</v>
      </c>
      <c r="N164" s="425">
        <v>43353</v>
      </c>
      <c r="O164" s="430">
        <f t="shared" si="6"/>
        <v>1</v>
      </c>
      <c r="P164" s="430">
        <f t="shared" si="7"/>
        <v>-1</v>
      </c>
      <c r="Q164" s="431" t="str">
        <f t="shared" si="8"/>
        <v>Gastos_Gerais</v>
      </c>
      <c r="R164" s="455" t="s">
        <v>425</v>
      </c>
      <c r="S164" s="455" t="s">
        <v>903</v>
      </c>
    </row>
    <row r="165" spans="1:19" s="432" customFormat="1" ht="74.25" customHeight="1" x14ac:dyDescent="0.2">
      <c r="A165" s="424">
        <v>160</v>
      </c>
      <c r="B165" s="455">
        <v>43356</v>
      </c>
      <c r="C165" s="454">
        <v>43191</v>
      </c>
      <c r="D165" s="429" t="s">
        <v>281</v>
      </c>
      <c r="E165" s="429" t="s">
        <v>398</v>
      </c>
      <c r="F165" s="436">
        <v>366</v>
      </c>
      <c r="G165" s="457" t="s">
        <v>904</v>
      </c>
      <c r="H165" s="429" t="s">
        <v>402</v>
      </c>
      <c r="I165" s="429" t="s">
        <v>773</v>
      </c>
      <c r="J165" s="429" t="s">
        <v>774</v>
      </c>
      <c r="K165" s="429" t="s">
        <v>441</v>
      </c>
      <c r="L165" s="429" t="s">
        <v>33</v>
      </c>
      <c r="M165" s="429" t="s">
        <v>905</v>
      </c>
      <c r="N165" s="455">
        <v>43209</v>
      </c>
      <c r="O165" s="430">
        <f t="shared" si="6"/>
        <v>1</v>
      </c>
      <c r="P165" s="430">
        <f t="shared" si="7"/>
        <v>-4</v>
      </c>
      <c r="Q165" s="431" t="str">
        <f t="shared" si="8"/>
        <v>Gastos_Gerais</v>
      </c>
      <c r="R165" s="455" t="s">
        <v>425</v>
      </c>
      <c r="S165" s="455" t="s">
        <v>906</v>
      </c>
    </row>
    <row r="166" spans="1:19" s="432" customFormat="1" ht="258.75" customHeight="1" x14ac:dyDescent="0.2">
      <c r="A166" s="424">
        <v>161</v>
      </c>
      <c r="B166" s="425">
        <v>43356</v>
      </c>
      <c r="C166" s="426">
        <v>43282</v>
      </c>
      <c r="D166" s="427" t="s">
        <v>281</v>
      </c>
      <c r="E166" s="427" t="s">
        <v>382</v>
      </c>
      <c r="F166" s="428">
        <v>6000</v>
      </c>
      <c r="G166" s="457" t="s">
        <v>485</v>
      </c>
      <c r="H166" s="427" t="s">
        <v>404</v>
      </c>
      <c r="I166" s="429" t="s">
        <v>907</v>
      </c>
      <c r="J166" s="427" t="s">
        <v>908</v>
      </c>
      <c r="K166" s="427" t="s">
        <v>909</v>
      </c>
      <c r="L166" s="429" t="s">
        <v>33</v>
      </c>
      <c r="M166" s="427" t="s">
        <v>910</v>
      </c>
      <c r="N166" s="425">
        <v>43319</v>
      </c>
      <c r="O166" s="430">
        <f t="shared" si="6"/>
        <v>1</v>
      </c>
      <c r="P166" s="430">
        <f t="shared" si="7"/>
        <v>-1</v>
      </c>
      <c r="Q166" s="431" t="str">
        <f t="shared" si="8"/>
        <v>Gastos_Gerais</v>
      </c>
      <c r="R166" s="455" t="s">
        <v>425</v>
      </c>
      <c r="S166" s="455" t="s">
        <v>911</v>
      </c>
    </row>
    <row r="167" spans="1:19" s="432" customFormat="1" ht="54.95" customHeight="1" x14ac:dyDescent="0.2">
      <c r="A167" s="424">
        <v>162</v>
      </c>
      <c r="B167" s="425">
        <v>43357</v>
      </c>
      <c r="C167" s="426">
        <v>43313</v>
      </c>
      <c r="D167" s="427" t="s">
        <v>281</v>
      </c>
      <c r="E167" s="427" t="s">
        <v>374</v>
      </c>
      <c r="F167" s="428">
        <v>250</v>
      </c>
      <c r="G167" s="457" t="s">
        <v>518</v>
      </c>
      <c r="H167" s="427" t="s">
        <v>405</v>
      </c>
      <c r="I167" s="429" t="s">
        <v>918</v>
      </c>
      <c r="J167" s="427" t="s">
        <v>919</v>
      </c>
      <c r="K167" s="427" t="s">
        <v>441</v>
      </c>
      <c r="L167" s="429" t="s">
        <v>531</v>
      </c>
      <c r="M167" s="427" t="s">
        <v>330</v>
      </c>
      <c r="N167" s="425">
        <v>43347</v>
      </c>
      <c r="O167" s="430">
        <f t="shared" si="6"/>
        <v>1</v>
      </c>
      <c r="P167" s="430">
        <f t="shared" si="7"/>
        <v>0</v>
      </c>
      <c r="Q167" s="431" t="str">
        <f t="shared" si="8"/>
        <v>Gastos_Gerais</v>
      </c>
      <c r="R167" s="455" t="s">
        <v>425</v>
      </c>
      <c r="S167" s="455" t="s">
        <v>920</v>
      </c>
    </row>
    <row r="168" spans="1:19" s="432" customFormat="1" ht="54.95" customHeight="1" x14ac:dyDescent="0.2">
      <c r="A168" s="424">
        <v>163</v>
      </c>
      <c r="B168" s="425">
        <v>43357</v>
      </c>
      <c r="C168" s="426">
        <v>43313</v>
      </c>
      <c r="D168" s="427" t="s">
        <v>189</v>
      </c>
      <c r="E168" s="427" t="s">
        <v>186</v>
      </c>
      <c r="F168" s="428">
        <v>73.84</v>
      </c>
      <c r="G168" s="457" t="s">
        <v>921</v>
      </c>
      <c r="H168" s="427" t="s">
        <v>330</v>
      </c>
      <c r="I168" s="429" t="s">
        <v>923</v>
      </c>
      <c r="J168" s="427" t="s">
        <v>721</v>
      </c>
      <c r="K168" s="427" t="s">
        <v>722</v>
      </c>
      <c r="L168" s="429" t="s">
        <v>723</v>
      </c>
      <c r="M168" s="427" t="s">
        <v>330</v>
      </c>
      <c r="N168" s="425">
        <v>43357</v>
      </c>
      <c r="O168" s="430">
        <f t="shared" si="6"/>
        <v>1</v>
      </c>
      <c r="P168" s="430">
        <f t="shared" si="7"/>
        <v>0</v>
      </c>
      <c r="Q168" s="431" t="str">
        <f t="shared" si="8"/>
        <v>Gastos_com_Pessoal</v>
      </c>
      <c r="R168" s="455" t="s">
        <v>330</v>
      </c>
      <c r="S168" s="455" t="s">
        <v>330</v>
      </c>
    </row>
    <row r="169" spans="1:19" s="432" customFormat="1" ht="54.95" customHeight="1" x14ac:dyDescent="0.2">
      <c r="A169" s="424">
        <v>164</v>
      </c>
      <c r="B169" s="425">
        <v>43357</v>
      </c>
      <c r="C169" s="426">
        <v>43313</v>
      </c>
      <c r="D169" s="427" t="s">
        <v>189</v>
      </c>
      <c r="E169" s="427" t="s">
        <v>9</v>
      </c>
      <c r="F169" s="428">
        <v>167.75</v>
      </c>
      <c r="G169" s="457" t="s">
        <v>922</v>
      </c>
      <c r="H169" s="427" t="s">
        <v>330</v>
      </c>
      <c r="I169" s="429" t="s">
        <v>923</v>
      </c>
      <c r="J169" s="427" t="s">
        <v>721</v>
      </c>
      <c r="K169" s="427" t="s">
        <v>722</v>
      </c>
      <c r="L169" s="429" t="s">
        <v>723</v>
      </c>
      <c r="M169" s="427" t="s">
        <v>330</v>
      </c>
      <c r="N169" s="425">
        <v>43357</v>
      </c>
      <c r="O169" s="430">
        <f t="shared" si="6"/>
        <v>1</v>
      </c>
      <c r="P169" s="430">
        <f t="shared" si="7"/>
        <v>0</v>
      </c>
      <c r="Q169" s="431" t="str">
        <f t="shared" si="8"/>
        <v>Gastos_com_Pessoal</v>
      </c>
      <c r="R169" s="455" t="s">
        <v>330</v>
      </c>
      <c r="S169" s="455" t="s">
        <v>330</v>
      </c>
    </row>
    <row r="170" spans="1:19" s="432" customFormat="1" ht="273.75" customHeight="1" x14ac:dyDescent="0.2">
      <c r="A170" s="424">
        <v>165</v>
      </c>
      <c r="B170" s="455">
        <v>43357</v>
      </c>
      <c r="C170" s="454">
        <v>43191</v>
      </c>
      <c r="D170" s="429" t="s">
        <v>281</v>
      </c>
      <c r="E170" s="429" t="s">
        <v>229</v>
      </c>
      <c r="F170" s="436">
        <v>6811</v>
      </c>
      <c r="G170" s="457" t="s">
        <v>446</v>
      </c>
      <c r="H170" s="429" t="s">
        <v>402</v>
      </c>
      <c r="I170" s="429" t="s">
        <v>924</v>
      </c>
      <c r="J170" s="429" t="s">
        <v>925</v>
      </c>
      <c r="K170" s="429" t="s">
        <v>441</v>
      </c>
      <c r="L170" s="429" t="s">
        <v>33</v>
      </c>
      <c r="M170" s="429" t="s">
        <v>926</v>
      </c>
      <c r="N170" s="455">
        <v>43277</v>
      </c>
      <c r="O170" s="430">
        <f t="shared" si="6"/>
        <v>1</v>
      </c>
      <c r="P170" s="430">
        <f t="shared" si="7"/>
        <v>-4</v>
      </c>
      <c r="Q170" s="431" t="str">
        <f t="shared" si="8"/>
        <v>Gastos_Gerais</v>
      </c>
      <c r="R170" s="429" t="s">
        <v>425</v>
      </c>
      <c r="S170" s="429" t="s">
        <v>927</v>
      </c>
    </row>
    <row r="171" spans="1:19" s="432" customFormat="1" ht="54.95" customHeight="1" x14ac:dyDescent="0.2">
      <c r="A171" s="424">
        <v>166</v>
      </c>
      <c r="B171" s="455">
        <v>43357</v>
      </c>
      <c r="C171" s="454">
        <v>43191</v>
      </c>
      <c r="D171" s="429" t="s">
        <v>281</v>
      </c>
      <c r="E171" s="429" t="s">
        <v>398</v>
      </c>
      <c r="F171" s="436">
        <v>15350</v>
      </c>
      <c r="G171" s="457" t="s">
        <v>468</v>
      </c>
      <c r="H171" s="429" t="s">
        <v>402</v>
      </c>
      <c r="I171" s="429" t="s">
        <v>928</v>
      </c>
      <c r="J171" s="429" t="s">
        <v>929</v>
      </c>
      <c r="K171" s="429" t="s">
        <v>441</v>
      </c>
      <c r="L171" s="429" t="s">
        <v>33</v>
      </c>
      <c r="M171" s="429">
        <v>33743</v>
      </c>
      <c r="N171" s="455">
        <v>43356</v>
      </c>
      <c r="O171" s="430">
        <f t="shared" si="6"/>
        <v>1</v>
      </c>
      <c r="P171" s="430">
        <f t="shared" si="7"/>
        <v>-4</v>
      </c>
      <c r="Q171" s="431" t="str">
        <f t="shared" si="8"/>
        <v>Gastos_Gerais</v>
      </c>
      <c r="R171" s="429" t="s">
        <v>425</v>
      </c>
      <c r="S171" s="429" t="s">
        <v>930</v>
      </c>
    </row>
    <row r="172" spans="1:19" s="432" customFormat="1" ht="54.95" customHeight="1" x14ac:dyDescent="0.2">
      <c r="A172" s="424">
        <v>167</v>
      </c>
      <c r="B172" s="425">
        <v>43357</v>
      </c>
      <c r="C172" s="426">
        <v>43313</v>
      </c>
      <c r="D172" s="427" t="s">
        <v>281</v>
      </c>
      <c r="E172" s="427" t="s">
        <v>374</v>
      </c>
      <c r="F172" s="428">
        <v>250</v>
      </c>
      <c r="G172" s="442" t="s">
        <v>452</v>
      </c>
      <c r="H172" s="427" t="s">
        <v>405</v>
      </c>
      <c r="I172" s="429" t="s">
        <v>931</v>
      </c>
      <c r="J172" s="427" t="s">
        <v>932</v>
      </c>
      <c r="K172" s="427" t="s">
        <v>608</v>
      </c>
      <c r="L172" s="429" t="s">
        <v>531</v>
      </c>
      <c r="M172" s="427" t="s">
        <v>330</v>
      </c>
      <c r="N172" s="425">
        <v>43355</v>
      </c>
      <c r="O172" s="430">
        <f t="shared" si="6"/>
        <v>1</v>
      </c>
      <c r="P172" s="430">
        <f t="shared" si="7"/>
        <v>0</v>
      </c>
      <c r="Q172" s="431" t="str">
        <f t="shared" si="8"/>
        <v>Gastos_Gerais</v>
      </c>
      <c r="R172" s="429" t="s">
        <v>425</v>
      </c>
      <c r="S172" s="429" t="s">
        <v>933</v>
      </c>
    </row>
    <row r="173" spans="1:19" s="432" customFormat="1" ht="54.95" customHeight="1" x14ac:dyDescent="0.2">
      <c r="A173" s="424">
        <v>168</v>
      </c>
      <c r="B173" s="425">
        <v>43357</v>
      </c>
      <c r="C173" s="426">
        <v>43344</v>
      </c>
      <c r="D173" s="427" t="s">
        <v>281</v>
      </c>
      <c r="E173" s="427" t="s">
        <v>72</v>
      </c>
      <c r="F173" s="428">
        <v>13.2</v>
      </c>
      <c r="G173" s="442" t="s">
        <v>934</v>
      </c>
      <c r="H173" s="427" t="s">
        <v>330</v>
      </c>
      <c r="I173" s="429" t="s">
        <v>744</v>
      </c>
      <c r="J173" s="427" t="s">
        <v>745</v>
      </c>
      <c r="K173" s="427" t="s">
        <v>746</v>
      </c>
      <c r="L173" s="429" t="s">
        <v>723</v>
      </c>
      <c r="M173" s="427" t="s">
        <v>330</v>
      </c>
      <c r="N173" s="425">
        <v>43357</v>
      </c>
      <c r="O173" s="430">
        <f t="shared" si="6"/>
        <v>1</v>
      </c>
      <c r="P173" s="430">
        <f t="shared" si="7"/>
        <v>1</v>
      </c>
      <c r="Q173" s="431" t="str">
        <f t="shared" si="8"/>
        <v>Gastos_Gerais</v>
      </c>
      <c r="R173" s="429" t="s">
        <v>330</v>
      </c>
      <c r="S173" s="429" t="s">
        <v>330</v>
      </c>
    </row>
    <row r="174" spans="1:19" s="432" customFormat="1" ht="54.95" customHeight="1" x14ac:dyDescent="0.2">
      <c r="A174" s="424">
        <v>169</v>
      </c>
      <c r="B174" s="425">
        <v>43357</v>
      </c>
      <c r="C174" s="426">
        <v>43344</v>
      </c>
      <c r="D174" s="427" t="s">
        <v>281</v>
      </c>
      <c r="E174" s="427" t="s">
        <v>72</v>
      </c>
      <c r="F174" s="428">
        <v>6.6</v>
      </c>
      <c r="G174" s="442" t="s">
        <v>935</v>
      </c>
      <c r="H174" s="427" t="s">
        <v>330</v>
      </c>
      <c r="I174" s="429" t="s">
        <v>744</v>
      </c>
      <c r="J174" s="427" t="s">
        <v>745</v>
      </c>
      <c r="K174" s="427" t="s">
        <v>746</v>
      </c>
      <c r="L174" s="429" t="s">
        <v>723</v>
      </c>
      <c r="M174" s="427" t="s">
        <v>330</v>
      </c>
      <c r="N174" s="425">
        <v>43357</v>
      </c>
      <c r="O174" s="430">
        <f t="shared" si="6"/>
        <v>1</v>
      </c>
      <c r="P174" s="430">
        <f t="shared" si="7"/>
        <v>1</v>
      </c>
      <c r="Q174" s="431" t="str">
        <f t="shared" si="8"/>
        <v>Gastos_Gerais</v>
      </c>
      <c r="R174" s="429" t="s">
        <v>330</v>
      </c>
      <c r="S174" s="429" t="s">
        <v>330</v>
      </c>
    </row>
    <row r="175" spans="1:19" s="432" customFormat="1" ht="54.95" customHeight="1" x14ac:dyDescent="0.2">
      <c r="A175" s="424">
        <v>170</v>
      </c>
      <c r="B175" s="425">
        <v>43357</v>
      </c>
      <c r="C175" s="426">
        <v>43344</v>
      </c>
      <c r="D175" s="427" t="s">
        <v>281</v>
      </c>
      <c r="E175" s="427" t="s">
        <v>72</v>
      </c>
      <c r="F175" s="428">
        <v>10.15</v>
      </c>
      <c r="G175" s="442" t="s">
        <v>937</v>
      </c>
      <c r="H175" s="427" t="s">
        <v>405</v>
      </c>
      <c r="I175" s="429" t="s">
        <v>744</v>
      </c>
      <c r="J175" s="427" t="s">
        <v>745</v>
      </c>
      <c r="K175" s="427" t="s">
        <v>746</v>
      </c>
      <c r="L175" s="429" t="s">
        <v>723</v>
      </c>
      <c r="M175" s="427" t="s">
        <v>330</v>
      </c>
      <c r="N175" s="425">
        <v>43357</v>
      </c>
      <c r="O175" s="430">
        <f t="shared" si="6"/>
        <v>1</v>
      </c>
      <c r="P175" s="430">
        <f t="shared" si="7"/>
        <v>1</v>
      </c>
      <c r="Q175" s="431" t="str">
        <f t="shared" si="8"/>
        <v>Gastos_Gerais</v>
      </c>
      <c r="R175" s="429" t="s">
        <v>330</v>
      </c>
      <c r="S175" s="429" t="s">
        <v>330</v>
      </c>
    </row>
    <row r="176" spans="1:19" s="432" customFormat="1" ht="54.95" customHeight="1" x14ac:dyDescent="0.2">
      <c r="A176" s="424">
        <v>171</v>
      </c>
      <c r="B176" s="425">
        <v>43360</v>
      </c>
      <c r="C176" s="426">
        <v>43313</v>
      </c>
      <c r="D176" s="427" t="s">
        <v>281</v>
      </c>
      <c r="E176" s="427" t="s">
        <v>86</v>
      </c>
      <c r="F176" s="428">
        <v>-70</v>
      </c>
      <c r="G176" s="442" t="s">
        <v>939</v>
      </c>
      <c r="H176" s="427" t="s">
        <v>329</v>
      </c>
      <c r="I176" s="429" t="s">
        <v>720</v>
      </c>
      <c r="J176" s="427" t="s">
        <v>721</v>
      </c>
      <c r="K176" s="427" t="s">
        <v>722</v>
      </c>
      <c r="L176" s="429" t="s">
        <v>723</v>
      </c>
      <c r="M176" s="427" t="s">
        <v>330</v>
      </c>
      <c r="N176" s="425">
        <v>43360</v>
      </c>
      <c r="O176" s="430">
        <f t="shared" si="6"/>
        <v>1</v>
      </c>
      <c r="P176" s="430">
        <f t="shared" si="7"/>
        <v>0</v>
      </c>
      <c r="Q176" s="431" t="str">
        <f t="shared" si="8"/>
        <v>Gastos_Gerais</v>
      </c>
      <c r="R176" s="429" t="s">
        <v>330</v>
      </c>
      <c r="S176" s="429" t="s">
        <v>330</v>
      </c>
    </row>
    <row r="177" spans="1:19" s="432" customFormat="1" ht="54.95" customHeight="1" x14ac:dyDescent="0.2">
      <c r="A177" s="424">
        <v>172</v>
      </c>
      <c r="B177" s="425">
        <v>43360</v>
      </c>
      <c r="C177" s="426">
        <v>43313</v>
      </c>
      <c r="D177" s="427" t="s">
        <v>281</v>
      </c>
      <c r="E177" s="427" t="s">
        <v>86</v>
      </c>
      <c r="F177" s="428">
        <v>742.98</v>
      </c>
      <c r="G177" s="442" t="s">
        <v>940</v>
      </c>
      <c r="H177" s="427" t="s">
        <v>329</v>
      </c>
      <c r="I177" s="429" t="s">
        <v>941</v>
      </c>
      <c r="J177" s="427" t="s">
        <v>942</v>
      </c>
      <c r="K177" s="427" t="s">
        <v>943</v>
      </c>
      <c r="L177" s="429" t="s">
        <v>33</v>
      </c>
      <c r="M177" s="427">
        <v>54604877</v>
      </c>
      <c r="N177" s="425">
        <v>43335</v>
      </c>
      <c r="O177" s="430">
        <f t="shared" si="6"/>
        <v>1</v>
      </c>
      <c r="P177" s="430">
        <f t="shared" si="7"/>
        <v>0</v>
      </c>
      <c r="Q177" s="431" t="str">
        <f t="shared" si="8"/>
        <v>Gastos_Gerais</v>
      </c>
      <c r="R177" s="429" t="s">
        <v>330</v>
      </c>
      <c r="S177" s="429" t="s">
        <v>330</v>
      </c>
    </row>
    <row r="178" spans="1:19" s="432" customFormat="1" ht="54.95" customHeight="1" x14ac:dyDescent="0.2">
      <c r="A178" s="424">
        <v>173</v>
      </c>
      <c r="B178" s="425">
        <v>43360</v>
      </c>
      <c r="C178" s="426">
        <v>43313</v>
      </c>
      <c r="D178" s="427" t="s">
        <v>281</v>
      </c>
      <c r="E178" s="427" t="s">
        <v>167</v>
      </c>
      <c r="F178" s="436">
        <v>549.95000000000005</v>
      </c>
      <c r="G178" s="442" t="s">
        <v>944</v>
      </c>
      <c r="H178" s="427" t="s">
        <v>329</v>
      </c>
      <c r="I178" s="429" t="s">
        <v>945</v>
      </c>
      <c r="J178" s="427" t="s">
        <v>946</v>
      </c>
      <c r="K178" s="427" t="s">
        <v>947</v>
      </c>
      <c r="L178" s="429" t="s">
        <v>33</v>
      </c>
      <c r="M178" s="427" t="s">
        <v>948</v>
      </c>
      <c r="N178" s="425">
        <v>43344</v>
      </c>
      <c r="O178" s="430">
        <f t="shared" si="6"/>
        <v>1</v>
      </c>
      <c r="P178" s="430">
        <f t="shared" si="7"/>
        <v>0</v>
      </c>
      <c r="Q178" s="431" t="str">
        <f t="shared" si="8"/>
        <v>Gastos_Gerais</v>
      </c>
      <c r="R178" s="429" t="s">
        <v>330</v>
      </c>
      <c r="S178" s="429" t="s">
        <v>330</v>
      </c>
    </row>
    <row r="179" spans="1:19" s="432" customFormat="1" ht="189.75" customHeight="1" x14ac:dyDescent="0.2">
      <c r="A179" s="424">
        <v>174</v>
      </c>
      <c r="B179" s="455">
        <v>43360</v>
      </c>
      <c r="C179" s="454">
        <v>43282</v>
      </c>
      <c r="D179" s="429" t="s">
        <v>281</v>
      </c>
      <c r="E179" s="429" t="s">
        <v>398</v>
      </c>
      <c r="F179" s="436">
        <v>970</v>
      </c>
      <c r="G179" s="457" t="s">
        <v>532</v>
      </c>
      <c r="H179" s="429" t="s">
        <v>402</v>
      </c>
      <c r="I179" s="429" t="s">
        <v>867</v>
      </c>
      <c r="J179" s="429" t="s">
        <v>868</v>
      </c>
      <c r="K179" s="429" t="s">
        <v>740</v>
      </c>
      <c r="L179" s="429" t="s">
        <v>33</v>
      </c>
      <c r="M179" s="429" t="s">
        <v>949</v>
      </c>
      <c r="N179" s="455">
        <v>43315</v>
      </c>
      <c r="O179" s="430">
        <f t="shared" si="6"/>
        <v>1</v>
      </c>
      <c r="P179" s="430">
        <f t="shared" si="7"/>
        <v>-1</v>
      </c>
      <c r="Q179" s="431" t="str">
        <f t="shared" si="8"/>
        <v>Gastos_Gerais</v>
      </c>
      <c r="R179" s="429" t="s">
        <v>422</v>
      </c>
      <c r="S179" s="429" t="s">
        <v>950</v>
      </c>
    </row>
    <row r="180" spans="1:19" s="432" customFormat="1" ht="54.95" customHeight="1" x14ac:dyDescent="0.2">
      <c r="A180" s="424">
        <v>175</v>
      </c>
      <c r="B180" s="425">
        <v>43360</v>
      </c>
      <c r="C180" s="426">
        <v>43221</v>
      </c>
      <c r="D180" s="427" t="s">
        <v>281</v>
      </c>
      <c r="E180" s="427" t="s">
        <v>372</v>
      </c>
      <c r="F180" s="428">
        <v>1474.1</v>
      </c>
      <c r="G180" s="442" t="s">
        <v>951</v>
      </c>
      <c r="H180" s="427" t="s">
        <v>405</v>
      </c>
      <c r="I180" s="429" t="s">
        <v>952</v>
      </c>
      <c r="J180" s="427" t="s">
        <v>953</v>
      </c>
      <c r="K180" s="427" t="s">
        <v>608</v>
      </c>
      <c r="L180" s="429" t="s">
        <v>33</v>
      </c>
      <c r="M180" s="427" t="s">
        <v>954</v>
      </c>
      <c r="N180" s="425">
        <v>43343</v>
      </c>
      <c r="O180" s="430">
        <f t="shared" si="6"/>
        <v>1</v>
      </c>
      <c r="P180" s="430">
        <f t="shared" si="7"/>
        <v>-3</v>
      </c>
      <c r="Q180" s="431" t="str">
        <f t="shared" si="8"/>
        <v>Gastos_Gerais</v>
      </c>
      <c r="R180" s="429" t="s">
        <v>425</v>
      </c>
      <c r="S180" s="429" t="s">
        <v>955</v>
      </c>
    </row>
    <row r="181" spans="1:19" s="432" customFormat="1" ht="144.75" customHeight="1" x14ac:dyDescent="0.2">
      <c r="A181" s="424">
        <v>176</v>
      </c>
      <c r="B181" s="425">
        <v>43360</v>
      </c>
      <c r="C181" s="426">
        <v>43313</v>
      </c>
      <c r="D181" s="427" t="s">
        <v>281</v>
      </c>
      <c r="E181" s="427" t="s">
        <v>398</v>
      </c>
      <c r="F181" s="428">
        <v>1297.3699999999999</v>
      </c>
      <c r="G181" s="442" t="s">
        <v>550</v>
      </c>
      <c r="H181" s="427" t="s">
        <v>405</v>
      </c>
      <c r="I181" s="429" t="s">
        <v>672</v>
      </c>
      <c r="J181" s="427" t="s">
        <v>673</v>
      </c>
      <c r="K181" s="429" t="s">
        <v>740</v>
      </c>
      <c r="L181" s="429" t="s">
        <v>33</v>
      </c>
      <c r="M181" s="427" t="s">
        <v>956</v>
      </c>
      <c r="N181" s="425">
        <v>43332</v>
      </c>
      <c r="O181" s="430">
        <f t="shared" si="6"/>
        <v>1</v>
      </c>
      <c r="P181" s="430">
        <f t="shared" si="7"/>
        <v>0</v>
      </c>
      <c r="Q181" s="431" t="str">
        <f t="shared" si="8"/>
        <v>Gastos_Gerais</v>
      </c>
      <c r="R181" s="429" t="s">
        <v>425</v>
      </c>
      <c r="S181" s="429" t="s">
        <v>957</v>
      </c>
    </row>
    <row r="182" spans="1:19" s="432" customFormat="1" ht="103.5" customHeight="1" x14ac:dyDescent="0.2">
      <c r="A182" s="424">
        <v>177</v>
      </c>
      <c r="B182" s="425">
        <v>43360</v>
      </c>
      <c r="C182" s="426">
        <v>43313</v>
      </c>
      <c r="D182" s="427" t="s">
        <v>281</v>
      </c>
      <c r="E182" s="427" t="s">
        <v>92</v>
      </c>
      <c r="F182" s="428">
        <v>98</v>
      </c>
      <c r="G182" s="442" t="s">
        <v>568</v>
      </c>
      <c r="H182" s="427" t="s">
        <v>405</v>
      </c>
      <c r="I182" s="429" t="s">
        <v>958</v>
      </c>
      <c r="J182" s="427" t="s">
        <v>959</v>
      </c>
      <c r="K182" s="429" t="s">
        <v>740</v>
      </c>
      <c r="L182" s="429" t="s">
        <v>960</v>
      </c>
      <c r="M182" s="427">
        <v>14961</v>
      </c>
      <c r="N182" s="425">
        <v>43343</v>
      </c>
      <c r="O182" s="430">
        <f t="shared" si="6"/>
        <v>1</v>
      </c>
      <c r="P182" s="430">
        <f t="shared" si="7"/>
        <v>0</v>
      </c>
      <c r="Q182" s="431" t="str">
        <f t="shared" si="8"/>
        <v>Gastos_Gerais</v>
      </c>
      <c r="R182" s="429" t="s">
        <v>425</v>
      </c>
      <c r="S182" s="429" t="s">
        <v>961</v>
      </c>
    </row>
    <row r="183" spans="1:19" s="432" customFormat="1" ht="113.25" customHeight="1" x14ac:dyDescent="0.2">
      <c r="A183" s="424">
        <v>178</v>
      </c>
      <c r="B183" s="425">
        <v>43360</v>
      </c>
      <c r="C183" s="426">
        <v>43313</v>
      </c>
      <c r="D183" s="427" t="s">
        <v>281</v>
      </c>
      <c r="E183" s="427" t="s">
        <v>92</v>
      </c>
      <c r="F183" s="428">
        <v>178.15</v>
      </c>
      <c r="G183" s="442" t="s">
        <v>569</v>
      </c>
      <c r="H183" s="427" t="s">
        <v>405</v>
      </c>
      <c r="I183" s="429" t="s">
        <v>958</v>
      </c>
      <c r="J183" s="427" t="s">
        <v>959</v>
      </c>
      <c r="K183" s="429" t="s">
        <v>740</v>
      </c>
      <c r="L183" s="429" t="s">
        <v>960</v>
      </c>
      <c r="M183" s="427">
        <v>14958</v>
      </c>
      <c r="N183" s="425">
        <v>43343</v>
      </c>
      <c r="O183" s="430">
        <f t="shared" si="6"/>
        <v>1</v>
      </c>
      <c r="P183" s="430">
        <f t="shared" si="7"/>
        <v>0</v>
      </c>
      <c r="Q183" s="431" t="str">
        <f t="shared" si="8"/>
        <v>Gastos_Gerais</v>
      </c>
      <c r="R183" s="429" t="s">
        <v>425</v>
      </c>
      <c r="S183" s="429" t="s">
        <v>962</v>
      </c>
    </row>
    <row r="184" spans="1:19" s="432" customFormat="1" ht="72.75" customHeight="1" x14ac:dyDescent="0.2">
      <c r="A184" s="424">
        <v>179</v>
      </c>
      <c r="B184" s="425">
        <v>43360</v>
      </c>
      <c r="C184" s="426">
        <v>43313</v>
      </c>
      <c r="D184" s="427" t="s">
        <v>281</v>
      </c>
      <c r="E184" s="427" t="s">
        <v>398</v>
      </c>
      <c r="F184" s="428">
        <v>432.58</v>
      </c>
      <c r="G184" s="442" t="s">
        <v>974</v>
      </c>
      <c r="H184" s="427" t="s">
        <v>404</v>
      </c>
      <c r="I184" s="429" t="s">
        <v>606</v>
      </c>
      <c r="J184" s="427" t="s">
        <v>607</v>
      </c>
      <c r="K184" s="427" t="s">
        <v>608</v>
      </c>
      <c r="L184" s="429" t="s">
        <v>33</v>
      </c>
      <c r="M184" s="427" t="s">
        <v>963</v>
      </c>
      <c r="N184" s="425">
        <v>43300</v>
      </c>
      <c r="O184" s="430">
        <f t="shared" si="6"/>
        <v>1</v>
      </c>
      <c r="P184" s="430">
        <f t="shared" si="7"/>
        <v>0</v>
      </c>
      <c r="Q184" s="431" t="str">
        <f t="shared" si="8"/>
        <v>Gastos_Gerais</v>
      </c>
      <c r="R184" s="429" t="s">
        <v>425</v>
      </c>
      <c r="S184" s="429" t="s">
        <v>964</v>
      </c>
    </row>
    <row r="185" spans="1:19" s="432" customFormat="1" ht="54.95" customHeight="1" x14ac:dyDescent="0.2">
      <c r="A185" s="424">
        <v>180</v>
      </c>
      <c r="B185" s="425">
        <v>43360</v>
      </c>
      <c r="C185" s="426">
        <v>43313</v>
      </c>
      <c r="D185" s="427" t="s">
        <v>281</v>
      </c>
      <c r="E185" s="427" t="s">
        <v>394</v>
      </c>
      <c r="F185" s="428">
        <v>140</v>
      </c>
      <c r="G185" s="442" t="s">
        <v>555</v>
      </c>
      <c r="H185" s="427" t="s">
        <v>405</v>
      </c>
      <c r="I185" s="429" t="s">
        <v>965</v>
      </c>
      <c r="J185" s="427" t="s">
        <v>966</v>
      </c>
      <c r="K185" s="429" t="s">
        <v>740</v>
      </c>
      <c r="L185" s="429" t="s">
        <v>967</v>
      </c>
      <c r="M185" s="427">
        <v>3279</v>
      </c>
      <c r="N185" s="425">
        <v>43313</v>
      </c>
      <c r="O185" s="430">
        <f t="shared" si="6"/>
        <v>1</v>
      </c>
      <c r="P185" s="430">
        <f t="shared" si="7"/>
        <v>0</v>
      </c>
      <c r="Q185" s="431" t="str">
        <f t="shared" si="8"/>
        <v>Gastos_Gerais</v>
      </c>
      <c r="R185" s="429" t="s">
        <v>425</v>
      </c>
      <c r="S185" s="429" t="s">
        <v>968</v>
      </c>
    </row>
    <row r="186" spans="1:19" s="432" customFormat="1" ht="54.95" customHeight="1" x14ac:dyDescent="0.2">
      <c r="A186" s="424">
        <v>181</v>
      </c>
      <c r="B186" s="425">
        <v>43360</v>
      </c>
      <c r="C186" s="426">
        <v>43313</v>
      </c>
      <c r="D186" s="427" t="s">
        <v>281</v>
      </c>
      <c r="E186" s="427" t="s">
        <v>0</v>
      </c>
      <c r="F186" s="428">
        <v>770.48</v>
      </c>
      <c r="G186" s="442" t="s">
        <v>549</v>
      </c>
      <c r="H186" s="427" t="s">
        <v>329</v>
      </c>
      <c r="I186" s="429" t="s">
        <v>969</v>
      </c>
      <c r="J186" s="427" t="s">
        <v>970</v>
      </c>
      <c r="K186" s="429" t="s">
        <v>740</v>
      </c>
      <c r="L186" s="429" t="s">
        <v>33</v>
      </c>
      <c r="M186" s="427" t="s">
        <v>971</v>
      </c>
      <c r="N186" s="425">
        <v>43328</v>
      </c>
      <c r="O186" s="430">
        <f t="shared" si="6"/>
        <v>1</v>
      </c>
      <c r="P186" s="430">
        <f t="shared" si="7"/>
        <v>0</v>
      </c>
      <c r="Q186" s="431" t="str">
        <f t="shared" si="8"/>
        <v>Gastos_Gerais</v>
      </c>
      <c r="R186" s="429" t="s">
        <v>604</v>
      </c>
      <c r="S186" s="429" t="s">
        <v>972</v>
      </c>
    </row>
    <row r="187" spans="1:19" s="432" customFormat="1" ht="54.95" customHeight="1" x14ac:dyDescent="0.2">
      <c r="A187" s="424">
        <v>182</v>
      </c>
      <c r="B187" s="425">
        <v>43360</v>
      </c>
      <c r="C187" s="426">
        <v>43344</v>
      </c>
      <c r="D187" s="427" t="s">
        <v>281</v>
      </c>
      <c r="E187" s="427" t="s">
        <v>72</v>
      </c>
      <c r="F187" s="428">
        <v>10.15</v>
      </c>
      <c r="G187" s="442" t="s">
        <v>973</v>
      </c>
      <c r="H187" s="427" t="s">
        <v>405</v>
      </c>
      <c r="I187" s="429" t="s">
        <v>744</v>
      </c>
      <c r="J187" s="427" t="s">
        <v>745</v>
      </c>
      <c r="K187" s="427" t="s">
        <v>746</v>
      </c>
      <c r="L187" s="429" t="s">
        <v>723</v>
      </c>
      <c r="M187" s="427" t="s">
        <v>330</v>
      </c>
      <c r="N187" s="425">
        <v>43360</v>
      </c>
      <c r="O187" s="430">
        <f t="shared" si="6"/>
        <v>1</v>
      </c>
      <c r="P187" s="430">
        <f t="shared" si="7"/>
        <v>1</v>
      </c>
      <c r="Q187" s="431" t="str">
        <f t="shared" si="8"/>
        <v>Gastos_Gerais</v>
      </c>
      <c r="R187" s="429" t="s">
        <v>330</v>
      </c>
      <c r="S187" s="429" t="s">
        <v>330</v>
      </c>
    </row>
    <row r="188" spans="1:19" s="432" customFormat="1" ht="54.95" customHeight="1" x14ac:dyDescent="0.2">
      <c r="A188" s="424">
        <v>183</v>
      </c>
      <c r="B188" s="425">
        <v>43360</v>
      </c>
      <c r="C188" s="426">
        <v>43344</v>
      </c>
      <c r="D188" s="427" t="s">
        <v>281</v>
      </c>
      <c r="E188" s="427" t="s">
        <v>72</v>
      </c>
      <c r="F188" s="428">
        <v>10.15</v>
      </c>
      <c r="G188" s="442" t="s">
        <v>975</v>
      </c>
      <c r="H188" s="427" t="s">
        <v>404</v>
      </c>
      <c r="I188" s="429" t="s">
        <v>744</v>
      </c>
      <c r="J188" s="427" t="s">
        <v>745</v>
      </c>
      <c r="K188" s="427" t="s">
        <v>746</v>
      </c>
      <c r="L188" s="429" t="s">
        <v>723</v>
      </c>
      <c r="M188" s="427" t="s">
        <v>330</v>
      </c>
      <c r="N188" s="425">
        <v>43357</v>
      </c>
      <c r="O188" s="430">
        <f t="shared" si="6"/>
        <v>1</v>
      </c>
      <c r="P188" s="430">
        <f t="shared" si="7"/>
        <v>1</v>
      </c>
      <c r="Q188" s="431" t="str">
        <f t="shared" si="8"/>
        <v>Gastos_Gerais</v>
      </c>
      <c r="R188" s="429" t="s">
        <v>330</v>
      </c>
      <c r="S188" s="429" t="s">
        <v>330</v>
      </c>
    </row>
    <row r="189" spans="1:19" s="432" customFormat="1" ht="72.75" customHeight="1" x14ac:dyDescent="0.2">
      <c r="A189" s="424">
        <v>184</v>
      </c>
      <c r="B189" s="455">
        <v>43361</v>
      </c>
      <c r="C189" s="454">
        <v>43313</v>
      </c>
      <c r="D189" s="429" t="s">
        <v>281</v>
      </c>
      <c r="E189" s="429" t="s">
        <v>400</v>
      </c>
      <c r="F189" s="436">
        <v>140.4</v>
      </c>
      <c r="G189" s="457" t="s">
        <v>988</v>
      </c>
      <c r="H189" s="429" t="s">
        <v>405</v>
      </c>
      <c r="I189" s="429" t="s">
        <v>923</v>
      </c>
      <c r="J189" s="427" t="s">
        <v>721</v>
      </c>
      <c r="K189" s="427" t="s">
        <v>722</v>
      </c>
      <c r="L189" s="429" t="s">
        <v>723</v>
      </c>
      <c r="M189" s="427" t="s">
        <v>330</v>
      </c>
      <c r="N189" s="425">
        <v>43361</v>
      </c>
      <c r="O189" s="430">
        <f t="shared" si="6"/>
        <v>1</v>
      </c>
      <c r="P189" s="430">
        <f t="shared" si="7"/>
        <v>0</v>
      </c>
      <c r="Q189" s="431" t="str">
        <f t="shared" si="8"/>
        <v>Gastos_Gerais</v>
      </c>
      <c r="R189" s="429" t="s">
        <v>604</v>
      </c>
      <c r="S189" s="429" t="s">
        <v>989</v>
      </c>
    </row>
    <row r="190" spans="1:19" s="432" customFormat="1" ht="98.25" customHeight="1" x14ac:dyDescent="0.2">
      <c r="A190" s="424">
        <v>185</v>
      </c>
      <c r="B190" s="455">
        <v>43361</v>
      </c>
      <c r="C190" s="454">
        <v>43344</v>
      </c>
      <c r="D190" s="429" t="s">
        <v>281</v>
      </c>
      <c r="E190" s="429" t="s">
        <v>400</v>
      </c>
      <c r="F190" s="436">
        <v>329.38</v>
      </c>
      <c r="G190" s="457" t="s">
        <v>990</v>
      </c>
      <c r="H190" s="429" t="s">
        <v>403</v>
      </c>
      <c r="I190" s="429" t="s">
        <v>991</v>
      </c>
      <c r="J190" s="429" t="s">
        <v>992</v>
      </c>
      <c r="K190" s="427" t="s">
        <v>441</v>
      </c>
      <c r="L190" s="429" t="s">
        <v>33</v>
      </c>
      <c r="M190" s="429" t="s">
        <v>995</v>
      </c>
      <c r="N190" s="455">
        <v>43361</v>
      </c>
      <c r="O190" s="430">
        <f t="shared" si="6"/>
        <v>1</v>
      </c>
      <c r="P190" s="430">
        <f t="shared" si="7"/>
        <v>1</v>
      </c>
      <c r="Q190" s="431" t="str">
        <f t="shared" si="8"/>
        <v>Gastos_Gerais</v>
      </c>
      <c r="R190" s="429" t="s">
        <v>993</v>
      </c>
      <c r="S190" s="429" t="s">
        <v>994</v>
      </c>
    </row>
    <row r="191" spans="1:19" s="432" customFormat="1" ht="54.95" customHeight="1" x14ac:dyDescent="0.2">
      <c r="A191" s="424">
        <v>186</v>
      </c>
      <c r="B191" s="455">
        <v>43361</v>
      </c>
      <c r="C191" s="454">
        <v>43313</v>
      </c>
      <c r="D191" s="429" t="s">
        <v>281</v>
      </c>
      <c r="E191" s="429" t="s">
        <v>374</v>
      </c>
      <c r="F191" s="436">
        <v>7.91</v>
      </c>
      <c r="G191" s="457" t="s">
        <v>996</v>
      </c>
      <c r="H191" s="429" t="s">
        <v>405</v>
      </c>
      <c r="I191" s="429" t="s">
        <v>744</v>
      </c>
      <c r="J191" s="427" t="s">
        <v>745</v>
      </c>
      <c r="K191" s="427" t="s">
        <v>746</v>
      </c>
      <c r="L191" s="429" t="s">
        <v>723</v>
      </c>
      <c r="M191" s="429" t="s">
        <v>330</v>
      </c>
      <c r="N191" s="425">
        <v>43361</v>
      </c>
      <c r="O191" s="430">
        <f t="shared" si="6"/>
        <v>1</v>
      </c>
      <c r="P191" s="430">
        <f t="shared" si="7"/>
        <v>0</v>
      </c>
      <c r="Q191" s="431" t="str">
        <f t="shared" si="8"/>
        <v>Gastos_Gerais</v>
      </c>
      <c r="R191" s="429" t="s">
        <v>330</v>
      </c>
      <c r="S191" s="429" t="s">
        <v>330</v>
      </c>
    </row>
    <row r="192" spans="1:19" s="432" customFormat="1" ht="54.95" customHeight="1" x14ac:dyDescent="0.2">
      <c r="A192" s="424">
        <v>187</v>
      </c>
      <c r="B192" s="455">
        <v>43361</v>
      </c>
      <c r="C192" s="454">
        <v>43313</v>
      </c>
      <c r="D192" s="429" t="s">
        <v>281</v>
      </c>
      <c r="E192" s="429" t="s">
        <v>374</v>
      </c>
      <c r="F192" s="436">
        <v>2080.5</v>
      </c>
      <c r="G192" s="457" t="s">
        <v>570</v>
      </c>
      <c r="H192" s="429" t="s">
        <v>405</v>
      </c>
      <c r="I192" s="429" t="s">
        <v>997</v>
      </c>
      <c r="J192" s="429">
        <v>506032417</v>
      </c>
      <c r="K192" s="429" t="s">
        <v>998</v>
      </c>
      <c r="L192" s="429" t="s">
        <v>999</v>
      </c>
      <c r="M192" s="429" t="s">
        <v>330</v>
      </c>
      <c r="N192" s="455">
        <v>43361</v>
      </c>
      <c r="O192" s="430">
        <f t="shared" si="6"/>
        <v>1</v>
      </c>
      <c r="P192" s="430">
        <f t="shared" si="7"/>
        <v>0</v>
      </c>
      <c r="Q192" s="431" t="str">
        <f t="shared" si="8"/>
        <v>Gastos_Gerais</v>
      </c>
      <c r="R192" s="429" t="s">
        <v>425</v>
      </c>
      <c r="S192" s="429" t="s">
        <v>1000</v>
      </c>
    </row>
    <row r="193" spans="1:19" s="432" customFormat="1" ht="54.95" customHeight="1" x14ac:dyDescent="0.2">
      <c r="A193" s="424">
        <v>188</v>
      </c>
      <c r="B193" s="455">
        <v>43361</v>
      </c>
      <c r="C193" s="454">
        <v>43313</v>
      </c>
      <c r="D193" s="429" t="s">
        <v>281</v>
      </c>
      <c r="E193" s="429" t="s">
        <v>374</v>
      </c>
      <c r="F193" s="436">
        <v>110</v>
      </c>
      <c r="G193" s="457" t="s">
        <v>1002</v>
      </c>
      <c r="H193" s="429" t="s">
        <v>405</v>
      </c>
      <c r="I193" s="429" t="s">
        <v>744</v>
      </c>
      <c r="J193" s="427" t="s">
        <v>745</v>
      </c>
      <c r="K193" s="427" t="s">
        <v>746</v>
      </c>
      <c r="L193" s="429" t="s">
        <v>723</v>
      </c>
      <c r="M193" s="429" t="s">
        <v>330</v>
      </c>
      <c r="N193" s="425">
        <v>43361</v>
      </c>
      <c r="O193" s="430">
        <f t="shared" si="6"/>
        <v>1</v>
      </c>
      <c r="P193" s="430">
        <f t="shared" si="7"/>
        <v>0</v>
      </c>
      <c r="Q193" s="431" t="str">
        <f t="shared" si="8"/>
        <v>Gastos_Gerais</v>
      </c>
      <c r="R193" s="429" t="s">
        <v>330</v>
      </c>
      <c r="S193" s="429" t="s">
        <v>330</v>
      </c>
    </row>
    <row r="194" spans="1:19" s="432" customFormat="1" ht="54.95" customHeight="1" x14ac:dyDescent="0.2">
      <c r="A194" s="424">
        <v>189</v>
      </c>
      <c r="B194" s="455">
        <v>43361</v>
      </c>
      <c r="C194" s="454">
        <v>43313</v>
      </c>
      <c r="D194" s="429" t="s">
        <v>281</v>
      </c>
      <c r="E194" s="429" t="s">
        <v>374</v>
      </c>
      <c r="F194" s="436">
        <v>369.52</v>
      </c>
      <c r="G194" s="457" t="s">
        <v>1003</v>
      </c>
      <c r="H194" s="429" t="s">
        <v>405</v>
      </c>
      <c r="I194" s="429" t="s">
        <v>1001</v>
      </c>
      <c r="J194" s="427" t="s">
        <v>330</v>
      </c>
      <c r="K194" s="427" t="s">
        <v>621</v>
      </c>
      <c r="L194" s="429" t="s">
        <v>1058</v>
      </c>
      <c r="M194" s="429" t="s">
        <v>330</v>
      </c>
      <c r="N194" s="455">
        <v>43361</v>
      </c>
      <c r="O194" s="430">
        <f t="shared" si="6"/>
        <v>1</v>
      </c>
      <c r="P194" s="430">
        <f t="shared" si="7"/>
        <v>0</v>
      </c>
      <c r="Q194" s="431" t="str">
        <f t="shared" si="8"/>
        <v>Gastos_Gerais</v>
      </c>
      <c r="R194" s="429" t="s">
        <v>330</v>
      </c>
      <c r="S194" s="429" t="s">
        <v>330</v>
      </c>
    </row>
    <row r="195" spans="1:19" s="432" customFormat="1" ht="78" customHeight="1" x14ac:dyDescent="0.2">
      <c r="A195" s="424">
        <v>190</v>
      </c>
      <c r="B195" s="455">
        <v>43361</v>
      </c>
      <c r="C195" s="454">
        <v>43252</v>
      </c>
      <c r="D195" s="429" t="s">
        <v>281</v>
      </c>
      <c r="E195" s="429" t="s">
        <v>92</v>
      </c>
      <c r="F195" s="436">
        <v>170</v>
      </c>
      <c r="G195" s="457" t="s">
        <v>1122</v>
      </c>
      <c r="H195" s="429" t="s">
        <v>405</v>
      </c>
      <c r="I195" s="429" t="s">
        <v>958</v>
      </c>
      <c r="J195" s="429" t="s">
        <v>959</v>
      </c>
      <c r="K195" s="429" t="s">
        <v>740</v>
      </c>
      <c r="L195" s="429" t="s">
        <v>960</v>
      </c>
      <c r="M195" s="429">
        <v>14962</v>
      </c>
      <c r="N195" s="455">
        <v>43343</v>
      </c>
      <c r="O195" s="430">
        <f t="shared" si="6"/>
        <v>1</v>
      </c>
      <c r="P195" s="430">
        <f t="shared" si="7"/>
        <v>-2</v>
      </c>
      <c r="Q195" s="431" t="str">
        <f t="shared" si="8"/>
        <v>Gastos_Gerais</v>
      </c>
      <c r="R195" s="429" t="s">
        <v>425</v>
      </c>
      <c r="S195" s="429" t="s">
        <v>1121</v>
      </c>
    </row>
    <row r="196" spans="1:19" s="432" customFormat="1" ht="164.25" customHeight="1" x14ac:dyDescent="0.2">
      <c r="A196" s="424">
        <v>191</v>
      </c>
      <c r="B196" s="455">
        <v>43361</v>
      </c>
      <c r="C196" s="454">
        <v>43313</v>
      </c>
      <c r="D196" s="429" t="s">
        <v>281</v>
      </c>
      <c r="E196" s="429" t="s">
        <v>400</v>
      </c>
      <c r="F196" s="436">
        <v>249</v>
      </c>
      <c r="G196" s="457" t="s">
        <v>1004</v>
      </c>
      <c r="H196" s="429" t="s">
        <v>405</v>
      </c>
      <c r="I196" s="429" t="s">
        <v>1253</v>
      </c>
      <c r="J196" s="429" t="s">
        <v>1005</v>
      </c>
      <c r="K196" s="429" t="s">
        <v>740</v>
      </c>
      <c r="L196" s="429" t="s">
        <v>33</v>
      </c>
      <c r="M196" s="475">
        <v>189931</v>
      </c>
      <c r="N196" s="455">
        <v>43333</v>
      </c>
      <c r="O196" s="430">
        <f t="shared" si="6"/>
        <v>1</v>
      </c>
      <c r="P196" s="430">
        <f t="shared" si="7"/>
        <v>0</v>
      </c>
      <c r="Q196" s="431" t="str">
        <f t="shared" si="8"/>
        <v>Gastos_Gerais</v>
      </c>
      <c r="R196" s="429" t="s">
        <v>604</v>
      </c>
      <c r="S196" s="429" t="s">
        <v>1006</v>
      </c>
    </row>
    <row r="197" spans="1:19" s="432" customFormat="1" ht="131.25" customHeight="1" x14ac:dyDescent="0.2">
      <c r="A197" s="424">
        <v>192</v>
      </c>
      <c r="B197" s="455">
        <v>43362</v>
      </c>
      <c r="C197" s="454">
        <v>43313</v>
      </c>
      <c r="D197" s="429" t="s">
        <v>281</v>
      </c>
      <c r="E197" s="429" t="s">
        <v>380</v>
      </c>
      <c r="F197" s="436">
        <v>2300</v>
      </c>
      <c r="G197" s="457" t="s">
        <v>450</v>
      </c>
      <c r="H197" s="429" t="s">
        <v>402</v>
      </c>
      <c r="I197" s="429" t="s">
        <v>1020</v>
      </c>
      <c r="J197" s="429" t="s">
        <v>1021</v>
      </c>
      <c r="K197" s="429" t="s">
        <v>1022</v>
      </c>
      <c r="L197" s="429" t="s">
        <v>33</v>
      </c>
      <c r="M197" s="429" t="s">
        <v>1023</v>
      </c>
      <c r="N197" s="455">
        <v>43355</v>
      </c>
      <c r="O197" s="430">
        <f t="shared" si="6"/>
        <v>1</v>
      </c>
      <c r="P197" s="430">
        <f t="shared" si="7"/>
        <v>0</v>
      </c>
      <c r="Q197" s="431" t="str">
        <f t="shared" si="8"/>
        <v>Gastos_Gerais</v>
      </c>
      <c r="R197" s="429" t="s">
        <v>422</v>
      </c>
      <c r="S197" s="429" t="s">
        <v>1024</v>
      </c>
    </row>
    <row r="198" spans="1:19" s="432" customFormat="1" ht="60" customHeight="1" x14ac:dyDescent="0.2">
      <c r="A198" s="424">
        <v>193</v>
      </c>
      <c r="B198" s="455">
        <v>43362</v>
      </c>
      <c r="C198" s="454">
        <v>43313</v>
      </c>
      <c r="D198" s="429" t="s">
        <v>281</v>
      </c>
      <c r="E198" s="429" t="s">
        <v>374</v>
      </c>
      <c r="F198" s="436">
        <v>7.36</v>
      </c>
      <c r="G198" s="457" t="s">
        <v>1028</v>
      </c>
      <c r="H198" s="429" t="s">
        <v>405</v>
      </c>
      <c r="I198" s="429" t="s">
        <v>744</v>
      </c>
      <c r="J198" s="429" t="s">
        <v>745</v>
      </c>
      <c r="K198" s="429" t="s">
        <v>746</v>
      </c>
      <c r="L198" s="429" t="s">
        <v>723</v>
      </c>
      <c r="M198" s="429" t="s">
        <v>330</v>
      </c>
      <c r="N198" s="455">
        <v>43362</v>
      </c>
      <c r="O198" s="430">
        <f t="shared" si="6"/>
        <v>1</v>
      </c>
      <c r="P198" s="430">
        <f t="shared" si="7"/>
        <v>0</v>
      </c>
      <c r="Q198" s="431" t="str">
        <f t="shared" si="8"/>
        <v>Gastos_Gerais</v>
      </c>
      <c r="R198" s="429" t="s">
        <v>330</v>
      </c>
      <c r="S198" s="429" t="s">
        <v>330</v>
      </c>
    </row>
    <row r="199" spans="1:19" s="432" customFormat="1" ht="54.95" customHeight="1" x14ac:dyDescent="0.2">
      <c r="A199" s="424">
        <v>194</v>
      </c>
      <c r="B199" s="455">
        <v>43362</v>
      </c>
      <c r="C199" s="454">
        <v>43313</v>
      </c>
      <c r="D199" s="429" t="s">
        <v>281</v>
      </c>
      <c r="E199" s="429" t="s">
        <v>374</v>
      </c>
      <c r="F199" s="436">
        <v>1937</v>
      </c>
      <c r="G199" s="457" t="s">
        <v>576</v>
      </c>
      <c r="H199" s="429" t="s">
        <v>405</v>
      </c>
      <c r="I199" s="429" t="s">
        <v>1025</v>
      </c>
      <c r="J199" s="429" t="s">
        <v>1026</v>
      </c>
      <c r="K199" s="429" t="s">
        <v>998</v>
      </c>
      <c r="L199" s="429" t="s">
        <v>999</v>
      </c>
      <c r="M199" s="429">
        <v>18003748</v>
      </c>
      <c r="N199" s="455">
        <v>43321</v>
      </c>
      <c r="O199" s="430">
        <f t="shared" ref="O199:O262" si="9">IF(B199=0,0,IF(YEAR(B199)=$P$1,MONTH(B199)-$O$1+12,(YEAR(B199)-$P$1)*11-$O$1+5+MONTH(B199)))-11</f>
        <v>1</v>
      </c>
      <c r="P199" s="430">
        <f t="shared" ref="P199:P262" si="10">IF(C199=0,0,IF(YEAR(C199)=$P$1,MONTH(C199)-$O$1+11,(YEAR(C199)-$P$1)*12-$O$1+11+MONTH(C199)))-10</f>
        <v>0</v>
      </c>
      <c r="Q199" s="431" t="str">
        <f t="shared" ref="Q199:Q262" si="11">SUBSTITUTE(D199," ","_")</f>
        <v>Gastos_Gerais</v>
      </c>
      <c r="R199" s="429" t="s">
        <v>425</v>
      </c>
      <c r="S199" s="429" t="s">
        <v>1027</v>
      </c>
    </row>
    <row r="200" spans="1:19" s="432" customFormat="1" ht="65.25" customHeight="1" x14ac:dyDescent="0.2">
      <c r="A200" s="424">
        <v>195</v>
      </c>
      <c r="B200" s="455">
        <v>43362</v>
      </c>
      <c r="C200" s="454">
        <v>43313</v>
      </c>
      <c r="D200" s="429" t="s">
        <v>281</v>
      </c>
      <c r="E200" s="429" t="s">
        <v>374</v>
      </c>
      <c r="F200" s="436">
        <v>110</v>
      </c>
      <c r="G200" s="457" t="s">
        <v>1029</v>
      </c>
      <c r="H200" s="429" t="s">
        <v>405</v>
      </c>
      <c r="I200" s="429" t="s">
        <v>744</v>
      </c>
      <c r="J200" s="429" t="s">
        <v>745</v>
      </c>
      <c r="K200" s="429" t="s">
        <v>746</v>
      </c>
      <c r="L200" s="429" t="s">
        <v>723</v>
      </c>
      <c r="M200" s="429" t="s">
        <v>330</v>
      </c>
      <c r="N200" s="455">
        <v>43362</v>
      </c>
      <c r="O200" s="430">
        <f t="shared" si="9"/>
        <v>1</v>
      </c>
      <c r="P200" s="430">
        <f t="shared" si="10"/>
        <v>0</v>
      </c>
      <c r="Q200" s="431" t="str">
        <f t="shared" si="11"/>
        <v>Gastos_Gerais</v>
      </c>
      <c r="R200" s="429" t="s">
        <v>330</v>
      </c>
      <c r="S200" s="429" t="s">
        <v>330</v>
      </c>
    </row>
    <row r="201" spans="1:19" s="432" customFormat="1" ht="65.25" customHeight="1" x14ac:dyDescent="0.2">
      <c r="A201" s="424">
        <v>196</v>
      </c>
      <c r="B201" s="455">
        <v>43362</v>
      </c>
      <c r="C201" s="454">
        <v>43313</v>
      </c>
      <c r="D201" s="429" t="s">
        <v>281</v>
      </c>
      <c r="E201" s="429" t="s">
        <v>374</v>
      </c>
      <c r="F201" s="436">
        <v>344</v>
      </c>
      <c r="G201" s="457" t="s">
        <v>1030</v>
      </c>
      <c r="H201" s="429" t="s">
        <v>405</v>
      </c>
      <c r="I201" s="429" t="s">
        <v>1001</v>
      </c>
      <c r="J201" s="429" t="s">
        <v>330</v>
      </c>
      <c r="K201" s="429" t="s">
        <v>621</v>
      </c>
      <c r="L201" s="429" t="s">
        <v>1058</v>
      </c>
      <c r="M201" s="429" t="s">
        <v>330</v>
      </c>
      <c r="N201" s="455">
        <v>43362</v>
      </c>
      <c r="O201" s="430">
        <f t="shared" si="9"/>
        <v>1</v>
      </c>
      <c r="P201" s="430">
        <f t="shared" si="10"/>
        <v>0</v>
      </c>
      <c r="Q201" s="431" t="str">
        <f t="shared" si="11"/>
        <v>Gastos_Gerais</v>
      </c>
      <c r="R201" s="429" t="s">
        <v>330</v>
      </c>
      <c r="S201" s="429" t="s">
        <v>330</v>
      </c>
    </row>
    <row r="202" spans="1:19" s="432" customFormat="1" ht="98.25" customHeight="1" x14ac:dyDescent="0.2">
      <c r="A202" s="424">
        <v>197</v>
      </c>
      <c r="B202" s="455">
        <v>43362</v>
      </c>
      <c r="C202" s="454">
        <v>43282</v>
      </c>
      <c r="D202" s="429" t="s">
        <v>281</v>
      </c>
      <c r="E202" s="429" t="s">
        <v>400</v>
      </c>
      <c r="F202" s="436">
        <v>4598.01</v>
      </c>
      <c r="G202" s="457" t="s">
        <v>1031</v>
      </c>
      <c r="H202" s="429" t="s">
        <v>402</v>
      </c>
      <c r="I202" s="429" t="s">
        <v>1032</v>
      </c>
      <c r="J202" s="429" t="s">
        <v>1033</v>
      </c>
      <c r="K202" s="429" t="s">
        <v>608</v>
      </c>
      <c r="L202" s="429" t="s">
        <v>33</v>
      </c>
      <c r="M202" s="429" t="s">
        <v>1034</v>
      </c>
      <c r="N202" s="455">
        <v>43328</v>
      </c>
      <c r="O202" s="430">
        <f t="shared" si="9"/>
        <v>1</v>
      </c>
      <c r="P202" s="430">
        <f t="shared" si="10"/>
        <v>-1</v>
      </c>
      <c r="Q202" s="431" t="str">
        <f t="shared" si="11"/>
        <v>Gastos_Gerais</v>
      </c>
      <c r="R202" s="429" t="s">
        <v>647</v>
      </c>
      <c r="S202" s="429" t="s">
        <v>1035</v>
      </c>
    </row>
    <row r="203" spans="1:19" s="432" customFormat="1" ht="66.75" customHeight="1" x14ac:dyDescent="0.2">
      <c r="A203" s="424">
        <v>198</v>
      </c>
      <c r="B203" s="455">
        <v>43362</v>
      </c>
      <c r="C203" s="454">
        <v>43313</v>
      </c>
      <c r="D203" s="429" t="s">
        <v>281</v>
      </c>
      <c r="E203" s="429" t="s">
        <v>380</v>
      </c>
      <c r="F203" s="436">
        <v>2850</v>
      </c>
      <c r="G203" s="457" t="s">
        <v>2701</v>
      </c>
      <c r="H203" s="429" t="s">
        <v>405</v>
      </c>
      <c r="I203" s="429" t="s">
        <v>710</v>
      </c>
      <c r="J203" s="429" t="s">
        <v>711</v>
      </c>
      <c r="K203" s="427" t="s">
        <v>608</v>
      </c>
      <c r="L203" s="429" t="s">
        <v>33</v>
      </c>
      <c r="M203" s="429" t="s">
        <v>1036</v>
      </c>
      <c r="N203" s="455">
        <v>43360</v>
      </c>
      <c r="O203" s="430">
        <f t="shared" si="9"/>
        <v>1</v>
      </c>
      <c r="P203" s="430">
        <f t="shared" si="10"/>
        <v>0</v>
      </c>
      <c r="Q203" s="431" t="str">
        <f t="shared" si="11"/>
        <v>Gastos_Gerais</v>
      </c>
      <c r="R203" s="429" t="s">
        <v>422</v>
      </c>
      <c r="S203" s="429" t="s">
        <v>713</v>
      </c>
    </row>
    <row r="204" spans="1:19" s="432" customFormat="1" ht="150" customHeight="1" x14ac:dyDescent="0.2">
      <c r="A204" s="424">
        <v>199</v>
      </c>
      <c r="B204" s="455">
        <v>43362</v>
      </c>
      <c r="C204" s="454">
        <v>43313</v>
      </c>
      <c r="D204" s="429" t="s">
        <v>281</v>
      </c>
      <c r="E204" s="429" t="s">
        <v>394</v>
      </c>
      <c r="F204" s="436">
        <v>500</v>
      </c>
      <c r="G204" s="457" t="s">
        <v>481</v>
      </c>
      <c r="H204" s="429" t="s">
        <v>405</v>
      </c>
      <c r="I204" s="429" t="s">
        <v>1037</v>
      </c>
      <c r="J204" s="429" t="s">
        <v>1038</v>
      </c>
      <c r="K204" s="429" t="s">
        <v>740</v>
      </c>
      <c r="L204" s="429" t="s">
        <v>1039</v>
      </c>
      <c r="M204" s="429" t="s">
        <v>1040</v>
      </c>
      <c r="N204" s="455">
        <v>43340</v>
      </c>
      <c r="O204" s="430">
        <f t="shared" si="9"/>
        <v>1</v>
      </c>
      <c r="P204" s="430">
        <f t="shared" si="10"/>
        <v>0</v>
      </c>
      <c r="Q204" s="431" t="str">
        <f t="shared" si="11"/>
        <v>Gastos_Gerais</v>
      </c>
      <c r="R204" s="429" t="s">
        <v>425</v>
      </c>
      <c r="S204" s="429" t="s">
        <v>1041</v>
      </c>
    </row>
    <row r="205" spans="1:19" s="432" customFormat="1" ht="84" customHeight="1" x14ac:dyDescent="0.2">
      <c r="A205" s="424">
        <v>200</v>
      </c>
      <c r="B205" s="455">
        <v>43362</v>
      </c>
      <c r="C205" s="454">
        <v>43282</v>
      </c>
      <c r="D205" s="429" t="s">
        <v>281</v>
      </c>
      <c r="E205" s="429" t="s">
        <v>398</v>
      </c>
      <c r="F205" s="436">
        <v>932.46</v>
      </c>
      <c r="G205" s="457" t="s">
        <v>484</v>
      </c>
      <c r="H205" s="429" t="s">
        <v>405</v>
      </c>
      <c r="I205" s="429" t="s">
        <v>606</v>
      </c>
      <c r="J205" s="429" t="s">
        <v>607</v>
      </c>
      <c r="K205" s="429" t="s">
        <v>740</v>
      </c>
      <c r="L205" s="429" t="s">
        <v>33</v>
      </c>
      <c r="M205" s="429" t="s">
        <v>1042</v>
      </c>
      <c r="N205" s="455">
        <v>43300</v>
      </c>
      <c r="O205" s="430">
        <f t="shared" si="9"/>
        <v>1</v>
      </c>
      <c r="P205" s="430">
        <f t="shared" si="10"/>
        <v>-1</v>
      </c>
      <c r="Q205" s="431" t="str">
        <f t="shared" si="11"/>
        <v>Gastos_Gerais</v>
      </c>
      <c r="R205" s="429" t="s">
        <v>425</v>
      </c>
      <c r="S205" s="429" t="s">
        <v>1043</v>
      </c>
    </row>
    <row r="206" spans="1:19" s="432" customFormat="1" ht="63.75" customHeight="1" x14ac:dyDescent="0.2">
      <c r="A206" s="424">
        <v>201</v>
      </c>
      <c r="B206" s="455">
        <v>43362</v>
      </c>
      <c r="C206" s="454">
        <v>43221</v>
      </c>
      <c r="D206" s="429" t="s">
        <v>281</v>
      </c>
      <c r="E206" s="429" t="s">
        <v>400</v>
      </c>
      <c r="F206" s="436">
        <v>1317</v>
      </c>
      <c r="G206" s="457" t="s">
        <v>1044</v>
      </c>
      <c r="H206" s="429" t="s">
        <v>402</v>
      </c>
      <c r="I206" s="429" t="s">
        <v>1045</v>
      </c>
      <c r="J206" s="429" t="s">
        <v>1046</v>
      </c>
      <c r="K206" s="429" t="s">
        <v>740</v>
      </c>
      <c r="L206" s="429" t="s">
        <v>33</v>
      </c>
      <c r="M206" s="429" t="s">
        <v>1047</v>
      </c>
      <c r="N206" s="455">
        <v>43270</v>
      </c>
      <c r="O206" s="430">
        <f t="shared" si="9"/>
        <v>1</v>
      </c>
      <c r="P206" s="430">
        <f t="shared" si="10"/>
        <v>-3</v>
      </c>
      <c r="Q206" s="431" t="str">
        <f t="shared" si="11"/>
        <v>Gastos_Gerais</v>
      </c>
      <c r="R206" s="429" t="s">
        <v>425</v>
      </c>
      <c r="S206" s="429" t="s">
        <v>1048</v>
      </c>
    </row>
    <row r="207" spans="1:19" s="432" customFormat="1" ht="77.25" customHeight="1" x14ac:dyDescent="0.2">
      <c r="A207" s="424">
        <v>202</v>
      </c>
      <c r="B207" s="455">
        <v>43362</v>
      </c>
      <c r="C207" s="454">
        <v>43344</v>
      </c>
      <c r="D207" s="429" t="s">
        <v>281</v>
      </c>
      <c r="E207" s="429" t="s">
        <v>72</v>
      </c>
      <c r="F207" s="436">
        <v>10.15</v>
      </c>
      <c r="G207" s="457" t="s">
        <v>1049</v>
      </c>
      <c r="H207" s="429" t="s">
        <v>402</v>
      </c>
      <c r="I207" s="429" t="s">
        <v>744</v>
      </c>
      <c r="J207" s="429" t="s">
        <v>745</v>
      </c>
      <c r="K207" s="429" t="s">
        <v>746</v>
      </c>
      <c r="L207" s="429" t="s">
        <v>723</v>
      </c>
      <c r="M207" s="429" t="s">
        <v>330</v>
      </c>
      <c r="N207" s="455">
        <v>43362</v>
      </c>
      <c r="O207" s="430">
        <f t="shared" si="9"/>
        <v>1</v>
      </c>
      <c r="P207" s="430">
        <f t="shared" si="10"/>
        <v>1</v>
      </c>
      <c r="Q207" s="431" t="str">
        <f t="shared" si="11"/>
        <v>Gastos_Gerais</v>
      </c>
      <c r="R207" s="429" t="s">
        <v>330</v>
      </c>
      <c r="S207" s="429" t="s">
        <v>330</v>
      </c>
    </row>
    <row r="208" spans="1:19" s="432" customFormat="1" ht="75" customHeight="1" x14ac:dyDescent="0.2">
      <c r="A208" s="424">
        <v>203</v>
      </c>
      <c r="B208" s="455">
        <v>43362</v>
      </c>
      <c r="C208" s="454">
        <v>43344</v>
      </c>
      <c r="D208" s="429" t="s">
        <v>281</v>
      </c>
      <c r="E208" s="429" t="s">
        <v>72</v>
      </c>
      <c r="F208" s="436">
        <v>10.15</v>
      </c>
      <c r="G208" s="457" t="s">
        <v>1051</v>
      </c>
      <c r="H208" s="429" t="s">
        <v>405</v>
      </c>
      <c r="I208" s="429" t="s">
        <v>744</v>
      </c>
      <c r="J208" s="429" t="s">
        <v>745</v>
      </c>
      <c r="K208" s="429" t="s">
        <v>746</v>
      </c>
      <c r="L208" s="429" t="s">
        <v>723</v>
      </c>
      <c r="M208" s="429" t="s">
        <v>330</v>
      </c>
      <c r="N208" s="455">
        <v>43362</v>
      </c>
      <c r="O208" s="430">
        <f t="shared" si="9"/>
        <v>1</v>
      </c>
      <c r="P208" s="430">
        <f t="shared" si="10"/>
        <v>1</v>
      </c>
      <c r="Q208" s="431" t="str">
        <f t="shared" si="11"/>
        <v>Gastos_Gerais</v>
      </c>
      <c r="R208" s="429" t="s">
        <v>330</v>
      </c>
      <c r="S208" s="429" t="s">
        <v>330</v>
      </c>
    </row>
    <row r="209" spans="1:19" s="432" customFormat="1" ht="66" customHeight="1" x14ac:dyDescent="0.2">
      <c r="A209" s="424">
        <v>204</v>
      </c>
      <c r="B209" s="455">
        <v>43362</v>
      </c>
      <c r="C209" s="454">
        <v>43344</v>
      </c>
      <c r="D209" s="429" t="s">
        <v>281</v>
      </c>
      <c r="E209" s="429" t="s">
        <v>72</v>
      </c>
      <c r="F209" s="436">
        <v>10.15</v>
      </c>
      <c r="G209" s="457" t="s">
        <v>1050</v>
      </c>
      <c r="H209" s="429" t="s">
        <v>405</v>
      </c>
      <c r="I209" s="429" t="s">
        <v>744</v>
      </c>
      <c r="J209" s="429" t="s">
        <v>745</v>
      </c>
      <c r="K209" s="429" t="s">
        <v>746</v>
      </c>
      <c r="L209" s="429" t="s">
        <v>723</v>
      </c>
      <c r="M209" s="429" t="s">
        <v>330</v>
      </c>
      <c r="N209" s="455">
        <v>43362</v>
      </c>
      <c r="O209" s="430">
        <f t="shared" si="9"/>
        <v>1</v>
      </c>
      <c r="P209" s="430">
        <f t="shared" si="10"/>
        <v>1</v>
      </c>
      <c r="Q209" s="431" t="str">
        <f t="shared" si="11"/>
        <v>Gastos_Gerais</v>
      </c>
      <c r="R209" s="429" t="s">
        <v>330</v>
      </c>
      <c r="S209" s="429" t="s">
        <v>330</v>
      </c>
    </row>
    <row r="210" spans="1:19" s="432" customFormat="1" ht="246" customHeight="1" x14ac:dyDescent="0.2">
      <c r="A210" s="424">
        <v>205</v>
      </c>
      <c r="B210" s="455">
        <v>43362</v>
      </c>
      <c r="C210" s="454">
        <v>43282</v>
      </c>
      <c r="D210" s="429" t="s">
        <v>281</v>
      </c>
      <c r="E210" s="429" t="s">
        <v>382</v>
      </c>
      <c r="F210" s="436">
        <v>3000</v>
      </c>
      <c r="G210" s="457" t="s">
        <v>488</v>
      </c>
      <c r="H210" s="429" t="s">
        <v>404</v>
      </c>
      <c r="I210" s="429" t="s">
        <v>1052</v>
      </c>
      <c r="J210" s="429" t="s">
        <v>1053</v>
      </c>
      <c r="K210" s="429" t="s">
        <v>1054</v>
      </c>
      <c r="L210" s="429" t="s">
        <v>33</v>
      </c>
      <c r="M210" s="429" t="s">
        <v>1055</v>
      </c>
      <c r="N210" s="455">
        <v>43312</v>
      </c>
      <c r="O210" s="430">
        <f t="shared" si="9"/>
        <v>1</v>
      </c>
      <c r="P210" s="430">
        <f t="shared" si="10"/>
        <v>-1</v>
      </c>
      <c r="Q210" s="431" t="str">
        <f t="shared" si="11"/>
        <v>Gastos_Gerais</v>
      </c>
      <c r="R210" s="429" t="s">
        <v>425</v>
      </c>
      <c r="S210" s="429" t="s">
        <v>1056</v>
      </c>
    </row>
    <row r="211" spans="1:19" s="432" customFormat="1" ht="54.95" customHeight="1" x14ac:dyDescent="0.2">
      <c r="A211" s="424">
        <v>206</v>
      </c>
      <c r="B211" s="455">
        <v>43363</v>
      </c>
      <c r="C211" s="454">
        <v>43282</v>
      </c>
      <c r="D211" s="429" t="s">
        <v>281</v>
      </c>
      <c r="E211" s="429" t="s">
        <v>368</v>
      </c>
      <c r="F211" s="436">
        <v>115.2</v>
      </c>
      <c r="G211" s="457" t="s">
        <v>1057</v>
      </c>
      <c r="H211" s="429" t="s">
        <v>402</v>
      </c>
      <c r="I211" s="429" t="s">
        <v>1001</v>
      </c>
      <c r="J211" s="429" t="s">
        <v>330</v>
      </c>
      <c r="K211" s="429" t="s">
        <v>621</v>
      </c>
      <c r="L211" s="429" t="s">
        <v>1058</v>
      </c>
      <c r="M211" s="429" t="s">
        <v>330</v>
      </c>
      <c r="N211" s="455">
        <v>43343</v>
      </c>
      <c r="O211" s="430">
        <f t="shared" si="9"/>
        <v>1</v>
      </c>
      <c r="P211" s="430">
        <f t="shared" si="10"/>
        <v>-1</v>
      </c>
      <c r="Q211" s="431" t="str">
        <f t="shared" si="11"/>
        <v>Gastos_Gerais</v>
      </c>
      <c r="R211" s="429" t="s">
        <v>330</v>
      </c>
      <c r="S211" s="429" t="s">
        <v>330</v>
      </c>
    </row>
    <row r="212" spans="1:19" s="432" customFormat="1" ht="54.95" customHeight="1" x14ac:dyDescent="0.2">
      <c r="A212" s="424">
        <v>207</v>
      </c>
      <c r="B212" s="455">
        <v>43363</v>
      </c>
      <c r="C212" s="454">
        <v>43282</v>
      </c>
      <c r="D212" s="429" t="s">
        <v>281</v>
      </c>
      <c r="E212" s="429" t="s">
        <v>368</v>
      </c>
      <c r="F212" s="436">
        <v>357.12</v>
      </c>
      <c r="G212" s="457" t="s">
        <v>1059</v>
      </c>
      <c r="H212" s="429" t="s">
        <v>402</v>
      </c>
      <c r="I212" s="429" t="s">
        <v>1001</v>
      </c>
      <c r="J212" s="429" t="s">
        <v>330</v>
      </c>
      <c r="K212" s="429" t="s">
        <v>621</v>
      </c>
      <c r="L212" s="429" t="s">
        <v>1058</v>
      </c>
      <c r="M212" s="429" t="s">
        <v>330</v>
      </c>
      <c r="N212" s="455">
        <v>43343</v>
      </c>
      <c r="O212" s="430">
        <f t="shared" si="9"/>
        <v>1</v>
      </c>
      <c r="P212" s="430">
        <f t="shared" si="10"/>
        <v>-1</v>
      </c>
      <c r="Q212" s="431" t="str">
        <f t="shared" si="11"/>
        <v>Gastos_Gerais</v>
      </c>
      <c r="R212" s="429" t="s">
        <v>330</v>
      </c>
      <c r="S212" s="429" t="s">
        <v>330</v>
      </c>
    </row>
    <row r="213" spans="1:19" s="432" customFormat="1" ht="54.95" customHeight="1" x14ac:dyDescent="0.2">
      <c r="A213" s="424">
        <v>208</v>
      </c>
      <c r="B213" s="455">
        <v>43363</v>
      </c>
      <c r="C213" s="454">
        <v>43313</v>
      </c>
      <c r="D213" s="429" t="s">
        <v>281</v>
      </c>
      <c r="E213" s="429" t="s">
        <v>398</v>
      </c>
      <c r="F213" s="436">
        <v>383.19</v>
      </c>
      <c r="G213" s="457" t="s">
        <v>1060</v>
      </c>
      <c r="H213" s="429" t="s">
        <v>405</v>
      </c>
      <c r="I213" s="429" t="s">
        <v>1061</v>
      </c>
      <c r="J213" s="429" t="s">
        <v>1062</v>
      </c>
      <c r="K213" s="429" t="s">
        <v>740</v>
      </c>
      <c r="L213" s="429" t="s">
        <v>33</v>
      </c>
      <c r="M213" s="429" t="s">
        <v>1063</v>
      </c>
      <c r="N213" s="455">
        <v>43322</v>
      </c>
      <c r="O213" s="430">
        <f t="shared" si="9"/>
        <v>1</v>
      </c>
      <c r="P213" s="430">
        <f t="shared" si="10"/>
        <v>0</v>
      </c>
      <c r="Q213" s="431" t="str">
        <f t="shared" si="11"/>
        <v>Gastos_Gerais</v>
      </c>
      <c r="R213" s="429" t="s">
        <v>425</v>
      </c>
      <c r="S213" s="429" t="s">
        <v>1064</v>
      </c>
    </row>
    <row r="214" spans="1:19" s="432" customFormat="1" ht="54.95" customHeight="1" x14ac:dyDescent="0.2">
      <c r="A214" s="424">
        <v>209</v>
      </c>
      <c r="B214" s="455">
        <v>43363</v>
      </c>
      <c r="C214" s="454">
        <v>43282</v>
      </c>
      <c r="D214" s="429" t="s">
        <v>281</v>
      </c>
      <c r="E214" s="429" t="s">
        <v>380</v>
      </c>
      <c r="F214" s="436">
        <v>775</v>
      </c>
      <c r="G214" s="442" t="s">
        <v>1067</v>
      </c>
      <c r="H214" s="429" t="s">
        <v>329</v>
      </c>
      <c r="I214" s="429" t="s">
        <v>1065</v>
      </c>
      <c r="J214" s="429" t="s">
        <v>330</v>
      </c>
      <c r="K214" s="429" t="s">
        <v>621</v>
      </c>
      <c r="L214" s="429" t="s">
        <v>1066</v>
      </c>
      <c r="M214" s="429" t="s">
        <v>330</v>
      </c>
      <c r="N214" s="455">
        <v>43343</v>
      </c>
      <c r="O214" s="430">
        <f t="shared" si="9"/>
        <v>1</v>
      </c>
      <c r="P214" s="430">
        <f t="shared" si="10"/>
        <v>-1</v>
      </c>
      <c r="Q214" s="431" t="str">
        <f t="shared" si="11"/>
        <v>Gastos_Gerais</v>
      </c>
      <c r="R214" s="429" t="s">
        <v>330</v>
      </c>
      <c r="S214" s="429" t="s">
        <v>330</v>
      </c>
    </row>
    <row r="215" spans="1:19" s="432" customFormat="1" ht="54.95" customHeight="1" x14ac:dyDescent="0.2">
      <c r="A215" s="424">
        <v>210</v>
      </c>
      <c r="B215" s="455">
        <v>43363</v>
      </c>
      <c r="C215" s="454">
        <v>43160</v>
      </c>
      <c r="D215" s="429" t="s">
        <v>281</v>
      </c>
      <c r="E215" s="429" t="s">
        <v>382</v>
      </c>
      <c r="F215" s="436">
        <v>37.200000000000003</v>
      </c>
      <c r="G215" s="442" t="s">
        <v>1068</v>
      </c>
      <c r="H215" s="429" t="s">
        <v>406</v>
      </c>
      <c r="I215" s="429" t="s">
        <v>1065</v>
      </c>
      <c r="J215" s="429" t="s">
        <v>330</v>
      </c>
      <c r="K215" s="429" t="s">
        <v>621</v>
      </c>
      <c r="L215" s="429" t="s">
        <v>1066</v>
      </c>
      <c r="M215" s="429" t="s">
        <v>330</v>
      </c>
      <c r="N215" s="455">
        <v>43343</v>
      </c>
      <c r="O215" s="430">
        <f t="shared" si="9"/>
        <v>1</v>
      </c>
      <c r="P215" s="430">
        <f t="shared" si="10"/>
        <v>-5</v>
      </c>
      <c r="Q215" s="431" t="str">
        <f t="shared" si="11"/>
        <v>Gastos_Gerais</v>
      </c>
      <c r="R215" s="429" t="s">
        <v>330</v>
      </c>
      <c r="S215" s="429" t="s">
        <v>330</v>
      </c>
    </row>
    <row r="216" spans="1:19" s="432" customFormat="1" ht="54.95" customHeight="1" x14ac:dyDescent="0.2">
      <c r="A216" s="424">
        <v>211</v>
      </c>
      <c r="B216" s="455">
        <v>43363</v>
      </c>
      <c r="C216" s="454">
        <v>43160</v>
      </c>
      <c r="D216" s="429" t="s">
        <v>281</v>
      </c>
      <c r="E216" s="429" t="s">
        <v>384</v>
      </c>
      <c r="F216" s="436">
        <v>1550</v>
      </c>
      <c r="G216" s="442" t="s">
        <v>1069</v>
      </c>
      <c r="H216" s="429" t="s">
        <v>405</v>
      </c>
      <c r="I216" s="429" t="s">
        <v>1065</v>
      </c>
      <c r="J216" s="429" t="s">
        <v>330</v>
      </c>
      <c r="K216" s="429" t="s">
        <v>621</v>
      </c>
      <c r="L216" s="429" t="s">
        <v>1066</v>
      </c>
      <c r="M216" s="429" t="s">
        <v>330</v>
      </c>
      <c r="N216" s="455">
        <v>43343</v>
      </c>
      <c r="O216" s="430">
        <f t="shared" si="9"/>
        <v>1</v>
      </c>
      <c r="P216" s="430">
        <f t="shared" si="10"/>
        <v>-5</v>
      </c>
      <c r="Q216" s="431" t="str">
        <f t="shared" si="11"/>
        <v>Gastos_Gerais</v>
      </c>
      <c r="R216" s="429" t="s">
        <v>330</v>
      </c>
      <c r="S216" s="429" t="s">
        <v>330</v>
      </c>
    </row>
    <row r="217" spans="1:19" s="432" customFormat="1" ht="54.95" customHeight="1" x14ac:dyDescent="0.2">
      <c r="A217" s="424">
        <v>212</v>
      </c>
      <c r="B217" s="455">
        <v>43363</v>
      </c>
      <c r="C217" s="454">
        <v>43252</v>
      </c>
      <c r="D217" s="429" t="s">
        <v>281</v>
      </c>
      <c r="E217" s="429" t="s">
        <v>382</v>
      </c>
      <c r="F217" s="436">
        <v>37.200000000000003</v>
      </c>
      <c r="G217" s="442" t="s">
        <v>1070</v>
      </c>
      <c r="H217" s="429" t="s">
        <v>406</v>
      </c>
      <c r="I217" s="429" t="s">
        <v>1065</v>
      </c>
      <c r="J217" s="429" t="s">
        <v>330</v>
      </c>
      <c r="K217" s="429" t="s">
        <v>621</v>
      </c>
      <c r="L217" s="429" t="s">
        <v>1066</v>
      </c>
      <c r="M217" s="429" t="s">
        <v>330</v>
      </c>
      <c r="N217" s="455">
        <v>43343</v>
      </c>
      <c r="O217" s="430">
        <f t="shared" si="9"/>
        <v>1</v>
      </c>
      <c r="P217" s="430">
        <f t="shared" si="10"/>
        <v>-2</v>
      </c>
      <c r="Q217" s="431" t="str">
        <f t="shared" si="11"/>
        <v>Gastos_Gerais</v>
      </c>
      <c r="R217" s="429" t="s">
        <v>330</v>
      </c>
      <c r="S217" s="429" t="s">
        <v>330</v>
      </c>
    </row>
    <row r="218" spans="1:19" s="432" customFormat="1" ht="54.95" customHeight="1" x14ac:dyDescent="0.2">
      <c r="A218" s="424">
        <v>213</v>
      </c>
      <c r="B218" s="455">
        <v>43363</v>
      </c>
      <c r="C218" s="454">
        <v>43252</v>
      </c>
      <c r="D218" s="429" t="s">
        <v>281</v>
      </c>
      <c r="E218" s="429" t="s">
        <v>382</v>
      </c>
      <c r="F218" s="436">
        <v>37.200000000000003</v>
      </c>
      <c r="G218" s="442" t="s">
        <v>1073</v>
      </c>
      <c r="H218" s="429" t="s">
        <v>406</v>
      </c>
      <c r="I218" s="429" t="s">
        <v>1065</v>
      </c>
      <c r="J218" s="429" t="s">
        <v>330</v>
      </c>
      <c r="K218" s="429" t="s">
        <v>621</v>
      </c>
      <c r="L218" s="429" t="s">
        <v>1066</v>
      </c>
      <c r="M218" s="429" t="s">
        <v>330</v>
      </c>
      <c r="N218" s="455">
        <v>43343</v>
      </c>
      <c r="O218" s="430">
        <f t="shared" si="9"/>
        <v>1</v>
      </c>
      <c r="P218" s="430">
        <f t="shared" si="10"/>
        <v>-2</v>
      </c>
      <c r="Q218" s="431" t="str">
        <f t="shared" si="11"/>
        <v>Gastos_Gerais</v>
      </c>
      <c r="R218" s="429" t="s">
        <v>330</v>
      </c>
      <c r="S218" s="429" t="s">
        <v>330</v>
      </c>
    </row>
    <row r="219" spans="1:19" s="432" customFormat="1" ht="54.95" customHeight="1" x14ac:dyDescent="0.2">
      <c r="A219" s="424">
        <v>214</v>
      </c>
      <c r="B219" s="455">
        <v>43363</v>
      </c>
      <c r="C219" s="454">
        <v>43221</v>
      </c>
      <c r="D219" s="429" t="s">
        <v>281</v>
      </c>
      <c r="E219" s="429" t="s">
        <v>382</v>
      </c>
      <c r="F219" s="436">
        <v>37.200000000000003</v>
      </c>
      <c r="G219" s="442" t="s">
        <v>1071</v>
      </c>
      <c r="H219" s="429" t="s">
        <v>406</v>
      </c>
      <c r="I219" s="429" t="s">
        <v>1065</v>
      </c>
      <c r="J219" s="429" t="s">
        <v>330</v>
      </c>
      <c r="K219" s="429" t="s">
        <v>621</v>
      </c>
      <c r="L219" s="429" t="s">
        <v>1066</v>
      </c>
      <c r="M219" s="429" t="s">
        <v>330</v>
      </c>
      <c r="N219" s="455">
        <v>43343</v>
      </c>
      <c r="O219" s="430">
        <f t="shared" si="9"/>
        <v>1</v>
      </c>
      <c r="P219" s="430">
        <f t="shared" si="10"/>
        <v>-3</v>
      </c>
      <c r="Q219" s="431" t="str">
        <f t="shared" si="11"/>
        <v>Gastos_Gerais</v>
      </c>
      <c r="R219" s="429" t="s">
        <v>330</v>
      </c>
      <c r="S219" s="429" t="s">
        <v>330</v>
      </c>
    </row>
    <row r="220" spans="1:19" s="432" customFormat="1" ht="54.95" customHeight="1" x14ac:dyDescent="0.2">
      <c r="A220" s="424">
        <v>215</v>
      </c>
      <c r="B220" s="455">
        <v>43363</v>
      </c>
      <c r="C220" s="454">
        <v>43191</v>
      </c>
      <c r="D220" s="429" t="s">
        <v>281</v>
      </c>
      <c r="E220" s="429" t="s">
        <v>384</v>
      </c>
      <c r="F220" s="436">
        <v>1240</v>
      </c>
      <c r="G220" s="457" t="s">
        <v>1072</v>
      </c>
      <c r="H220" s="429" t="s">
        <v>402</v>
      </c>
      <c r="I220" s="429" t="s">
        <v>1065</v>
      </c>
      <c r="J220" s="429" t="s">
        <v>330</v>
      </c>
      <c r="K220" s="429" t="s">
        <v>621</v>
      </c>
      <c r="L220" s="429" t="s">
        <v>1066</v>
      </c>
      <c r="M220" s="429" t="s">
        <v>330</v>
      </c>
      <c r="N220" s="455">
        <v>43343</v>
      </c>
      <c r="O220" s="430">
        <f t="shared" si="9"/>
        <v>1</v>
      </c>
      <c r="P220" s="430">
        <f t="shared" si="10"/>
        <v>-4</v>
      </c>
      <c r="Q220" s="431" t="str">
        <f t="shared" si="11"/>
        <v>Gastos_Gerais</v>
      </c>
      <c r="R220" s="429" t="s">
        <v>330</v>
      </c>
      <c r="S220" s="429" t="s">
        <v>330</v>
      </c>
    </row>
    <row r="221" spans="1:19" s="432" customFormat="1" ht="54.95" customHeight="1" x14ac:dyDescent="0.2">
      <c r="A221" s="424">
        <v>216</v>
      </c>
      <c r="B221" s="455">
        <v>43363</v>
      </c>
      <c r="C221" s="454">
        <v>43221</v>
      </c>
      <c r="D221" s="429" t="s">
        <v>281</v>
      </c>
      <c r="E221" s="429" t="s">
        <v>382</v>
      </c>
      <c r="F221" s="436">
        <v>37.200000000000003</v>
      </c>
      <c r="G221" s="442" t="s">
        <v>1074</v>
      </c>
      <c r="H221" s="429" t="s">
        <v>406</v>
      </c>
      <c r="I221" s="429" t="s">
        <v>1065</v>
      </c>
      <c r="J221" s="429" t="s">
        <v>330</v>
      </c>
      <c r="K221" s="429" t="s">
        <v>621</v>
      </c>
      <c r="L221" s="429" t="s">
        <v>1066</v>
      </c>
      <c r="M221" s="429" t="s">
        <v>330</v>
      </c>
      <c r="N221" s="455">
        <v>43343</v>
      </c>
      <c r="O221" s="430">
        <f t="shared" si="9"/>
        <v>1</v>
      </c>
      <c r="P221" s="430">
        <f t="shared" si="10"/>
        <v>-3</v>
      </c>
      <c r="Q221" s="431" t="str">
        <f t="shared" si="11"/>
        <v>Gastos_Gerais</v>
      </c>
      <c r="R221" s="455" t="s">
        <v>330</v>
      </c>
      <c r="S221" s="455" t="s">
        <v>330</v>
      </c>
    </row>
    <row r="222" spans="1:19" s="432" customFormat="1" ht="54.95" customHeight="1" x14ac:dyDescent="0.2">
      <c r="A222" s="424">
        <v>217</v>
      </c>
      <c r="B222" s="455">
        <v>43363</v>
      </c>
      <c r="C222" s="454">
        <v>43282</v>
      </c>
      <c r="D222" s="429" t="s">
        <v>281</v>
      </c>
      <c r="E222" s="429" t="s">
        <v>382</v>
      </c>
      <c r="F222" s="436">
        <v>37.200000000000003</v>
      </c>
      <c r="G222" s="442" t="s">
        <v>1075</v>
      </c>
      <c r="H222" s="429" t="s">
        <v>406</v>
      </c>
      <c r="I222" s="429" t="s">
        <v>1065</v>
      </c>
      <c r="J222" s="429" t="s">
        <v>330</v>
      </c>
      <c r="K222" s="429" t="s">
        <v>621</v>
      </c>
      <c r="L222" s="429" t="s">
        <v>1066</v>
      </c>
      <c r="M222" s="429" t="s">
        <v>330</v>
      </c>
      <c r="N222" s="455">
        <v>43343</v>
      </c>
      <c r="O222" s="430">
        <f t="shared" si="9"/>
        <v>1</v>
      </c>
      <c r="P222" s="430">
        <f t="shared" si="10"/>
        <v>-1</v>
      </c>
      <c r="Q222" s="431" t="str">
        <f t="shared" si="11"/>
        <v>Gastos_Gerais</v>
      </c>
      <c r="R222" s="455" t="s">
        <v>330</v>
      </c>
      <c r="S222" s="455" t="s">
        <v>330</v>
      </c>
    </row>
    <row r="223" spans="1:19" s="432" customFormat="1" ht="54.95" customHeight="1" x14ac:dyDescent="0.2">
      <c r="A223" s="424">
        <v>218</v>
      </c>
      <c r="B223" s="455">
        <v>43363</v>
      </c>
      <c r="C223" s="454">
        <v>43191</v>
      </c>
      <c r="D223" s="429" t="s">
        <v>281</v>
      </c>
      <c r="E223" s="429" t="s">
        <v>382</v>
      </c>
      <c r="F223" s="436">
        <v>37.200000000000003</v>
      </c>
      <c r="G223" s="442" t="s">
        <v>1076</v>
      </c>
      <c r="H223" s="429" t="s">
        <v>406</v>
      </c>
      <c r="I223" s="429" t="s">
        <v>1065</v>
      </c>
      <c r="J223" s="429" t="s">
        <v>330</v>
      </c>
      <c r="K223" s="429" t="s">
        <v>621</v>
      </c>
      <c r="L223" s="429" t="s">
        <v>1066</v>
      </c>
      <c r="M223" s="429" t="s">
        <v>330</v>
      </c>
      <c r="N223" s="455">
        <v>43343</v>
      </c>
      <c r="O223" s="430">
        <f t="shared" si="9"/>
        <v>1</v>
      </c>
      <c r="P223" s="430">
        <f t="shared" si="10"/>
        <v>-4</v>
      </c>
      <c r="Q223" s="431" t="str">
        <f t="shared" si="11"/>
        <v>Gastos_Gerais</v>
      </c>
      <c r="R223" s="429" t="s">
        <v>330</v>
      </c>
      <c r="S223" s="429" t="s">
        <v>330</v>
      </c>
    </row>
    <row r="224" spans="1:19" s="432" customFormat="1" ht="54.95" customHeight="1" x14ac:dyDescent="0.2">
      <c r="A224" s="424">
        <v>219</v>
      </c>
      <c r="B224" s="455">
        <v>43363</v>
      </c>
      <c r="C224" s="454">
        <v>43282</v>
      </c>
      <c r="D224" s="429" t="s">
        <v>281</v>
      </c>
      <c r="E224" s="429" t="s">
        <v>382</v>
      </c>
      <c r="F224" s="436">
        <v>37.200000000000003</v>
      </c>
      <c r="G224" s="442" t="s">
        <v>1076</v>
      </c>
      <c r="H224" s="429" t="s">
        <v>406</v>
      </c>
      <c r="I224" s="429" t="s">
        <v>1065</v>
      </c>
      <c r="J224" s="429" t="s">
        <v>330</v>
      </c>
      <c r="K224" s="429" t="s">
        <v>621</v>
      </c>
      <c r="L224" s="429" t="s">
        <v>1066</v>
      </c>
      <c r="M224" s="429" t="s">
        <v>330</v>
      </c>
      <c r="N224" s="455">
        <v>43343</v>
      </c>
      <c r="O224" s="430">
        <f t="shared" si="9"/>
        <v>1</v>
      </c>
      <c r="P224" s="430">
        <f t="shared" si="10"/>
        <v>-1</v>
      </c>
      <c r="Q224" s="431" t="str">
        <f t="shared" si="11"/>
        <v>Gastos_Gerais</v>
      </c>
      <c r="R224" s="429" t="s">
        <v>330</v>
      </c>
      <c r="S224" s="429" t="s">
        <v>330</v>
      </c>
    </row>
    <row r="225" spans="1:19" s="432" customFormat="1" ht="87.75" customHeight="1" x14ac:dyDescent="0.2">
      <c r="A225" s="424">
        <v>220</v>
      </c>
      <c r="B225" s="455">
        <v>43363</v>
      </c>
      <c r="C225" s="454">
        <v>43313</v>
      </c>
      <c r="D225" s="429" t="s">
        <v>281</v>
      </c>
      <c r="E225" s="429" t="s">
        <v>3</v>
      </c>
      <c r="F225" s="436">
        <v>1233</v>
      </c>
      <c r="G225" s="442" t="s">
        <v>2083</v>
      </c>
      <c r="H225" s="429" t="s">
        <v>329</v>
      </c>
      <c r="I225" s="429" t="s">
        <v>1001</v>
      </c>
      <c r="J225" s="429" t="s">
        <v>330</v>
      </c>
      <c r="K225" s="429" t="s">
        <v>621</v>
      </c>
      <c r="L225" s="429" t="s">
        <v>1058</v>
      </c>
      <c r="M225" s="429" t="s">
        <v>330</v>
      </c>
      <c r="N225" s="455">
        <v>43343</v>
      </c>
      <c r="O225" s="430">
        <f t="shared" si="9"/>
        <v>1</v>
      </c>
      <c r="P225" s="430">
        <f t="shared" si="10"/>
        <v>0</v>
      </c>
      <c r="Q225" s="431" t="str">
        <f t="shared" si="11"/>
        <v>Gastos_Gerais</v>
      </c>
      <c r="R225" s="429" t="s">
        <v>330</v>
      </c>
      <c r="S225" s="429" t="s">
        <v>330</v>
      </c>
    </row>
    <row r="226" spans="1:19" s="432" customFormat="1" ht="54.95" customHeight="1" x14ac:dyDescent="0.2">
      <c r="A226" s="424">
        <v>221</v>
      </c>
      <c r="B226" s="455">
        <v>43363</v>
      </c>
      <c r="C226" s="454">
        <v>43313</v>
      </c>
      <c r="D226" s="429" t="s">
        <v>281</v>
      </c>
      <c r="E226" s="429" t="s">
        <v>60</v>
      </c>
      <c r="F226" s="436">
        <v>123.69</v>
      </c>
      <c r="G226" s="457" t="s">
        <v>1077</v>
      </c>
      <c r="H226" s="429" t="s">
        <v>329</v>
      </c>
      <c r="I226" s="429" t="s">
        <v>1001</v>
      </c>
      <c r="J226" s="429" t="s">
        <v>330</v>
      </c>
      <c r="K226" s="429" t="s">
        <v>621</v>
      </c>
      <c r="L226" s="429" t="s">
        <v>1058</v>
      </c>
      <c r="M226" s="429" t="s">
        <v>330</v>
      </c>
      <c r="N226" s="455">
        <v>43343</v>
      </c>
      <c r="O226" s="430">
        <f t="shared" si="9"/>
        <v>1</v>
      </c>
      <c r="P226" s="430">
        <f t="shared" si="10"/>
        <v>0</v>
      </c>
      <c r="Q226" s="431" t="str">
        <f t="shared" si="11"/>
        <v>Gastos_Gerais</v>
      </c>
      <c r="R226" s="429" t="s">
        <v>330</v>
      </c>
      <c r="S226" s="429" t="s">
        <v>330</v>
      </c>
    </row>
    <row r="227" spans="1:19" s="432" customFormat="1" ht="54.95" customHeight="1" x14ac:dyDescent="0.2">
      <c r="A227" s="424">
        <v>222</v>
      </c>
      <c r="B227" s="455">
        <v>43363</v>
      </c>
      <c r="C227" s="454">
        <v>43313</v>
      </c>
      <c r="D227" s="429" t="s">
        <v>281</v>
      </c>
      <c r="E227" s="429" t="s">
        <v>60</v>
      </c>
      <c r="F227" s="436">
        <v>39.9</v>
      </c>
      <c r="G227" s="457" t="s">
        <v>1078</v>
      </c>
      <c r="H227" s="429" t="s">
        <v>329</v>
      </c>
      <c r="I227" s="429" t="s">
        <v>1001</v>
      </c>
      <c r="J227" s="429" t="s">
        <v>330</v>
      </c>
      <c r="K227" s="429" t="s">
        <v>621</v>
      </c>
      <c r="L227" s="429" t="s">
        <v>1058</v>
      </c>
      <c r="M227" s="429" t="s">
        <v>330</v>
      </c>
      <c r="N227" s="455">
        <v>43343</v>
      </c>
      <c r="O227" s="430">
        <f t="shared" si="9"/>
        <v>1</v>
      </c>
      <c r="P227" s="430">
        <f t="shared" si="10"/>
        <v>0</v>
      </c>
      <c r="Q227" s="431" t="str">
        <f t="shared" si="11"/>
        <v>Gastos_Gerais</v>
      </c>
      <c r="R227" s="429" t="s">
        <v>330</v>
      </c>
      <c r="S227" s="429" t="s">
        <v>330</v>
      </c>
    </row>
    <row r="228" spans="1:19" s="432" customFormat="1" ht="54.95" customHeight="1" x14ac:dyDescent="0.2">
      <c r="A228" s="424">
        <v>223</v>
      </c>
      <c r="B228" s="455">
        <v>43363</v>
      </c>
      <c r="C228" s="454">
        <v>43160</v>
      </c>
      <c r="D228" s="429" t="s">
        <v>281</v>
      </c>
      <c r="E228" s="429" t="s">
        <v>392</v>
      </c>
      <c r="F228" s="436">
        <v>572</v>
      </c>
      <c r="G228" s="457" t="s">
        <v>1079</v>
      </c>
      <c r="H228" s="429" t="s">
        <v>402</v>
      </c>
      <c r="I228" s="429" t="s">
        <v>1065</v>
      </c>
      <c r="J228" s="429" t="s">
        <v>330</v>
      </c>
      <c r="K228" s="429" t="s">
        <v>621</v>
      </c>
      <c r="L228" s="429" t="s">
        <v>1066</v>
      </c>
      <c r="M228" s="429" t="s">
        <v>330</v>
      </c>
      <c r="N228" s="455">
        <v>43343</v>
      </c>
      <c r="O228" s="430">
        <f t="shared" si="9"/>
        <v>1</v>
      </c>
      <c r="P228" s="430">
        <f t="shared" si="10"/>
        <v>-5</v>
      </c>
      <c r="Q228" s="431" t="str">
        <f t="shared" si="11"/>
        <v>Gastos_Gerais</v>
      </c>
      <c r="R228" s="429" t="s">
        <v>330</v>
      </c>
      <c r="S228" s="429" t="s">
        <v>330</v>
      </c>
    </row>
    <row r="229" spans="1:19" s="432" customFormat="1" ht="54.95" customHeight="1" x14ac:dyDescent="0.2">
      <c r="A229" s="424">
        <v>224</v>
      </c>
      <c r="B229" s="455">
        <v>43363</v>
      </c>
      <c r="C229" s="454">
        <v>43282</v>
      </c>
      <c r="D229" s="429" t="s">
        <v>281</v>
      </c>
      <c r="E229" s="429" t="s">
        <v>380</v>
      </c>
      <c r="F229" s="436">
        <v>24.08</v>
      </c>
      <c r="G229" s="457" t="s">
        <v>1080</v>
      </c>
      <c r="H229" s="429" t="s">
        <v>329</v>
      </c>
      <c r="I229" s="429" t="s">
        <v>1001</v>
      </c>
      <c r="J229" s="429" t="s">
        <v>330</v>
      </c>
      <c r="K229" s="429" t="s">
        <v>621</v>
      </c>
      <c r="L229" s="429" t="s">
        <v>1058</v>
      </c>
      <c r="M229" s="429" t="s">
        <v>330</v>
      </c>
      <c r="N229" s="455">
        <v>43343</v>
      </c>
      <c r="O229" s="430">
        <f t="shared" si="9"/>
        <v>1</v>
      </c>
      <c r="P229" s="430">
        <f t="shared" si="10"/>
        <v>-1</v>
      </c>
      <c r="Q229" s="431" t="str">
        <f t="shared" si="11"/>
        <v>Gastos_Gerais</v>
      </c>
      <c r="R229" s="429" t="s">
        <v>330</v>
      </c>
      <c r="S229" s="429" t="s">
        <v>330</v>
      </c>
    </row>
    <row r="230" spans="1:19" s="432" customFormat="1" ht="54.95" customHeight="1" x14ac:dyDescent="0.2">
      <c r="A230" s="424">
        <v>225</v>
      </c>
      <c r="B230" s="455">
        <v>43363</v>
      </c>
      <c r="C230" s="454">
        <v>43160</v>
      </c>
      <c r="D230" s="429" t="s">
        <v>281</v>
      </c>
      <c r="E230" s="429" t="s">
        <v>384</v>
      </c>
      <c r="F230" s="436">
        <v>365.12</v>
      </c>
      <c r="G230" s="457" t="s">
        <v>1081</v>
      </c>
      <c r="H230" s="429" t="s">
        <v>405</v>
      </c>
      <c r="I230" s="429" t="s">
        <v>1001</v>
      </c>
      <c r="J230" s="429" t="s">
        <v>330</v>
      </c>
      <c r="K230" s="429" t="s">
        <v>621</v>
      </c>
      <c r="L230" s="429" t="s">
        <v>1058</v>
      </c>
      <c r="M230" s="429" t="s">
        <v>330</v>
      </c>
      <c r="N230" s="455">
        <v>43343</v>
      </c>
      <c r="O230" s="430">
        <f t="shared" si="9"/>
        <v>1</v>
      </c>
      <c r="P230" s="430">
        <f t="shared" si="10"/>
        <v>-5</v>
      </c>
      <c r="Q230" s="431" t="str">
        <f t="shared" si="11"/>
        <v>Gastos_Gerais</v>
      </c>
      <c r="R230" s="429" t="s">
        <v>330</v>
      </c>
      <c r="S230" s="429" t="s">
        <v>330</v>
      </c>
    </row>
    <row r="231" spans="1:19" s="432" customFormat="1" ht="54.95" customHeight="1" x14ac:dyDescent="0.2">
      <c r="A231" s="424">
        <v>226</v>
      </c>
      <c r="B231" s="455">
        <v>43363</v>
      </c>
      <c r="C231" s="454">
        <v>43191</v>
      </c>
      <c r="D231" s="429" t="s">
        <v>281</v>
      </c>
      <c r="E231" s="429" t="s">
        <v>384</v>
      </c>
      <c r="F231" s="436">
        <v>179.2</v>
      </c>
      <c r="G231" s="457" t="s">
        <v>1082</v>
      </c>
      <c r="H231" s="429" t="s">
        <v>402</v>
      </c>
      <c r="I231" s="429" t="s">
        <v>1001</v>
      </c>
      <c r="J231" s="429" t="s">
        <v>330</v>
      </c>
      <c r="K231" s="429" t="s">
        <v>621</v>
      </c>
      <c r="L231" s="429" t="s">
        <v>1058</v>
      </c>
      <c r="M231" s="429" t="s">
        <v>330</v>
      </c>
      <c r="N231" s="455">
        <v>43343</v>
      </c>
      <c r="O231" s="430">
        <f t="shared" si="9"/>
        <v>1</v>
      </c>
      <c r="P231" s="430">
        <f t="shared" si="10"/>
        <v>-4</v>
      </c>
      <c r="Q231" s="431" t="str">
        <f t="shared" si="11"/>
        <v>Gastos_Gerais</v>
      </c>
      <c r="R231" s="429" t="s">
        <v>330</v>
      </c>
      <c r="S231" s="429" t="s">
        <v>330</v>
      </c>
    </row>
    <row r="232" spans="1:19" s="432" customFormat="1" ht="54.95" customHeight="1" x14ac:dyDescent="0.2">
      <c r="A232" s="424">
        <v>227</v>
      </c>
      <c r="B232" s="455">
        <v>43363</v>
      </c>
      <c r="C232" s="454">
        <v>43313</v>
      </c>
      <c r="D232" s="429" t="s">
        <v>189</v>
      </c>
      <c r="E232" s="429" t="s">
        <v>2</v>
      </c>
      <c r="F232" s="436">
        <v>2617.9499999999998</v>
      </c>
      <c r="G232" s="457" t="s">
        <v>1083</v>
      </c>
      <c r="H232" s="429" t="s">
        <v>330</v>
      </c>
      <c r="I232" s="429" t="s">
        <v>1001</v>
      </c>
      <c r="J232" s="429" t="s">
        <v>330</v>
      </c>
      <c r="K232" s="429" t="s">
        <v>621</v>
      </c>
      <c r="L232" s="429" t="s">
        <v>1058</v>
      </c>
      <c r="M232" s="429" t="s">
        <v>330</v>
      </c>
      <c r="N232" s="455">
        <v>43343</v>
      </c>
      <c r="O232" s="430">
        <f t="shared" si="9"/>
        <v>1</v>
      </c>
      <c r="P232" s="430">
        <f t="shared" si="10"/>
        <v>0</v>
      </c>
      <c r="Q232" s="431" t="str">
        <f t="shared" si="11"/>
        <v>Gastos_com_Pessoal</v>
      </c>
      <c r="R232" s="429" t="s">
        <v>330</v>
      </c>
      <c r="S232" s="429" t="s">
        <v>330</v>
      </c>
    </row>
    <row r="233" spans="1:19" s="432" customFormat="1" ht="54.95" customHeight="1" x14ac:dyDescent="0.2">
      <c r="A233" s="424">
        <v>228</v>
      </c>
      <c r="B233" s="455">
        <v>43363</v>
      </c>
      <c r="C233" s="454">
        <v>43313</v>
      </c>
      <c r="D233" s="429" t="s">
        <v>189</v>
      </c>
      <c r="E233" s="429" t="s">
        <v>2</v>
      </c>
      <c r="F233" s="436">
        <v>2322.3000000000002</v>
      </c>
      <c r="G233" s="442" t="s">
        <v>1084</v>
      </c>
      <c r="H233" s="429" t="s">
        <v>330</v>
      </c>
      <c r="I233" s="429" t="s">
        <v>1065</v>
      </c>
      <c r="J233" s="429" t="s">
        <v>330</v>
      </c>
      <c r="K233" s="429" t="s">
        <v>621</v>
      </c>
      <c r="L233" s="429" t="s">
        <v>1066</v>
      </c>
      <c r="M233" s="429" t="s">
        <v>330</v>
      </c>
      <c r="N233" s="455">
        <v>43343</v>
      </c>
      <c r="O233" s="430">
        <f t="shared" si="9"/>
        <v>1</v>
      </c>
      <c r="P233" s="430">
        <f t="shared" si="10"/>
        <v>0</v>
      </c>
      <c r="Q233" s="431" t="str">
        <f t="shared" si="11"/>
        <v>Gastos_com_Pessoal</v>
      </c>
      <c r="R233" s="429" t="s">
        <v>330</v>
      </c>
      <c r="S233" s="429" t="s">
        <v>330</v>
      </c>
    </row>
    <row r="234" spans="1:19" s="432" customFormat="1" ht="54.95" customHeight="1" x14ac:dyDescent="0.2">
      <c r="A234" s="424">
        <v>229</v>
      </c>
      <c r="B234" s="455">
        <v>43363</v>
      </c>
      <c r="C234" s="454">
        <v>43313</v>
      </c>
      <c r="D234" s="429" t="s">
        <v>189</v>
      </c>
      <c r="E234" s="429" t="s">
        <v>262</v>
      </c>
      <c r="F234" s="436">
        <v>7401.17</v>
      </c>
      <c r="G234" s="457" t="s">
        <v>1084</v>
      </c>
      <c r="H234" s="429" t="s">
        <v>330</v>
      </c>
      <c r="I234" s="429" t="s">
        <v>1065</v>
      </c>
      <c r="J234" s="429" t="s">
        <v>330</v>
      </c>
      <c r="K234" s="429" t="s">
        <v>621</v>
      </c>
      <c r="L234" s="429" t="s">
        <v>1066</v>
      </c>
      <c r="M234" s="429" t="s">
        <v>330</v>
      </c>
      <c r="N234" s="455">
        <v>43343</v>
      </c>
      <c r="O234" s="430">
        <f t="shared" si="9"/>
        <v>1</v>
      </c>
      <c r="P234" s="430">
        <f t="shared" si="10"/>
        <v>0</v>
      </c>
      <c r="Q234" s="431" t="str">
        <f t="shared" si="11"/>
        <v>Gastos_com_Pessoal</v>
      </c>
      <c r="R234" s="429" t="s">
        <v>330</v>
      </c>
      <c r="S234" s="429" t="s">
        <v>330</v>
      </c>
    </row>
    <row r="235" spans="1:19" s="432" customFormat="1" ht="54.95" customHeight="1" x14ac:dyDescent="0.2">
      <c r="A235" s="424">
        <v>230</v>
      </c>
      <c r="B235" s="455">
        <v>43363</v>
      </c>
      <c r="C235" s="454">
        <v>43191</v>
      </c>
      <c r="D235" s="429" t="s">
        <v>281</v>
      </c>
      <c r="E235" s="429" t="s">
        <v>191</v>
      </c>
      <c r="F235" s="436">
        <v>7268</v>
      </c>
      <c r="G235" s="457" t="s">
        <v>435</v>
      </c>
      <c r="H235" s="429" t="s">
        <v>405</v>
      </c>
      <c r="I235" s="429" t="s">
        <v>1085</v>
      </c>
      <c r="J235" s="429" t="s">
        <v>1086</v>
      </c>
      <c r="K235" s="427" t="s">
        <v>608</v>
      </c>
      <c r="L235" s="429" t="s">
        <v>33</v>
      </c>
      <c r="M235" s="429" t="s">
        <v>1087</v>
      </c>
      <c r="N235" s="455">
        <v>43357</v>
      </c>
      <c r="O235" s="430">
        <f t="shared" si="9"/>
        <v>1</v>
      </c>
      <c r="P235" s="430">
        <f t="shared" si="10"/>
        <v>-4</v>
      </c>
      <c r="Q235" s="431" t="str">
        <f t="shared" si="11"/>
        <v>Gastos_Gerais</v>
      </c>
      <c r="R235" s="429" t="s">
        <v>425</v>
      </c>
      <c r="S235" s="429" t="s">
        <v>1088</v>
      </c>
    </row>
    <row r="236" spans="1:19" s="432" customFormat="1" ht="171" customHeight="1" x14ac:dyDescent="0.2">
      <c r="A236" s="424">
        <v>231</v>
      </c>
      <c r="B236" s="455">
        <v>43363</v>
      </c>
      <c r="C236" s="454">
        <v>43282</v>
      </c>
      <c r="D236" s="429" t="s">
        <v>281</v>
      </c>
      <c r="E236" s="429" t="s">
        <v>92</v>
      </c>
      <c r="F236" s="436">
        <v>3750</v>
      </c>
      <c r="G236" s="457" t="s">
        <v>511</v>
      </c>
      <c r="H236" s="429" t="s">
        <v>402</v>
      </c>
      <c r="I236" s="429" t="s">
        <v>1089</v>
      </c>
      <c r="J236" s="429" t="s">
        <v>1090</v>
      </c>
      <c r="K236" s="429" t="s">
        <v>608</v>
      </c>
      <c r="L236" s="429" t="s">
        <v>960</v>
      </c>
      <c r="M236" s="429">
        <v>2</v>
      </c>
      <c r="N236" s="455">
        <v>43360</v>
      </c>
      <c r="O236" s="430">
        <f t="shared" si="9"/>
        <v>1</v>
      </c>
      <c r="P236" s="430">
        <f t="shared" si="10"/>
        <v>-1</v>
      </c>
      <c r="Q236" s="431" t="str">
        <f t="shared" si="11"/>
        <v>Gastos_Gerais</v>
      </c>
      <c r="R236" s="429" t="s">
        <v>422</v>
      </c>
      <c r="S236" s="429" t="s">
        <v>1091</v>
      </c>
    </row>
    <row r="237" spans="1:19" s="432" customFormat="1" ht="174" customHeight="1" x14ac:dyDescent="0.2">
      <c r="A237" s="424">
        <v>232</v>
      </c>
      <c r="B237" s="455">
        <v>43363</v>
      </c>
      <c r="C237" s="454">
        <v>43313</v>
      </c>
      <c r="D237" s="429" t="s">
        <v>281</v>
      </c>
      <c r="E237" s="429" t="s">
        <v>382</v>
      </c>
      <c r="F237" s="436">
        <v>5000</v>
      </c>
      <c r="G237" s="457" t="s">
        <v>546</v>
      </c>
      <c r="H237" s="429" t="s">
        <v>405</v>
      </c>
      <c r="I237" s="429" t="s">
        <v>1092</v>
      </c>
      <c r="J237" s="429" t="s">
        <v>1093</v>
      </c>
      <c r="K237" s="429" t="s">
        <v>608</v>
      </c>
      <c r="L237" s="429" t="s">
        <v>33</v>
      </c>
      <c r="M237" s="429" t="s">
        <v>771</v>
      </c>
      <c r="N237" s="455">
        <v>43356</v>
      </c>
      <c r="O237" s="430">
        <f t="shared" si="9"/>
        <v>1</v>
      </c>
      <c r="P237" s="430">
        <f t="shared" si="10"/>
        <v>0</v>
      </c>
      <c r="Q237" s="431" t="str">
        <f t="shared" si="11"/>
        <v>Gastos_Gerais</v>
      </c>
      <c r="R237" s="429" t="s">
        <v>425</v>
      </c>
      <c r="S237" s="429" t="s">
        <v>1094</v>
      </c>
    </row>
    <row r="238" spans="1:19" s="432" customFormat="1" ht="54.95" customHeight="1" x14ac:dyDescent="0.2">
      <c r="A238" s="424">
        <v>233</v>
      </c>
      <c r="B238" s="455">
        <v>43363</v>
      </c>
      <c r="C238" s="454">
        <v>43344</v>
      </c>
      <c r="D238" s="429" t="s">
        <v>281</v>
      </c>
      <c r="E238" s="429" t="s">
        <v>72</v>
      </c>
      <c r="F238" s="436">
        <v>10.15</v>
      </c>
      <c r="G238" s="457" t="s">
        <v>1095</v>
      </c>
      <c r="H238" s="429" t="s">
        <v>405</v>
      </c>
      <c r="I238" s="429" t="s">
        <v>744</v>
      </c>
      <c r="J238" s="429" t="s">
        <v>745</v>
      </c>
      <c r="K238" s="429" t="s">
        <v>746</v>
      </c>
      <c r="L238" s="429" t="s">
        <v>723</v>
      </c>
      <c r="M238" s="429" t="s">
        <v>330</v>
      </c>
      <c r="N238" s="455">
        <v>43363</v>
      </c>
      <c r="O238" s="430">
        <f t="shared" si="9"/>
        <v>1</v>
      </c>
      <c r="P238" s="430">
        <f t="shared" si="10"/>
        <v>1</v>
      </c>
      <c r="Q238" s="431" t="str">
        <f t="shared" si="11"/>
        <v>Gastos_Gerais</v>
      </c>
      <c r="R238" s="429" t="s">
        <v>330</v>
      </c>
      <c r="S238" s="429" t="s">
        <v>330</v>
      </c>
    </row>
    <row r="239" spans="1:19" s="432" customFormat="1" ht="54.95" customHeight="1" x14ac:dyDescent="0.2">
      <c r="A239" s="424">
        <v>234</v>
      </c>
      <c r="B239" s="455">
        <v>43363</v>
      </c>
      <c r="C239" s="454">
        <v>43344</v>
      </c>
      <c r="D239" s="429" t="s">
        <v>281</v>
      </c>
      <c r="E239" s="429" t="s">
        <v>72</v>
      </c>
      <c r="F239" s="436">
        <v>10.15</v>
      </c>
      <c r="G239" s="457" t="s">
        <v>1096</v>
      </c>
      <c r="H239" s="429" t="s">
        <v>402</v>
      </c>
      <c r="I239" s="429" t="s">
        <v>744</v>
      </c>
      <c r="J239" s="429" t="s">
        <v>745</v>
      </c>
      <c r="K239" s="429" t="s">
        <v>746</v>
      </c>
      <c r="L239" s="429" t="s">
        <v>723</v>
      </c>
      <c r="M239" s="429" t="s">
        <v>330</v>
      </c>
      <c r="N239" s="455">
        <v>43363</v>
      </c>
      <c r="O239" s="430">
        <f t="shared" si="9"/>
        <v>1</v>
      </c>
      <c r="P239" s="430">
        <f t="shared" si="10"/>
        <v>1</v>
      </c>
      <c r="Q239" s="431" t="str">
        <f t="shared" si="11"/>
        <v>Gastos_Gerais</v>
      </c>
      <c r="R239" s="429" t="s">
        <v>330</v>
      </c>
      <c r="S239" s="429" t="s">
        <v>330</v>
      </c>
    </row>
    <row r="240" spans="1:19" s="432" customFormat="1" ht="54.95" customHeight="1" x14ac:dyDescent="0.2">
      <c r="A240" s="424">
        <v>235</v>
      </c>
      <c r="B240" s="455">
        <v>43363</v>
      </c>
      <c r="C240" s="454">
        <v>43344</v>
      </c>
      <c r="D240" s="429" t="s">
        <v>281</v>
      </c>
      <c r="E240" s="429" t="s">
        <v>72</v>
      </c>
      <c r="F240" s="436">
        <v>10.15</v>
      </c>
      <c r="G240" s="457" t="s">
        <v>1532</v>
      </c>
      <c r="H240" s="429" t="s">
        <v>405</v>
      </c>
      <c r="I240" s="429" t="s">
        <v>744</v>
      </c>
      <c r="J240" s="429" t="s">
        <v>745</v>
      </c>
      <c r="K240" s="429" t="s">
        <v>746</v>
      </c>
      <c r="L240" s="429" t="s">
        <v>723</v>
      </c>
      <c r="M240" s="429" t="s">
        <v>330</v>
      </c>
      <c r="N240" s="455">
        <v>43363</v>
      </c>
      <c r="O240" s="430">
        <f t="shared" si="9"/>
        <v>1</v>
      </c>
      <c r="P240" s="430">
        <f t="shared" si="10"/>
        <v>1</v>
      </c>
      <c r="Q240" s="431" t="str">
        <f t="shared" si="11"/>
        <v>Gastos_Gerais</v>
      </c>
      <c r="R240" s="429" t="s">
        <v>330</v>
      </c>
      <c r="S240" s="429" t="s">
        <v>330</v>
      </c>
    </row>
    <row r="241" spans="1:19" s="432" customFormat="1" ht="54.95" customHeight="1" x14ac:dyDescent="0.2">
      <c r="A241" s="424">
        <v>236</v>
      </c>
      <c r="B241" s="455">
        <v>43363</v>
      </c>
      <c r="C241" s="454">
        <v>43282</v>
      </c>
      <c r="D241" s="429" t="s">
        <v>281</v>
      </c>
      <c r="E241" s="429" t="s">
        <v>92</v>
      </c>
      <c r="F241" s="436">
        <v>600</v>
      </c>
      <c r="G241" s="457" t="s">
        <v>554</v>
      </c>
      <c r="H241" s="429" t="s">
        <v>404</v>
      </c>
      <c r="I241" s="429" t="s">
        <v>1097</v>
      </c>
      <c r="J241" s="429" t="s">
        <v>1098</v>
      </c>
      <c r="K241" s="429" t="s">
        <v>1099</v>
      </c>
      <c r="L241" s="429" t="s">
        <v>33</v>
      </c>
      <c r="M241" s="429" t="s">
        <v>1100</v>
      </c>
      <c r="N241" s="455">
        <v>43314</v>
      </c>
      <c r="O241" s="430">
        <f t="shared" si="9"/>
        <v>1</v>
      </c>
      <c r="P241" s="430">
        <f t="shared" si="10"/>
        <v>-1</v>
      </c>
      <c r="Q241" s="431" t="str">
        <f t="shared" si="11"/>
        <v>Gastos_Gerais</v>
      </c>
      <c r="R241" s="429" t="s">
        <v>425</v>
      </c>
      <c r="S241" s="429" t="s">
        <v>1101</v>
      </c>
    </row>
    <row r="242" spans="1:19" s="432" customFormat="1" ht="54.95" customHeight="1" x14ac:dyDescent="0.2">
      <c r="A242" s="424">
        <v>237</v>
      </c>
      <c r="B242" s="455">
        <v>43363</v>
      </c>
      <c r="C242" s="454">
        <v>43282</v>
      </c>
      <c r="D242" s="429" t="s">
        <v>281</v>
      </c>
      <c r="E242" s="429" t="s">
        <v>92</v>
      </c>
      <c r="F242" s="436">
        <v>800</v>
      </c>
      <c r="G242" s="457" t="s">
        <v>505</v>
      </c>
      <c r="H242" s="429" t="s">
        <v>404</v>
      </c>
      <c r="I242" s="429" t="s">
        <v>1097</v>
      </c>
      <c r="J242" s="429" t="s">
        <v>1098</v>
      </c>
      <c r="K242" s="429" t="s">
        <v>1102</v>
      </c>
      <c r="L242" s="429" t="s">
        <v>33</v>
      </c>
      <c r="M242" s="429" t="s">
        <v>1103</v>
      </c>
      <c r="N242" s="455">
        <v>43314</v>
      </c>
      <c r="O242" s="430">
        <f t="shared" si="9"/>
        <v>1</v>
      </c>
      <c r="P242" s="430">
        <f t="shared" si="10"/>
        <v>-1</v>
      </c>
      <c r="Q242" s="431" t="str">
        <f t="shared" si="11"/>
        <v>Gastos_Gerais</v>
      </c>
      <c r="R242" s="429" t="s">
        <v>425</v>
      </c>
      <c r="S242" s="429" t="s">
        <v>1104</v>
      </c>
    </row>
    <row r="243" spans="1:19" s="432" customFormat="1" ht="54.95" customHeight="1" x14ac:dyDescent="0.2">
      <c r="A243" s="424">
        <v>238</v>
      </c>
      <c r="B243" s="455">
        <v>43363</v>
      </c>
      <c r="C243" s="454">
        <v>43282</v>
      </c>
      <c r="D243" s="429" t="s">
        <v>281</v>
      </c>
      <c r="E243" s="429" t="s">
        <v>92</v>
      </c>
      <c r="F243" s="436">
        <v>1000</v>
      </c>
      <c r="G243" s="457" t="s">
        <v>502</v>
      </c>
      <c r="H243" s="429" t="s">
        <v>404</v>
      </c>
      <c r="I243" s="429" t="s">
        <v>1097</v>
      </c>
      <c r="J243" s="429" t="s">
        <v>1098</v>
      </c>
      <c r="K243" s="429" t="s">
        <v>1105</v>
      </c>
      <c r="L243" s="429" t="s">
        <v>33</v>
      </c>
      <c r="M243" s="429" t="s">
        <v>1106</v>
      </c>
      <c r="N243" s="455">
        <v>43314</v>
      </c>
      <c r="O243" s="430">
        <f t="shared" si="9"/>
        <v>1</v>
      </c>
      <c r="P243" s="430">
        <f t="shared" si="10"/>
        <v>-1</v>
      </c>
      <c r="Q243" s="431" t="str">
        <f t="shared" si="11"/>
        <v>Gastos_Gerais</v>
      </c>
      <c r="R243" s="429" t="s">
        <v>425</v>
      </c>
      <c r="S243" s="429" t="s">
        <v>558</v>
      </c>
    </row>
    <row r="244" spans="1:19" s="432" customFormat="1" ht="54.95" customHeight="1" x14ac:dyDescent="0.2">
      <c r="A244" s="424">
        <v>239</v>
      </c>
      <c r="B244" s="455">
        <v>43364</v>
      </c>
      <c r="C244" s="454">
        <v>43160</v>
      </c>
      <c r="D244" s="429" t="s">
        <v>281</v>
      </c>
      <c r="E244" s="429" t="s">
        <v>386</v>
      </c>
      <c r="F244" s="436">
        <v>3429.65</v>
      </c>
      <c r="G244" s="457" t="s">
        <v>436</v>
      </c>
      <c r="H244" s="429" t="s">
        <v>405</v>
      </c>
      <c r="I244" s="429" t="s">
        <v>1107</v>
      </c>
      <c r="J244" s="429" t="s">
        <v>1108</v>
      </c>
      <c r="K244" s="429" t="s">
        <v>608</v>
      </c>
      <c r="L244" s="429" t="s">
        <v>33</v>
      </c>
      <c r="M244" s="429" t="s">
        <v>1109</v>
      </c>
      <c r="N244" s="455">
        <v>43357</v>
      </c>
      <c r="O244" s="430">
        <f t="shared" si="9"/>
        <v>1</v>
      </c>
      <c r="P244" s="430">
        <f t="shared" si="10"/>
        <v>-5</v>
      </c>
      <c r="Q244" s="431" t="str">
        <f t="shared" si="11"/>
        <v>Gastos_Gerais</v>
      </c>
      <c r="R244" s="429" t="s">
        <v>425</v>
      </c>
      <c r="S244" s="429" t="s">
        <v>1110</v>
      </c>
    </row>
    <row r="245" spans="1:19" s="432" customFormat="1" ht="54.95" customHeight="1" x14ac:dyDescent="0.2">
      <c r="A245" s="424">
        <v>240</v>
      </c>
      <c r="B245" s="455">
        <v>43364</v>
      </c>
      <c r="C245" s="454">
        <v>43282</v>
      </c>
      <c r="D245" s="429" t="s">
        <v>281</v>
      </c>
      <c r="E245" s="429" t="s">
        <v>394</v>
      </c>
      <c r="F245" s="436">
        <v>160</v>
      </c>
      <c r="G245" s="457" t="s">
        <v>427</v>
      </c>
      <c r="H245" s="429" t="s">
        <v>405</v>
      </c>
      <c r="I245" s="429" t="s">
        <v>733</v>
      </c>
      <c r="J245" s="427" t="s">
        <v>734</v>
      </c>
      <c r="K245" s="429" t="s">
        <v>740</v>
      </c>
      <c r="L245" s="429" t="s">
        <v>1111</v>
      </c>
      <c r="M245" s="427">
        <v>7579</v>
      </c>
      <c r="N245" s="425">
        <v>43327</v>
      </c>
      <c r="O245" s="430">
        <f t="shared" si="9"/>
        <v>1</v>
      </c>
      <c r="P245" s="430">
        <f t="shared" si="10"/>
        <v>-1</v>
      </c>
      <c r="Q245" s="431" t="str">
        <f t="shared" si="11"/>
        <v>Gastos_Gerais</v>
      </c>
      <c r="R245" s="429" t="s">
        <v>422</v>
      </c>
      <c r="S245" s="429" t="s">
        <v>1112</v>
      </c>
    </row>
    <row r="246" spans="1:19" s="432" customFormat="1" ht="83.25" customHeight="1" x14ac:dyDescent="0.2">
      <c r="A246" s="424">
        <v>241</v>
      </c>
      <c r="B246" s="455">
        <v>43364</v>
      </c>
      <c r="C246" s="454">
        <v>43313</v>
      </c>
      <c r="D246" s="429" t="s">
        <v>281</v>
      </c>
      <c r="E246" s="429" t="s">
        <v>141</v>
      </c>
      <c r="F246" s="436">
        <v>498.1</v>
      </c>
      <c r="G246" s="457" t="s">
        <v>571</v>
      </c>
      <c r="H246" s="429" t="s">
        <v>329</v>
      </c>
      <c r="I246" s="429" t="s">
        <v>1113</v>
      </c>
      <c r="J246" s="429" t="s">
        <v>1114</v>
      </c>
      <c r="K246" s="429" t="s">
        <v>740</v>
      </c>
      <c r="L246" s="429" t="s">
        <v>33</v>
      </c>
      <c r="M246" s="429" t="s">
        <v>1115</v>
      </c>
      <c r="N246" s="455">
        <v>43336</v>
      </c>
      <c r="O246" s="430">
        <f t="shared" si="9"/>
        <v>1</v>
      </c>
      <c r="P246" s="430">
        <f t="shared" si="10"/>
        <v>0</v>
      </c>
      <c r="Q246" s="431" t="str">
        <f t="shared" si="11"/>
        <v>Gastos_Gerais</v>
      </c>
      <c r="R246" s="429" t="s">
        <v>604</v>
      </c>
      <c r="S246" s="429" t="s">
        <v>1116</v>
      </c>
    </row>
    <row r="247" spans="1:19" s="432" customFormat="1" ht="117.75" customHeight="1" x14ac:dyDescent="0.2">
      <c r="A247" s="424">
        <v>242</v>
      </c>
      <c r="B247" s="455">
        <v>43364</v>
      </c>
      <c r="C247" s="454">
        <v>43313</v>
      </c>
      <c r="D247" s="429" t="s">
        <v>281</v>
      </c>
      <c r="E247" s="429" t="s">
        <v>400</v>
      </c>
      <c r="F247" s="436">
        <v>1470</v>
      </c>
      <c r="G247" s="457" t="s">
        <v>523</v>
      </c>
      <c r="H247" s="429" t="s">
        <v>402</v>
      </c>
      <c r="I247" s="429" t="s">
        <v>1117</v>
      </c>
      <c r="J247" s="429" t="s">
        <v>1118</v>
      </c>
      <c r="K247" s="429" t="s">
        <v>1119</v>
      </c>
      <c r="L247" s="429" t="s">
        <v>33</v>
      </c>
      <c r="M247" s="429">
        <v>710</v>
      </c>
      <c r="N247" s="455">
        <v>43347</v>
      </c>
      <c r="O247" s="430">
        <f t="shared" si="9"/>
        <v>1</v>
      </c>
      <c r="P247" s="430">
        <f t="shared" si="10"/>
        <v>0</v>
      </c>
      <c r="Q247" s="431" t="str">
        <f t="shared" si="11"/>
        <v>Gastos_Gerais</v>
      </c>
      <c r="R247" s="429" t="s">
        <v>425</v>
      </c>
      <c r="S247" s="429" t="s">
        <v>1120</v>
      </c>
    </row>
    <row r="248" spans="1:19" s="432" customFormat="1" ht="176.25" customHeight="1" x14ac:dyDescent="0.2">
      <c r="A248" s="424">
        <v>243</v>
      </c>
      <c r="B248" s="455">
        <v>43367</v>
      </c>
      <c r="C248" s="454">
        <v>43282</v>
      </c>
      <c r="D248" s="429" t="s">
        <v>281</v>
      </c>
      <c r="E248" s="429" t="s">
        <v>398</v>
      </c>
      <c r="F248" s="436">
        <v>485</v>
      </c>
      <c r="G248" s="457" t="s">
        <v>532</v>
      </c>
      <c r="H248" s="429" t="s">
        <v>402</v>
      </c>
      <c r="I248" s="429" t="s">
        <v>867</v>
      </c>
      <c r="J248" s="429" t="s">
        <v>868</v>
      </c>
      <c r="K248" s="429" t="s">
        <v>740</v>
      </c>
      <c r="L248" s="429" t="s">
        <v>33</v>
      </c>
      <c r="M248" s="429" t="s">
        <v>1127</v>
      </c>
      <c r="N248" s="455">
        <v>43322</v>
      </c>
      <c r="O248" s="430">
        <f t="shared" si="9"/>
        <v>1</v>
      </c>
      <c r="P248" s="430">
        <f t="shared" si="10"/>
        <v>-1</v>
      </c>
      <c r="Q248" s="431" t="str">
        <f t="shared" si="11"/>
        <v>Gastos_Gerais</v>
      </c>
      <c r="R248" s="429" t="s">
        <v>425</v>
      </c>
      <c r="S248" s="429" t="s">
        <v>950</v>
      </c>
    </row>
    <row r="249" spans="1:19" s="432" customFormat="1" ht="255" customHeight="1" x14ac:dyDescent="0.2">
      <c r="A249" s="424">
        <v>244</v>
      </c>
      <c r="B249" s="455">
        <v>43367</v>
      </c>
      <c r="C249" s="454">
        <v>43282</v>
      </c>
      <c r="D249" s="429" t="s">
        <v>281</v>
      </c>
      <c r="E249" s="429" t="s">
        <v>382</v>
      </c>
      <c r="F249" s="436">
        <v>9000</v>
      </c>
      <c r="G249" s="457" t="s">
        <v>486</v>
      </c>
      <c r="H249" s="429" t="s">
        <v>404</v>
      </c>
      <c r="I249" s="429" t="s">
        <v>1128</v>
      </c>
      <c r="J249" s="429" t="s">
        <v>1129</v>
      </c>
      <c r="K249" s="429" t="s">
        <v>608</v>
      </c>
      <c r="L249" s="429" t="s">
        <v>33</v>
      </c>
      <c r="M249" s="429" t="s">
        <v>1130</v>
      </c>
      <c r="N249" s="455">
        <v>43356</v>
      </c>
      <c r="O249" s="430">
        <f t="shared" si="9"/>
        <v>1</v>
      </c>
      <c r="P249" s="430">
        <f t="shared" si="10"/>
        <v>-1</v>
      </c>
      <c r="Q249" s="431" t="str">
        <f t="shared" si="11"/>
        <v>Gastos_Gerais</v>
      </c>
      <c r="R249" s="429" t="s">
        <v>425</v>
      </c>
      <c r="S249" s="429" t="s">
        <v>1131</v>
      </c>
    </row>
    <row r="250" spans="1:19" s="432" customFormat="1" ht="54.95" customHeight="1" x14ac:dyDescent="0.2">
      <c r="A250" s="424">
        <v>245</v>
      </c>
      <c r="B250" s="455">
        <v>43367</v>
      </c>
      <c r="C250" s="454">
        <v>43344</v>
      </c>
      <c r="D250" s="429" t="s">
        <v>281</v>
      </c>
      <c r="E250" s="429" t="s">
        <v>72</v>
      </c>
      <c r="F250" s="436">
        <v>10.15</v>
      </c>
      <c r="G250" s="457" t="s">
        <v>1132</v>
      </c>
      <c r="H250" s="429" t="s">
        <v>404</v>
      </c>
      <c r="I250" s="429" t="s">
        <v>744</v>
      </c>
      <c r="J250" s="429" t="s">
        <v>745</v>
      </c>
      <c r="K250" s="429" t="s">
        <v>746</v>
      </c>
      <c r="L250" s="429" t="s">
        <v>723</v>
      </c>
      <c r="M250" s="429" t="s">
        <v>330</v>
      </c>
      <c r="N250" s="455">
        <v>43363</v>
      </c>
      <c r="O250" s="430">
        <f t="shared" si="9"/>
        <v>1</v>
      </c>
      <c r="P250" s="430">
        <f t="shared" si="10"/>
        <v>1</v>
      </c>
      <c r="Q250" s="431" t="str">
        <f t="shared" si="11"/>
        <v>Gastos_Gerais</v>
      </c>
      <c r="R250" s="429" t="s">
        <v>330</v>
      </c>
      <c r="S250" s="429" t="s">
        <v>330</v>
      </c>
    </row>
    <row r="251" spans="1:19" s="432" customFormat="1" ht="54.95" customHeight="1" x14ac:dyDescent="0.2">
      <c r="A251" s="424">
        <v>246</v>
      </c>
      <c r="B251" s="455">
        <v>43367</v>
      </c>
      <c r="C251" s="454">
        <v>43313</v>
      </c>
      <c r="D251" s="429" t="s">
        <v>281</v>
      </c>
      <c r="E251" s="429" t="s">
        <v>380</v>
      </c>
      <c r="F251" s="436">
        <v>2000</v>
      </c>
      <c r="G251" s="457" t="s">
        <v>521</v>
      </c>
      <c r="H251" s="429" t="s">
        <v>405</v>
      </c>
      <c r="I251" s="429" t="s">
        <v>1133</v>
      </c>
      <c r="J251" s="429" t="s">
        <v>1134</v>
      </c>
      <c r="K251" s="429" t="s">
        <v>1135</v>
      </c>
      <c r="L251" s="429" t="s">
        <v>33</v>
      </c>
      <c r="M251" s="429" t="s">
        <v>1136</v>
      </c>
      <c r="N251" s="455">
        <v>43356</v>
      </c>
      <c r="O251" s="430">
        <f t="shared" si="9"/>
        <v>1</v>
      </c>
      <c r="P251" s="430">
        <f t="shared" si="10"/>
        <v>0</v>
      </c>
      <c r="Q251" s="431" t="str">
        <f t="shared" si="11"/>
        <v>Gastos_Gerais</v>
      </c>
      <c r="R251" s="429" t="s">
        <v>425</v>
      </c>
      <c r="S251" s="429" t="s">
        <v>1233</v>
      </c>
    </row>
    <row r="252" spans="1:19" s="432" customFormat="1" ht="111" customHeight="1" x14ac:dyDescent="0.2">
      <c r="A252" s="424">
        <v>247</v>
      </c>
      <c r="B252" s="455">
        <v>43368</v>
      </c>
      <c r="C252" s="454">
        <v>43313</v>
      </c>
      <c r="D252" s="429" t="s">
        <v>281</v>
      </c>
      <c r="E252" s="429" t="s">
        <v>380</v>
      </c>
      <c r="F252" s="436">
        <v>3000</v>
      </c>
      <c r="G252" s="457" t="s">
        <v>520</v>
      </c>
      <c r="H252" s="429" t="s">
        <v>405</v>
      </c>
      <c r="I252" s="429" t="s">
        <v>1137</v>
      </c>
      <c r="J252" s="429" t="s">
        <v>1138</v>
      </c>
      <c r="K252" s="429" t="s">
        <v>1139</v>
      </c>
      <c r="L252" s="429" t="s">
        <v>33</v>
      </c>
      <c r="M252" s="429" t="s">
        <v>1140</v>
      </c>
      <c r="N252" s="455">
        <v>43361</v>
      </c>
      <c r="O252" s="430">
        <f t="shared" si="9"/>
        <v>1</v>
      </c>
      <c r="P252" s="430">
        <f t="shared" si="10"/>
        <v>0</v>
      </c>
      <c r="Q252" s="431" t="str">
        <f t="shared" si="11"/>
        <v>Gastos_Gerais</v>
      </c>
      <c r="R252" s="429" t="s">
        <v>425</v>
      </c>
      <c r="S252" s="429" t="s">
        <v>1141</v>
      </c>
    </row>
    <row r="253" spans="1:19" s="432" customFormat="1" ht="210" customHeight="1" x14ac:dyDescent="0.2">
      <c r="A253" s="424">
        <v>248</v>
      </c>
      <c r="B253" s="455">
        <v>43368</v>
      </c>
      <c r="C253" s="454">
        <v>43313</v>
      </c>
      <c r="D253" s="429" t="s">
        <v>281</v>
      </c>
      <c r="E253" s="429" t="s">
        <v>212</v>
      </c>
      <c r="F253" s="436">
        <v>8660</v>
      </c>
      <c r="G253" s="457" t="s">
        <v>541</v>
      </c>
      <c r="H253" s="429" t="s">
        <v>405</v>
      </c>
      <c r="I253" s="429" t="s">
        <v>1142</v>
      </c>
      <c r="J253" s="429" t="s">
        <v>1143</v>
      </c>
      <c r="K253" s="427" t="s">
        <v>441</v>
      </c>
      <c r="L253" s="429" t="s">
        <v>33</v>
      </c>
      <c r="M253" s="475">
        <v>16589650</v>
      </c>
      <c r="N253" s="455">
        <v>43362</v>
      </c>
      <c r="O253" s="430">
        <f t="shared" si="9"/>
        <v>1</v>
      </c>
      <c r="P253" s="430">
        <f t="shared" si="10"/>
        <v>0</v>
      </c>
      <c r="Q253" s="431" t="str">
        <f t="shared" si="11"/>
        <v>Gastos_Gerais</v>
      </c>
      <c r="R253" s="429" t="s">
        <v>425</v>
      </c>
      <c r="S253" s="429" t="s">
        <v>1144</v>
      </c>
    </row>
    <row r="254" spans="1:19" s="432" customFormat="1" ht="216" customHeight="1" x14ac:dyDescent="0.2">
      <c r="A254" s="424">
        <v>249</v>
      </c>
      <c r="B254" s="455">
        <v>43368</v>
      </c>
      <c r="C254" s="454">
        <v>43252</v>
      </c>
      <c r="D254" s="429" t="s">
        <v>281</v>
      </c>
      <c r="E254" s="429" t="s">
        <v>398</v>
      </c>
      <c r="F254" s="436">
        <v>5200</v>
      </c>
      <c r="G254" s="457" t="s">
        <v>458</v>
      </c>
      <c r="H254" s="429" t="s">
        <v>407</v>
      </c>
      <c r="I254" s="429" t="s">
        <v>928</v>
      </c>
      <c r="J254" s="429" t="s">
        <v>1145</v>
      </c>
      <c r="K254" s="427" t="s">
        <v>441</v>
      </c>
      <c r="L254" s="429" t="s">
        <v>33</v>
      </c>
      <c r="M254" s="429">
        <v>33961</v>
      </c>
      <c r="N254" s="455">
        <v>43367</v>
      </c>
      <c r="O254" s="430">
        <f t="shared" si="9"/>
        <v>1</v>
      </c>
      <c r="P254" s="430">
        <f t="shared" si="10"/>
        <v>-2</v>
      </c>
      <c r="Q254" s="431" t="str">
        <f t="shared" si="11"/>
        <v>Gastos_Gerais</v>
      </c>
      <c r="R254" s="429" t="s">
        <v>425</v>
      </c>
      <c r="S254" s="429" t="s">
        <v>1146</v>
      </c>
    </row>
    <row r="255" spans="1:19" s="432" customFormat="1" ht="54.95" customHeight="1" x14ac:dyDescent="0.2">
      <c r="A255" s="424">
        <v>250</v>
      </c>
      <c r="B255" s="455">
        <v>43368</v>
      </c>
      <c r="C255" s="454">
        <v>43313</v>
      </c>
      <c r="D255" s="429" t="s">
        <v>281</v>
      </c>
      <c r="E255" s="429" t="s">
        <v>68</v>
      </c>
      <c r="F255" s="436">
        <v>47.14</v>
      </c>
      <c r="G255" s="457" t="s">
        <v>1147</v>
      </c>
      <c r="H255" s="429" t="s">
        <v>330</v>
      </c>
      <c r="I255" s="429" t="s">
        <v>1001</v>
      </c>
      <c r="J255" s="427" t="s">
        <v>330</v>
      </c>
      <c r="K255" s="427" t="s">
        <v>621</v>
      </c>
      <c r="L255" s="429" t="s">
        <v>1058</v>
      </c>
      <c r="M255" s="427" t="s">
        <v>330</v>
      </c>
      <c r="N255" s="425">
        <v>43343</v>
      </c>
      <c r="O255" s="430">
        <f t="shared" si="9"/>
        <v>1</v>
      </c>
      <c r="P255" s="430">
        <f t="shared" si="10"/>
        <v>0</v>
      </c>
      <c r="Q255" s="431" t="str">
        <f t="shared" si="11"/>
        <v>Gastos_Gerais</v>
      </c>
      <c r="R255" s="429" t="s">
        <v>330</v>
      </c>
      <c r="S255" s="429" t="s">
        <v>330</v>
      </c>
    </row>
    <row r="256" spans="1:19" s="432" customFormat="1" ht="54.95" customHeight="1" x14ac:dyDescent="0.2">
      <c r="A256" s="424">
        <v>251</v>
      </c>
      <c r="B256" s="455">
        <v>43368</v>
      </c>
      <c r="C256" s="454">
        <v>43313</v>
      </c>
      <c r="D256" s="429" t="s">
        <v>189</v>
      </c>
      <c r="E256" s="429" t="s">
        <v>277</v>
      </c>
      <c r="F256" s="436">
        <v>290.55</v>
      </c>
      <c r="G256" s="442" t="s">
        <v>2136</v>
      </c>
      <c r="H256" s="429" t="s">
        <v>330</v>
      </c>
      <c r="I256" s="429" t="s">
        <v>1001</v>
      </c>
      <c r="J256" s="427" t="s">
        <v>330</v>
      </c>
      <c r="K256" s="427" t="s">
        <v>621</v>
      </c>
      <c r="L256" s="429" t="s">
        <v>1058</v>
      </c>
      <c r="M256" s="427" t="s">
        <v>330</v>
      </c>
      <c r="N256" s="425">
        <v>43343</v>
      </c>
      <c r="O256" s="430">
        <f t="shared" si="9"/>
        <v>1</v>
      </c>
      <c r="P256" s="430">
        <f t="shared" si="10"/>
        <v>0</v>
      </c>
      <c r="Q256" s="431" t="str">
        <f t="shared" si="11"/>
        <v>Gastos_com_Pessoal</v>
      </c>
      <c r="R256" s="429" t="s">
        <v>330</v>
      </c>
      <c r="S256" s="429" t="s">
        <v>330</v>
      </c>
    </row>
    <row r="257" spans="1:19" s="432" customFormat="1" ht="54.95" customHeight="1" x14ac:dyDescent="0.2">
      <c r="A257" s="424">
        <v>252</v>
      </c>
      <c r="B257" s="455">
        <v>43368</v>
      </c>
      <c r="C257" s="454">
        <v>43313</v>
      </c>
      <c r="D257" s="429" t="s">
        <v>281</v>
      </c>
      <c r="E257" s="429" t="s">
        <v>92</v>
      </c>
      <c r="F257" s="436">
        <v>192.97</v>
      </c>
      <c r="G257" s="457" t="s">
        <v>1148</v>
      </c>
      <c r="H257" s="429" t="s">
        <v>405</v>
      </c>
      <c r="I257" s="429" t="s">
        <v>958</v>
      </c>
      <c r="J257" s="429" t="s">
        <v>959</v>
      </c>
      <c r="K257" s="429" t="s">
        <v>608</v>
      </c>
      <c r="L257" s="429" t="s">
        <v>960</v>
      </c>
      <c r="M257" s="429">
        <v>204</v>
      </c>
      <c r="N257" s="455">
        <v>43318</v>
      </c>
      <c r="O257" s="430">
        <f t="shared" si="9"/>
        <v>1</v>
      </c>
      <c r="P257" s="430">
        <f t="shared" si="10"/>
        <v>0</v>
      </c>
      <c r="Q257" s="431" t="str">
        <f t="shared" si="11"/>
        <v>Gastos_Gerais</v>
      </c>
      <c r="R257" s="429" t="s">
        <v>425</v>
      </c>
      <c r="S257" s="429" t="s">
        <v>1149</v>
      </c>
    </row>
    <row r="258" spans="1:19" s="432" customFormat="1" ht="54.95" customHeight="1" x14ac:dyDescent="0.2">
      <c r="A258" s="424">
        <v>253</v>
      </c>
      <c r="B258" s="455">
        <v>43368</v>
      </c>
      <c r="C258" s="454">
        <v>43282</v>
      </c>
      <c r="D258" s="429" t="s">
        <v>281</v>
      </c>
      <c r="E258" s="429" t="s">
        <v>382</v>
      </c>
      <c r="F258" s="436">
        <v>3956</v>
      </c>
      <c r="G258" s="457" t="s">
        <v>494</v>
      </c>
      <c r="H258" s="429" t="s">
        <v>404</v>
      </c>
      <c r="I258" s="429" t="s">
        <v>1150</v>
      </c>
      <c r="J258" s="429" t="s">
        <v>1151</v>
      </c>
      <c r="K258" s="429" t="s">
        <v>608</v>
      </c>
      <c r="L258" s="429" t="s">
        <v>33</v>
      </c>
      <c r="M258" s="429" t="s">
        <v>1152</v>
      </c>
      <c r="N258" s="455">
        <v>43346</v>
      </c>
      <c r="O258" s="430">
        <f t="shared" si="9"/>
        <v>1</v>
      </c>
      <c r="P258" s="430">
        <f t="shared" si="10"/>
        <v>-1</v>
      </c>
      <c r="Q258" s="431" t="str">
        <f t="shared" si="11"/>
        <v>Gastos_Gerais</v>
      </c>
      <c r="R258" s="429" t="s">
        <v>425</v>
      </c>
      <c r="S258" s="429" t="s">
        <v>1153</v>
      </c>
    </row>
    <row r="259" spans="1:19" s="432" customFormat="1" ht="54.95" customHeight="1" x14ac:dyDescent="0.2">
      <c r="A259" s="424">
        <v>254</v>
      </c>
      <c r="B259" s="455">
        <v>43368</v>
      </c>
      <c r="C259" s="454">
        <v>43344</v>
      </c>
      <c r="D259" s="429" t="s">
        <v>281</v>
      </c>
      <c r="E259" s="429" t="s">
        <v>72</v>
      </c>
      <c r="F259" s="436">
        <v>10.15</v>
      </c>
      <c r="G259" s="457" t="s">
        <v>1154</v>
      </c>
      <c r="H259" s="429" t="s">
        <v>405</v>
      </c>
      <c r="I259" s="429" t="s">
        <v>744</v>
      </c>
      <c r="J259" s="429" t="s">
        <v>745</v>
      </c>
      <c r="K259" s="429" t="s">
        <v>746</v>
      </c>
      <c r="L259" s="429" t="s">
        <v>723</v>
      </c>
      <c r="M259" s="429" t="s">
        <v>330</v>
      </c>
      <c r="N259" s="455">
        <v>43363</v>
      </c>
      <c r="O259" s="430">
        <f t="shared" si="9"/>
        <v>1</v>
      </c>
      <c r="P259" s="430">
        <f t="shared" si="10"/>
        <v>1</v>
      </c>
      <c r="Q259" s="431" t="str">
        <f t="shared" si="11"/>
        <v>Gastos_Gerais</v>
      </c>
      <c r="R259" s="429" t="s">
        <v>330</v>
      </c>
      <c r="S259" s="429" t="s">
        <v>330</v>
      </c>
    </row>
    <row r="260" spans="1:19" s="432" customFormat="1" ht="54.95" customHeight="1" x14ac:dyDescent="0.2">
      <c r="A260" s="424">
        <v>255</v>
      </c>
      <c r="B260" s="455">
        <v>43368</v>
      </c>
      <c r="C260" s="454">
        <v>43344</v>
      </c>
      <c r="D260" s="429" t="s">
        <v>281</v>
      </c>
      <c r="E260" s="429" t="s">
        <v>72</v>
      </c>
      <c r="F260" s="436">
        <v>10.15</v>
      </c>
      <c r="G260" s="457" t="s">
        <v>1155</v>
      </c>
      <c r="H260" s="429" t="s">
        <v>404</v>
      </c>
      <c r="I260" s="429" t="s">
        <v>744</v>
      </c>
      <c r="J260" s="429" t="s">
        <v>745</v>
      </c>
      <c r="K260" s="429" t="s">
        <v>746</v>
      </c>
      <c r="L260" s="429" t="s">
        <v>723</v>
      </c>
      <c r="M260" s="429" t="s">
        <v>330</v>
      </c>
      <c r="N260" s="455">
        <v>43363</v>
      </c>
      <c r="O260" s="430">
        <f t="shared" si="9"/>
        <v>1</v>
      </c>
      <c r="P260" s="430">
        <f t="shared" si="10"/>
        <v>1</v>
      </c>
      <c r="Q260" s="431" t="str">
        <f t="shared" si="11"/>
        <v>Gastos_Gerais</v>
      </c>
      <c r="R260" s="429" t="s">
        <v>330</v>
      </c>
      <c r="S260" s="429" t="s">
        <v>330</v>
      </c>
    </row>
    <row r="261" spans="1:19" s="432" customFormat="1" ht="112.5" customHeight="1" x14ac:dyDescent="0.2">
      <c r="A261" s="424">
        <v>256</v>
      </c>
      <c r="B261" s="455">
        <v>43368</v>
      </c>
      <c r="C261" s="454">
        <v>43344</v>
      </c>
      <c r="D261" s="429" t="s">
        <v>281</v>
      </c>
      <c r="E261" s="429" t="s">
        <v>380</v>
      </c>
      <c r="F261" s="436">
        <v>500</v>
      </c>
      <c r="G261" s="457" t="s">
        <v>575</v>
      </c>
      <c r="H261" s="429" t="s">
        <v>405</v>
      </c>
      <c r="I261" s="429" t="s">
        <v>887</v>
      </c>
      <c r="J261" s="429" t="s">
        <v>888</v>
      </c>
      <c r="K261" s="429" t="s">
        <v>1156</v>
      </c>
      <c r="L261" s="429" t="s">
        <v>33</v>
      </c>
      <c r="M261" s="429" t="s">
        <v>1157</v>
      </c>
      <c r="N261" s="455">
        <v>43360</v>
      </c>
      <c r="O261" s="430">
        <f t="shared" si="9"/>
        <v>1</v>
      </c>
      <c r="P261" s="430">
        <f t="shared" si="10"/>
        <v>1</v>
      </c>
      <c r="Q261" s="431" t="str">
        <f t="shared" si="11"/>
        <v>Gastos_Gerais</v>
      </c>
      <c r="R261" s="429" t="s">
        <v>425</v>
      </c>
      <c r="S261" s="429" t="s">
        <v>889</v>
      </c>
    </row>
    <row r="262" spans="1:19" s="432" customFormat="1" ht="83.25" customHeight="1" x14ac:dyDescent="0.2">
      <c r="A262" s="424">
        <v>257</v>
      </c>
      <c r="B262" s="455">
        <v>43368</v>
      </c>
      <c r="C262" s="454">
        <v>43282</v>
      </c>
      <c r="D262" s="429" t="s">
        <v>281</v>
      </c>
      <c r="E262" s="429" t="s">
        <v>400</v>
      </c>
      <c r="F262" s="436">
        <v>-2248.0100000000002</v>
      </c>
      <c r="G262" s="457" t="s">
        <v>1158</v>
      </c>
      <c r="H262" s="429" t="s">
        <v>402</v>
      </c>
      <c r="I262" s="429" t="s">
        <v>720</v>
      </c>
      <c r="J262" s="429" t="s">
        <v>721</v>
      </c>
      <c r="K262" s="429" t="s">
        <v>722</v>
      </c>
      <c r="L262" s="429" t="s">
        <v>723</v>
      </c>
      <c r="M262" s="429" t="s">
        <v>330</v>
      </c>
      <c r="N262" s="455">
        <v>43368</v>
      </c>
      <c r="O262" s="430">
        <f t="shared" si="9"/>
        <v>1</v>
      </c>
      <c r="P262" s="430">
        <f t="shared" si="10"/>
        <v>-1</v>
      </c>
      <c r="Q262" s="431" t="str">
        <f t="shared" si="11"/>
        <v>Gastos_Gerais</v>
      </c>
      <c r="R262" s="429" t="s">
        <v>330</v>
      </c>
      <c r="S262" s="429" t="s">
        <v>330</v>
      </c>
    </row>
    <row r="263" spans="1:19" s="432" customFormat="1" ht="61.5" customHeight="1" x14ac:dyDescent="0.2">
      <c r="A263" s="424">
        <v>258</v>
      </c>
      <c r="B263" s="455">
        <v>43369</v>
      </c>
      <c r="C263" s="454">
        <v>43344</v>
      </c>
      <c r="D263" s="429" t="s">
        <v>189</v>
      </c>
      <c r="E263" s="429" t="s">
        <v>164</v>
      </c>
      <c r="F263" s="436">
        <v>911.55</v>
      </c>
      <c r="G263" s="442" t="s">
        <v>1159</v>
      </c>
      <c r="H263" s="429" t="s">
        <v>330</v>
      </c>
      <c r="I263" s="429" t="s">
        <v>923</v>
      </c>
      <c r="J263" s="427" t="s">
        <v>721</v>
      </c>
      <c r="K263" s="427" t="s">
        <v>722</v>
      </c>
      <c r="L263" s="429" t="s">
        <v>723</v>
      </c>
      <c r="M263" s="427" t="s">
        <v>330</v>
      </c>
      <c r="N263" s="425">
        <v>43369</v>
      </c>
      <c r="O263" s="430">
        <f t="shared" ref="O263:O326" si="12">IF(B263=0,0,IF(YEAR(B263)=$P$1,MONTH(B263)-$O$1+12,(YEAR(B263)-$P$1)*11-$O$1+5+MONTH(B263)))-11</f>
        <v>1</v>
      </c>
      <c r="P263" s="430">
        <f t="shared" ref="P263:P326" si="13">IF(C263=0,0,IF(YEAR(C263)=$P$1,MONTH(C263)-$O$1+11,(YEAR(C263)-$P$1)*12-$O$1+11+MONTH(C263)))-10</f>
        <v>1</v>
      </c>
      <c r="Q263" s="431" t="str">
        <f t="shared" ref="Q263:Q326" si="14">SUBSTITUTE(D263," ","_")</f>
        <v>Gastos_com_Pessoal</v>
      </c>
      <c r="R263" s="429" t="s">
        <v>330</v>
      </c>
      <c r="S263" s="429" t="s">
        <v>330</v>
      </c>
    </row>
    <row r="264" spans="1:19" s="432" customFormat="1" ht="68.25" customHeight="1" x14ac:dyDescent="0.2">
      <c r="A264" s="424">
        <v>259</v>
      </c>
      <c r="B264" s="455">
        <v>43369</v>
      </c>
      <c r="C264" s="454">
        <v>43344</v>
      </c>
      <c r="D264" s="429" t="s">
        <v>189</v>
      </c>
      <c r="E264" s="429" t="s">
        <v>7</v>
      </c>
      <c r="F264" s="436">
        <v>340.67</v>
      </c>
      <c r="G264" s="442" t="s">
        <v>1161</v>
      </c>
      <c r="H264" s="429" t="s">
        <v>330</v>
      </c>
      <c r="I264" s="429" t="s">
        <v>923</v>
      </c>
      <c r="J264" s="427" t="s">
        <v>721</v>
      </c>
      <c r="K264" s="427" t="s">
        <v>722</v>
      </c>
      <c r="L264" s="429" t="s">
        <v>723</v>
      </c>
      <c r="M264" s="427" t="s">
        <v>330</v>
      </c>
      <c r="N264" s="425">
        <v>43369</v>
      </c>
      <c r="O264" s="430">
        <f t="shared" si="12"/>
        <v>1</v>
      </c>
      <c r="P264" s="430">
        <f t="shared" si="13"/>
        <v>1</v>
      </c>
      <c r="Q264" s="431" t="str">
        <f t="shared" si="14"/>
        <v>Gastos_com_Pessoal</v>
      </c>
      <c r="R264" s="429" t="s">
        <v>330</v>
      </c>
      <c r="S264" s="429" t="s">
        <v>330</v>
      </c>
    </row>
    <row r="265" spans="1:19" s="432" customFormat="1" ht="77.25" customHeight="1" x14ac:dyDescent="0.2">
      <c r="A265" s="424">
        <v>260</v>
      </c>
      <c r="B265" s="455">
        <v>43369</v>
      </c>
      <c r="C265" s="454">
        <v>43344</v>
      </c>
      <c r="D265" s="429" t="s">
        <v>189</v>
      </c>
      <c r="E265" s="429" t="s">
        <v>7</v>
      </c>
      <c r="F265" s="436">
        <v>566.5</v>
      </c>
      <c r="G265" s="457" t="s">
        <v>2669</v>
      </c>
      <c r="H265" s="429" t="s">
        <v>330</v>
      </c>
      <c r="I265" s="429" t="s">
        <v>923</v>
      </c>
      <c r="J265" s="427" t="s">
        <v>721</v>
      </c>
      <c r="K265" s="427" t="s">
        <v>722</v>
      </c>
      <c r="L265" s="429" t="s">
        <v>723</v>
      </c>
      <c r="M265" s="427" t="s">
        <v>330</v>
      </c>
      <c r="N265" s="425">
        <v>43369</v>
      </c>
      <c r="O265" s="430">
        <f t="shared" si="12"/>
        <v>1</v>
      </c>
      <c r="P265" s="430">
        <f t="shared" si="13"/>
        <v>1</v>
      </c>
      <c r="Q265" s="431" t="str">
        <f t="shared" si="14"/>
        <v>Gastos_com_Pessoal</v>
      </c>
      <c r="R265" s="429" t="s">
        <v>330</v>
      </c>
      <c r="S265" s="429" t="s">
        <v>330</v>
      </c>
    </row>
    <row r="266" spans="1:19" s="432" customFormat="1" ht="54.95" customHeight="1" x14ac:dyDescent="0.2">
      <c r="A266" s="424">
        <v>261</v>
      </c>
      <c r="B266" s="455">
        <v>43369</v>
      </c>
      <c r="C266" s="454">
        <v>43313</v>
      </c>
      <c r="D266" s="429" t="s">
        <v>335</v>
      </c>
      <c r="E266" s="429" t="s">
        <v>335</v>
      </c>
      <c r="F266" s="436">
        <v>836.69</v>
      </c>
      <c r="G266" s="442" t="s">
        <v>1162</v>
      </c>
      <c r="H266" s="429" t="s">
        <v>330</v>
      </c>
      <c r="I266" s="429" t="s">
        <v>720</v>
      </c>
      <c r="J266" s="427" t="s">
        <v>721</v>
      </c>
      <c r="K266" s="427" t="s">
        <v>722</v>
      </c>
      <c r="L266" s="429" t="s">
        <v>723</v>
      </c>
      <c r="M266" s="427" t="s">
        <v>330</v>
      </c>
      <c r="N266" s="425">
        <v>43369</v>
      </c>
      <c r="O266" s="430">
        <f t="shared" si="12"/>
        <v>1</v>
      </c>
      <c r="P266" s="430">
        <f t="shared" si="13"/>
        <v>0</v>
      </c>
      <c r="Q266" s="431" t="str">
        <f t="shared" si="14"/>
        <v>Transferência_para_Reserva_de_Recursos</v>
      </c>
      <c r="R266" s="429" t="s">
        <v>330</v>
      </c>
      <c r="S266" s="429" t="s">
        <v>330</v>
      </c>
    </row>
    <row r="267" spans="1:19" s="432" customFormat="1" ht="54.95" customHeight="1" x14ac:dyDescent="0.2">
      <c r="A267" s="424">
        <v>262</v>
      </c>
      <c r="B267" s="455">
        <v>43369</v>
      </c>
      <c r="C267" s="454">
        <v>43313</v>
      </c>
      <c r="D267" s="429" t="s">
        <v>281</v>
      </c>
      <c r="E267" s="429" t="s">
        <v>398</v>
      </c>
      <c r="F267" s="436">
        <v>324.45999999999998</v>
      </c>
      <c r="G267" s="457" t="s">
        <v>516</v>
      </c>
      <c r="H267" s="429" t="s">
        <v>405</v>
      </c>
      <c r="I267" s="429" t="s">
        <v>672</v>
      </c>
      <c r="J267" s="429" t="s">
        <v>673</v>
      </c>
      <c r="K267" s="427" t="s">
        <v>441</v>
      </c>
      <c r="L267" s="429" t="s">
        <v>33</v>
      </c>
      <c r="M267" s="429" t="s">
        <v>1163</v>
      </c>
      <c r="N267" s="455">
        <v>43321</v>
      </c>
      <c r="O267" s="430">
        <f t="shared" si="12"/>
        <v>1</v>
      </c>
      <c r="P267" s="430">
        <f t="shared" si="13"/>
        <v>0</v>
      </c>
      <c r="Q267" s="431" t="str">
        <f t="shared" si="14"/>
        <v>Gastos_Gerais</v>
      </c>
      <c r="R267" s="429" t="s">
        <v>425</v>
      </c>
      <c r="S267" s="429" t="s">
        <v>1164</v>
      </c>
    </row>
    <row r="268" spans="1:19" s="432" customFormat="1" ht="54.95" customHeight="1" x14ac:dyDescent="0.2">
      <c r="A268" s="424">
        <v>263</v>
      </c>
      <c r="B268" s="455">
        <v>43369</v>
      </c>
      <c r="C268" s="454">
        <v>43313</v>
      </c>
      <c r="D268" s="429" t="s">
        <v>281</v>
      </c>
      <c r="E268" s="429" t="s">
        <v>380</v>
      </c>
      <c r="F268" s="436">
        <v>2923.2</v>
      </c>
      <c r="G268" s="457" t="s">
        <v>1165</v>
      </c>
      <c r="H268" s="429" t="s">
        <v>405</v>
      </c>
      <c r="I268" s="429" t="s">
        <v>1166</v>
      </c>
      <c r="J268" s="429" t="s">
        <v>1167</v>
      </c>
      <c r="K268" s="429" t="s">
        <v>608</v>
      </c>
      <c r="L268" s="429" t="s">
        <v>33</v>
      </c>
      <c r="M268" s="429" t="s">
        <v>1168</v>
      </c>
      <c r="N268" s="455">
        <v>43364</v>
      </c>
      <c r="O268" s="430">
        <f t="shared" si="12"/>
        <v>1</v>
      </c>
      <c r="P268" s="430">
        <f t="shared" si="13"/>
        <v>0</v>
      </c>
      <c r="Q268" s="431" t="str">
        <f t="shared" si="14"/>
        <v>Gastos_Gerais</v>
      </c>
      <c r="R268" s="429" t="s">
        <v>425</v>
      </c>
      <c r="S268" s="429" t="s">
        <v>1169</v>
      </c>
    </row>
    <row r="269" spans="1:19" s="432" customFormat="1" ht="54.95" customHeight="1" x14ac:dyDescent="0.2">
      <c r="A269" s="424">
        <v>264</v>
      </c>
      <c r="B269" s="455">
        <v>43369</v>
      </c>
      <c r="C269" s="454">
        <v>43344</v>
      </c>
      <c r="D269" s="429" t="s">
        <v>189</v>
      </c>
      <c r="E269" s="429" t="s">
        <v>7</v>
      </c>
      <c r="F269" s="436">
        <v>1816.92</v>
      </c>
      <c r="G269" s="457" t="s">
        <v>1170</v>
      </c>
      <c r="H269" s="429" t="s">
        <v>330</v>
      </c>
      <c r="I269" s="429" t="s">
        <v>1171</v>
      </c>
      <c r="J269" s="427" t="s">
        <v>1172</v>
      </c>
      <c r="K269" s="429" t="s">
        <v>740</v>
      </c>
      <c r="L269" s="429" t="s">
        <v>33</v>
      </c>
      <c r="M269" s="427">
        <v>963511</v>
      </c>
      <c r="N269" s="425">
        <v>43374</v>
      </c>
      <c r="O269" s="430">
        <f t="shared" si="12"/>
        <v>1</v>
      </c>
      <c r="P269" s="430">
        <f t="shared" si="13"/>
        <v>1</v>
      </c>
      <c r="Q269" s="431" t="str">
        <f t="shared" si="14"/>
        <v>Gastos_com_Pessoal</v>
      </c>
      <c r="R269" s="429" t="s">
        <v>330</v>
      </c>
      <c r="S269" s="429" t="s">
        <v>330</v>
      </c>
    </row>
    <row r="270" spans="1:19" s="432" customFormat="1" ht="54.95" customHeight="1" x14ac:dyDescent="0.2">
      <c r="A270" s="424">
        <v>265</v>
      </c>
      <c r="B270" s="455">
        <v>43369</v>
      </c>
      <c r="C270" s="454">
        <v>43344</v>
      </c>
      <c r="D270" s="429" t="s">
        <v>189</v>
      </c>
      <c r="E270" s="429" t="s">
        <v>7</v>
      </c>
      <c r="F270" s="436">
        <v>453.2</v>
      </c>
      <c r="G270" s="442" t="s">
        <v>1646</v>
      </c>
      <c r="H270" s="429" t="s">
        <v>330</v>
      </c>
      <c r="I270" s="429" t="s">
        <v>1171</v>
      </c>
      <c r="J270" s="427" t="s">
        <v>1172</v>
      </c>
      <c r="K270" s="429" t="s">
        <v>740</v>
      </c>
      <c r="L270" s="429" t="s">
        <v>33</v>
      </c>
      <c r="M270" s="427">
        <v>950434</v>
      </c>
      <c r="N270" s="425">
        <v>43374</v>
      </c>
      <c r="O270" s="430">
        <f t="shared" si="12"/>
        <v>1</v>
      </c>
      <c r="P270" s="430">
        <f t="shared" si="13"/>
        <v>1</v>
      </c>
      <c r="Q270" s="431" t="str">
        <f t="shared" si="14"/>
        <v>Gastos_com_Pessoal</v>
      </c>
      <c r="R270" s="429" t="s">
        <v>330</v>
      </c>
      <c r="S270" s="429" t="s">
        <v>330</v>
      </c>
    </row>
    <row r="271" spans="1:19" s="432" customFormat="1" ht="54.95" customHeight="1" x14ac:dyDescent="0.2">
      <c r="A271" s="424">
        <v>266</v>
      </c>
      <c r="B271" s="455">
        <v>43369</v>
      </c>
      <c r="C271" s="454">
        <v>43344</v>
      </c>
      <c r="D271" s="429" t="s">
        <v>281</v>
      </c>
      <c r="E271" s="429" t="s">
        <v>72</v>
      </c>
      <c r="F271" s="436">
        <v>10.15</v>
      </c>
      <c r="G271" s="457" t="s">
        <v>1173</v>
      </c>
      <c r="H271" s="429" t="s">
        <v>405</v>
      </c>
      <c r="I271" s="429" t="s">
        <v>744</v>
      </c>
      <c r="J271" s="429" t="s">
        <v>745</v>
      </c>
      <c r="K271" s="429" t="s">
        <v>746</v>
      </c>
      <c r="L271" s="429" t="s">
        <v>723</v>
      </c>
      <c r="M271" s="429" t="s">
        <v>330</v>
      </c>
      <c r="N271" s="455">
        <v>43363</v>
      </c>
      <c r="O271" s="430">
        <f t="shared" si="12"/>
        <v>1</v>
      </c>
      <c r="P271" s="430">
        <f t="shared" si="13"/>
        <v>1</v>
      </c>
      <c r="Q271" s="431" t="str">
        <f t="shared" si="14"/>
        <v>Gastos_Gerais</v>
      </c>
      <c r="R271" s="429" t="s">
        <v>330</v>
      </c>
      <c r="S271" s="429" t="s">
        <v>330</v>
      </c>
    </row>
    <row r="272" spans="1:19" s="432" customFormat="1" ht="78.75" customHeight="1" x14ac:dyDescent="0.2">
      <c r="A272" s="424">
        <v>267</v>
      </c>
      <c r="B272" s="455">
        <v>43370</v>
      </c>
      <c r="C272" s="454">
        <v>43344</v>
      </c>
      <c r="D272" s="429" t="s">
        <v>189</v>
      </c>
      <c r="E272" s="429" t="s">
        <v>164</v>
      </c>
      <c r="F272" s="436">
        <v>139.91999999999999</v>
      </c>
      <c r="G272" s="457" t="s">
        <v>1176</v>
      </c>
      <c r="H272" s="429" t="s">
        <v>330</v>
      </c>
      <c r="I272" s="429" t="s">
        <v>923</v>
      </c>
      <c r="J272" s="427" t="s">
        <v>721</v>
      </c>
      <c r="K272" s="427" t="s">
        <v>441</v>
      </c>
      <c r="L272" s="429" t="s">
        <v>723</v>
      </c>
      <c r="M272" s="427" t="s">
        <v>330</v>
      </c>
      <c r="N272" s="425">
        <v>43370</v>
      </c>
      <c r="O272" s="430">
        <f t="shared" si="12"/>
        <v>1</v>
      </c>
      <c r="P272" s="430">
        <f t="shared" si="13"/>
        <v>1</v>
      </c>
      <c r="Q272" s="431" t="str">
        <f t="shared" si="14"/>
        <v>Gastos_com_Pessoal</v>
      </c>
      <c r="R272" s="429" t="s">
        <v>330</v>
      </c>
      <c r="S272" s="429" t="s">
        <v>330</v>
      </c>
    </row>
    <row r="273" spans="1:19" s="432" customFormat="1" ht="73.5" customHeight="1" x14ac:dyDescent="0.2">
      <c r="A273" s="424">
        <v>268</v>
      </c>
      <c r="B273" s="455">
        <v>43370</v>
      </c>
      <c r="C273" s="454">
        <v>43344</v>
      </c>
      <c r="D273" s="429" t="s">
        <v>189</v>
      </c>
      <c r="E273" s="429" t="s">
        <v>164</v>
      </c>
      <c r="F273" s="436">
        <v>202.44</v>
      </c>
      <c r="G273" s="442" t="s">
        <v>1178</v>
      </c>
      <c r="H273" s="429" t="s">
        <v>330</v>
      </c>
      <c r="I273" s="429" t="s">
        <v>923</v>
      </c>
      <c r="J273" s="427" t="s">
        <v>721</v>
      </c>
      <c r="K273" s="427" t="s">
        <v>441</v>
      </c>
      <c r="L273" s="429" t="s">
        <v>723</v>
      </c>
      <c r="M273" s="427" t="s">
        <v>330</v>
      </c>
      <c r="N273" s="425">
        <v>43370</v>
      </c>
      <c r="O273" s="430">
        <f t="shared" si="12"/>
        <v>1</v>
      </c>
      <c r="P273" s="430">
        <f t="shared" si="13"/>
        <v>1</v>
      </c>
      <c r="Q273" s="431" t="str">
        <f t="shared" si="14"/>
        <v>Gastos_com_Pessoal</v>
      </c>
      <c r="R273" s="429" t="s">
        <v>330</v>
      </c>
      <c r="S273" s="429" t="s">
        <v>330</v>
      </c>
    </row>
    <row r="274" spans="1:19" s="432" customFormat="1" ht="81.75" customHeight="1" x14ac:dyDescent="0.2">
      <c r="A274" s="424">
        <v>269</v>
      </c>
      <c r="B274" s="455">
        <v>43370</v>
      </c>
      <c r="C274" s="454">
        <v>43252</v>
      </c>
      <c r="D274" s="429" t="s">
        <v>281</v>
      </c>
      <c r="E274" s="429" t="s">
        <v>398</v>
      </c>
      <c r="F274" s="436">
        <v>9594</v>
      </c>
      <c r="G274" s="457" t="s">
        <v>463</v>
      </c>
      <c r="H274" s="429" t="s">
        <v>402</v>
      </c>
      <c r="I274" s="429" t="s">
        <v>928</v>
      </c>
      <c r="J274" s="429" t="s">
        <v>1179</v>
      </c>
      <c r="K274" s="429" t="s">
        <v>441</v>
      </c>
      <c r="L274" s="429" t="s">
        <v>33</v>
      </c>
      <c r="M274" s="429">
        <v>33959</v>
      </c>
      <c r="N274" s="455">
        <v>43367</v>
      </c>
      <c r="O274" s="430">
        <f t="shared" si="12"/>
        <v>1</v>
      </c>
      <c r="P274" s="430">
        <f t="shared" si="13"/>
        <v>-2</v>
      </c>
      <c r="Q274" s="431" t="str">
        <f t="shared" si="14"/>
        <v>Gastos_Gerais</v>
      </c>
      <c r="R274" s="429" t="s">
        <v>425</v>
      </c>
      <c r="S274" s="464" t="s">
        <v>1180</v>
      </c>
    </row>
    <row r="275" spans="1:19" s="432" customFormat="1" ht="54.95" customHeight="1" x14ac:dyDescent="0.2">
      <c r="A275" s="424">
        <v>270</v>
      </c>
      <c r="B275" s="455">
        <v>43370</v>
      </c>
      <c r="C275" s="454">
        <v>43313</v>
      </c>
      <c r="D275" s="429" t="s">
        <v>281</v>
      </c>
      <c r="E275" s="429" t="s">
        <v>398</v>
      </c>
      <c r="F275" s="436">
        <v>29910</v>
      </c>
      <c r="G275" s="457" t="s">
        <v>525</v>
      </c>
      <c r="H275" s="429" t="s">
        <v>405</v>
      </c>
      <c r="I275" s="429" t="s">
        <v>928</v>
      </c>
      <c r="J275" s="429" t="s">
        <v>1179</v>
      </c>
      <c r="K275" s="427" t="s">
        <v>441</v>
      </c>
      <c r="L275" s="429" t="s">
        <v>33</v>
      </c>
      <c r="M275" s="429">
        <v>33958</v>
      </c>
      <c r="N275" s="455">
        <v>43367</v>
      </c>
      <c r="O275" s="430">
        <f t="shared" si="12"/>
        <v>1</v>
      </c>
      <c r="P275" s="430">
        <f t="shared" si="13"/>
        <v>0</v>
      </c>
      <c r="Q275" s="431" t="str">
        <f t="shared" si="14"/>
        <v>Gastos_Gerais</v>
      </c>
      <c r="R275" s="429" t="s">
        <v>425</v>
      </c>
      <c r="S275" s="429" t="s">
        <v>1181</v>
      </c>
    </row>
    <row r="276" spans="1:19" s="432" customFormat="1" ht="54.95" customHeight="1" x14ac:dyDescent="0.2">
      <c r="A276" s="424">
        <v>271</v>
      </c>
      <c r="B276" s="455">
        <v>43370</v>
      </c>
      <c r="C276" s="454">
        <v>43282</v>
      </c>
      <c r="D276" s="429" t="s">
        <v>281</v>
      </c>
      <c r="E276" s="429" t="s">
        <v>400</v>
      </c>
      <c r="F276" s="436">
        <v>929.07</v>
      </c>
      <c r="G276" s="457" t="s">
        <v>553</v>
      </c>
      <c r="H276" s="429" t="s">
        <v>404</v>
      </c>
      <c r="I276" s="429" t="s">
        <v>1182</v>
      </c>
      <c r="J276" s="429" t="s">
        <v>1183</v>
      </c>
      <c r="K276" s="429" t="s">
        <v>608</v>
      </c>
      <c r="L276" s="429" t="s">
        <v>33</v>
      </c>
      <c r="M276" s="429" t="s">
        <v>1184</v>
      </c>
      <c r="N276" s="455">
        <v>43367</v>
      </c>
      <c r="O276" s="430">
        <f t="shared" si="12"/>
        <v>1</v>
      </c>
      <c r="P276" s="430">
        <f t="shared" si="13"/>
        <v>-1</v>
      </c>
      <c r="Q276" s="431" t="str">
        <f t="shared" si="14"/>
        <v>Gastos_Gerais</v>
      </c>
      <c r="R276" s="429" t="s">
        <v>425</v>
      </c>
      <c r="S276" s="429" t="s">
        <v>1185</v>
      </c>
    </row>
    <row r="277" spans="1:19" s="432" customFormat="1" ht="54.95" customHeight="1" x14ac:dyDescent="0.2">
      <c r="A277" s="424">
        <v>272</v>
      </c>
      <c r="B277" s="455">
        <v>43370</v>
      </c>
      <c r="C277" s="454">
        <v>43344</v>
      </c>
      <c r="D277" s="429" t="s">
        <v>281</v>
      </c>
      <c r="E277" s="429" t="s">
        <v>72</v>
      </c>
      <c r="F277" s="436">
        <v>10.15</v>
      </c>
      <c r="G277" s="457" t="s">
        <v>1186</v>
      </c>
      <c r="H277" s="429" t="s">
        <v>404</v>
      </c>
      <c r="I277" s="429" t="s">
        <v>744</v>
      </c>
      <c r="J277" s="429" t="s">
        <v>745</v>
      </c>
      <c r="K277" s="429" t="s">
        <v>746</v>
      </c>
      <c r="L277" s="429" t="s">
        <v>723</v>
      </c>
      <c r="M277" s="429" t="s">
        <v>330</v>
      </c>
      <c r="N277" s="455">
        <v>43370</v>
      </c>
      <c r="O277" s="430">
        <f t="shared" si="12"/>
        <v>1</v>
      </c>
      <c r="P277" s="430">
        <f t="shared" si="13"/>
        <v>1</v>
      </c>
      <c r="Q277" s="431" t="str">
        <f t="shared" si="14"/>
        <v>Gastos_Gerais</v>
      </c>
      <c r="R277" s="429" t="s">
        <v>330</v>
      </c>
      <c r="S277" s="429" t="s">
        <v>330</v>
      </c>
    </row>
    <row r="278" spans="1:19" s="432" customFormat="1" ht="54.95" customHeight="1" x14ac:dyDescent="0.2">
      <c r="A278" s="424">
        <v>273</v>
      </c>
      <c r="B278" s="455">
        <v>43371</v>
      </c>
      <c r="C278" s="454">
        <v>43282</v>
      </c>
      <c r="D278" s="429" t="s">
        <v>281</v>
      </c>
      <c r="E278" s="429" t="s">
        <v>400</v>
      </c>
      <c r="F278" s="436">
        <v>-0.03</v>
      </c>
      <c r="G278" s="457" t="s">
        <v>1187</v>
      </c>
      <c r="H278" s="429" t="s">
        <v>404</v>
      </c>
      <c r="I278" s="429" t="s">
        <v>720</v>
      </c>
      <c r="J278" s="427" t="s">
        <v>721</v>
      </c>
      <c r="K278" s="427" t="s">
        <v>722</v>
      </c>
      <c r="L278" s="429" t="s">
        <v>723</v>
      </c>
      <c r="M278" s="427" t="s">
        <v>330</v>
      </c>
      <c r="N278" s="425">
        <v>43371</v>
      </c>
      <c r="O278" s="430">
        <f t="shared" si="12"/>
        <v>1</v>
      </c>
      <c r="P278" s="430">
        <f t="shared" si="13"/>
        <v>-1</v>
      </c>
      <c r="Q278" s="431" t="str">
        <f t="shared" si="14"/>
        <v>Gastos_Gerais</v>
      </c>
      <c r="R278" s="429" t="s">
        <v>330</v>
      </c>
      <c r="S278" s="429" t="s">
        <v>330</v>
      </c>
    </row>
    <row r="279" spans="1:19" s="432" customFormat="1" ht="54.95" customHeight="1" x14ac:dyDescent="0.2">
      <c r="A279" s="424">
        <v>274</v>
      </c>
      <c r="B279" s="455">
        <v>43371</v>
      </c>
      <c r="C279" s="454">
        <v>43160</v>
      </c>
      <c r="D279" s="429" t="s">
        <v>281</v>
      </c>
      <c r="E279" s="429" t="s">
        <v>386</v>
      </c>
      <c r="F279" s="436">
        <v>3934.88</v>
      </c>
      <c r="G279" s="457" t="s">
        <v>436</v>
      </c>
      <c r="H279" s="429" t="s">
        <v>405</v>
      </c>
      <c r="I279" s="429" t="s">
        <v>1188</v>
      </c>
      <c r="J279" s="429" t="s">
        <v>1189</v>
      </c>
      <c r="K279" s="429" t="s">
        <v>441</v>
      </c>
      <c r="L279" s="429" t="s">
        <v>835</v>
      </c>
      <c r="M279" s="429">
        <v>186</v>
      </c>
      <c r="N279" s="455">
        <v>43368</v>
      </c>
      <c r="O279" s="430">
        <f t="shared" si="12"/>
        <v>1</v>
      </c>
      <c r="P279" s="430">
        <f t="shared" si="13"/>
        <v>-5</v>
      </c>
      <c r="Q279" s="431" t="str">
        <f t="shared" si="14"/>
        <v>Gastos_Gerais</v>
      </c>
      <c r="R279" s="429" t="s">
        <v>425</v>
      </c>
      <c r="S279" s="429" t="s">
        <v>1190</v>
      </c>
    </row>
    <row r="280" spans="1:19" s="432" customFormat="1" ht="267.75" customHeight="1" x14ac:dyDescent="0.2">
      <c r="A280" s="424">
        <v>275</v>
      </c>
      <c r="B280" s="455">
        <v>43371</v>
      </c>
      <c r="C280" s="454">
        <v>43282</v>
      </c>
      <c r="D280" s="429" t="s">
        <v>281</v>
      </c>
      <c r="E280" s="429" t="s">
        <v>382</v>
      </c>
      <c r="F280" s="436">
        <v>2824.9</v>
      </c>
      <c r="G280" s="457" t="s">
        <v>492</v>
      </c>
      <c r="H280" s="429" t="s">
        <v>404</v>
      </c>
      <c r="I280" s="429" t="s">
        <v>1191</v>
      </c>
      <c r="J280" s="429" t="s">
        <v>1192</v>
      </c>
      <c r="K280" s="429" t="s">
        <v>608</v>
      </c>
      <c r="L280" s="429" t="s">
        <v>835</v>
      </c>
      <c r="M280" s="429">
        <v>185</v>
      </c>
      <c r="N280" s="455">
        <v>43367</v>
      </c>
      <c r="O280" s="430">
        <f t="shared" si="12"/>
        <v>1</v>
      </c>
      <c r="P280" s="430">
        <f t="shared" si="13"/>
        <v>-1</v>
      </c>
      <c r="Q280" s="431" t="str">
        <f t="shared" si="14"/>
        <v>Gastos_Gerais</v>
      </c>
      <c r="R280" s="429" t="s">
        <v>425</v>
      </c>
      <c r="S280" s="429" t="s">
        <v>1193</v>
      </c>
    </row>
    <row r="281" spans="1:19" s="432" customFormat="1" ht="66" customHeight="1" x14ac:dyDescent="0.2">
      <c r="A281" s="424">
        <v>276</v>
      </c>
      <c r="B281" s="455">
        <v>43371</v>
      </c>
      <c r="C281" s="454">
        <v>43344</v>
      </c>
      <c r="D281" s="429" t="s">
        <v>281</v>
      </c>
      <c r="E281" s="429" t="s">
        <v>72</v>
      </c>
      <c r="F281" s="436">
        <v>10.15</v>
      </c>
      <c r="G281" s="457" t="s">
        <v>1194</v>
      </c>
      <c r="H281" s="429" t="s">
        <v>404</v>
      </c>
      <c r="I281" s="429" t="s">
        <v>744</v>
      </c>
      <c r="J281" s="429" t="s">
        <v>745</v>
      </c>
      <c r="K281" s="429" t="s">
        <v>746</v>
      </c>
      <c r="L281" s="429" t="s">
        <v>723</v>
      </c>
      <c r="M281" s="455" t="s">
        <v>330</v>
      </c>
      <c r="N281" s="455">
        <v>43371</v>
      </c>
      <c r="O281" s="430">
        <f t="shared" si="12"/>
        <v>1</v>
      </c>
      <c r="P281" s="430">
        <f t="shared" si="13"/>
        <v>1</v>
      </c>
      <c r="Q281" s="431" t="str">
        <f t="shared" si="14"/>
        <v>Gastos_Gerais</v>
      </c>
      <c r="R281" s="429" t="s">
        <v>330</v>
      </c>
      <c r="S281" s="429" t="s">
        <v>330</v>
      </c>
    </row>
    <row r="282" spans="1:19" s="432" customFormat="1" ht="76.5" customHeight="1" x14ac:dyDescent="0.2">
      <c r="A282" s="424">
        <v>277</v>
      </c>
      <c r="B282" s="455">
        <v>43373</v>
      </c>
      <c r="C282" s="454">
        <v>43344</v>
      </c>
      <c r="D282" s="429" t="s">
        <v>310</v>
      </c>
      <c r="E282" s="429" t="s">
        <v>310</v>
      </c>
      <c r="F282" s="436">
        <v>1661.96</v>
      </c>
      <c r="G282" s="442" t="s">
        <v>1195</v>
      </c>
      <c r="H282" s="429" t="s">
        <v>330</v>
      </c>
      <c r="I282" s="429" t="s">
        <v>720</v>
      </c>
      <c r="J282" s="427" t="s">
        <v>721</v>
      </c>
      <c r="K282" s="427" t="s">
        <v>722</v>
      </c>
      <c r="L282" s="429" t="s">
        <v>723</v>
      </c>
      <c r="M282" s="427" t="s">
        <v>330</v>
      </c>
      <c r="N282" s="425">
        <v>43373</v>
      </c>
      <c r="O282" s="430">
        <f t="shared" si="12"/>
        <v>1</v>
      </c>
      <c r="P282" s="430">
        <f t="shared" si="13"/>
        <v>1</v>
      </c>
      <c r="Q282" s="431" t="str">
        <f t="shared" si="14"/>
        <v>Rendimentos_de_Aplicações_Fin.</v>
      </c>
      <c r="R282" s="429" t="s">
        <v>330</v>
      </c>
      <c r="S282" s="429" t="s">
        <v>330</v>
      </c>
    </row>
    <row r="283" spans="1:19" s="432" customFormat="1" ht="70.5" customHeight="1" x14ac:dyDescent="0.2">
      <c r="A283" s="424">
        <v>278</v>
      </c>
      <c r="B283" s="455">
        <v>43373</v>
      </c>
      <c r="C283" s="454">
        <v>43344</v>
      </c>
      <c r="D283" s="429" t="s">
        <v>281</v>
      </c>
      <c r="E283" s="429" t="s">
        <v>79</v>
      </c>
      <c r="F283" s="436">
        <v>76.22</v>
      </c>
      <c r="G283" s="442" t="s">
        <v>1196</v>
      </c>
      <c r="H283" s="429" t="s">
        <v>330</v>
      </c>
      <c r="I283" s="429" t="s">
        <v>744</v>
      </c>
      <c r="J283" s="427" t="s">
        <v>745</v>
      </c>
      <c r="K283" s="427" t="s">
        <v>746</v>
      </c>
      <c r="L283" s="429" t="s">
        <v>723</v>
      </c>
      <c r="M283" s="427" t="s">
        <v>330</v>
      </c>
      <c r="N283" s="425">
        <v>43373</v>
      </c>
      <c r="O283" s="430">
        <f t="shared" si="12"/>
        <v>1</v>
      </c>
      <c r="P283" s="430">
        <f t="shared" si="13"/>
        <v>1</v>
      </c>
      <c r="Q283" s="431" t="str">
        <f t="shared" si="14"/>
        <v>Gastos_Gerais</v>
      </c>
      <c r="R283" s="429" t="s">
        <v>330</v>
      </c>
      <c r="S283" s="429" t="s">
        <v>330</v>
      </c>
    </row>
    <row r="284" spans="1:19" s="432" customFormat="1" ht="77.25" customHeight="1" x14ac:dyDescent="0.2">
      <c r="A284" s="424">
        <v>279</v>
      </c>
      <c r="B284" s="455">
        <v>43373</v>
      </c>
      <c r="C284" s="454">
        <v>43344</v>
      </c>
      <c r="D284" s="429" t="s">
        <v>281</v>
      </c>
      <c r="E284" s="429" t="s">
        <v>69</v>
      </c>
      <c r="F284" s="436">
        <v>141.69</v>
      </c>
      <c r="G284" s="442" t="s">
        <v>1197</v>
      </c>
      <c r="H284" s="429" t="s">
        <v>330</v>
      </c>
      <c r="I284" s="429" t="s">
        <v>744</v>
      </c>
      <c r="J284" s="427" t="s">
        <v>745</v>
      </c>
      <c r="K284" s="427" t="s">
        <v>746</v>
      </c>
      <c r="L284" s="429" t="s">
        <v>723</v>
      </c>
      <c r="M284" s="427" t="s">
        <v>330</v>
      </c>
      <c r="N284" s="425">
        <v>43373</v>
      </c>
      <c r="O284" s="430">
        <f t="shared" si="12"/>
        <v>1</v>
      </c>
      <c r="P284" s="430">
        <f t="shared" si="13"/>
        <v>1</v>
      </c>
      <c r="Q284" s="431" t="str">
        <f t="shared" si="14"/>
        <v>Gastos_Gerais</v>
      </c>
      <c r="R284" s="429" t="s">
        <v>330</v>
      </c>
      <c r="S284" s="429" t="s">
        <v>330</v>
      </c>
    </row>
    <row r="285" spans="1:19" s="432" customFormat="1" ht="74.25" customHeight="1" x14ac:dyDescent="0.2">
      <c r="A285" s="424">
        <v>280</v>
      </c>
      <c r="B285" s="455">
        <v>43373</v>
      </c>
      <c r="C285" s="454">
        <v>43344</v>
      </c>
      <c r="D285" s="429" t="s">
        <v>310</v>
      </c>
      <c r="E285" s="429" t="s">
        <v>310</v>
      </c>
      <c r="F285" s="436">
        <v>412.07</v>
      </c>
      <c r="G285" s="442" t="s">
        <v>1195</v>
      </c>
      <c r="H285" s="429" t="s">
        <v>330</v>
      </c>
      <c r="I285" s="429" t="s">
        <v>720</v>
      </c>
      <c r="J285" s="427" t="s">
        <v>721</v>
      </c>
      <c r="K285" s="427" t="s">
        <v>722</v>
      </c>
      <c r="L285" s="429" t="s">
        <v>723</v>
      </c>
      <c r="M285" s="427" t="s">
        <v>330</v>
      </c>
      <c r="N285" s="425">
        <v>43373</v>
      </c>
      <c r="O285" s="430">
        <f t="shared" si="12"/>
        <v>1</v>
      </c>
      <c r="P285" s="430">
        <f t="shared" si="13"/>
        <v>1</v>
      </c>
      <c r="Q285" s="431" t="str">
        <f t="shared" si="14"/>
        <v>Rendimentos_de_Aplicações_Fin.</v>
      </c>
      <c r="R285" s="429" t="s">
        <v>330</v>
      </c>
      <c r="S285" s="429" t="s">
        <v>330</v>
      </c>
    </row>
    <row r="286" spans="1:19" s="432" customFormat="1" ht="81" customHeight="1" x14ac:dyDescent="0.2">
      <c r="A286" s="424">
        <v>281</v>
      </c>
      <c r="B286" s="455">
        <v>43373</v>
      </c>
      <c r="C286" s="454">
        <v>43344</v>
      </c>
      <c r="D286" s="429" t="s">
        <v>281</v>
      </c>
      <c r="E286" s="429" t="s">
        <v>79</v>
      </c>
      <c r="F286" s="436">
        <v>119.08</v>
      </c>
      <c r="G286" s="457" t="s">
        <v>1196</v>
      </c>
      <c r="H286" s="429" t="s">
        <v>330</v>
      </c>
      <c r="I286" s="429" t="s">
        <v>744</v>
      </c>
      <c r="J286" s="429" t="s">
        <v>745</v>
      </c>
      <c r="K286" s="429" t="s">
        <v>746</v>
      </c>
      <c r="L286" s="429" t="s">
        <v>723</v>
      </c>
      <c r="M286" s="429" t="s">
        <v>330</v>
      </c>
      <c r="N286" s="455">
        <v>43373</v>
      </c>
      <c r="O286" s="430">
        <f t="shared" si="12"/>
        <v>1</v>
      </c>
      <c r="P286" s="430">
        <f t="shared" si="13"/>
        <v>1</v>
      </c>
      <c r="Q286" s="431" t="str">
        <f t="shared" si="14"/>
        <v>Gastos_Gerais</v>
      </c>
      <c r="R286" s="429" t="s">
        <v>330</v>
      </c>
      <c r="S286" s="429" t="s">
        <v>330</v>
      </c>
    </row>
    <row r="287" spans="1:19" s="432" customFormat="1" ht="54.95" customHeight="1" x14ac:dyDescent="0.2">
      <c r="A287" s="424">
        <v>282</v>
      </c>
      <c r="B287" s="455">
        <v>43374</v>
      </c>
      <c r="C287" s="454">
        <v>43344</v>
      </c>
      <c r="D287" s="429" t="s">
        <v>189</v>
      </c>
      <c r="E287" s="429" t="s">
        <v>9</v>
      </c>
      <c r="F287" s="436">
        <v>167.75</v>
      </c>
      <c r="G287" s="442" t="s">
        <v>922</v>
      </c>
      <c r="H287" s="429" t="s">
        <v>330</v>
      </c>
      <c r="I287" s="429" t="s">
        <v>923</v>
      </c>
      <c r="J287" s="427" t="s">
        <v>721</v>
      </c>
      <c r="K287" s="427" t="s">
        <v>722</v>
      </c>
      <c r="L287" s="429" t="s">
        <v>723</v>
      </c>
      <c r="M287" s="427" t="s">
        <v>330</v>
      </c>
      <c r="N287" s="425">
        <v>43374</v>
      </c>
      <c r="O287" s="430">
        <f t="shared" si="12"/>
        <v>2</v>
      </c>
      <c r="P287" s="430">
        <f t="shared" si="13"/>
        <v>1</v>
      </c>
      <c r="Q287" s="431" t="str">
        <f t="shared" si="14"/>
        <v>Gastos_com_Pessoal</v>
      </c>
      <c r="R287" s="429" t="s">
        <v>330</v>
      </c>
      <c r="S287" s="429" t="s">
        <v>330</v>
      </c>
    </row>
    <row r="288" spans="1:19" s="432" customFormat="1" ht="54.95" customHeight="1" x14ac:dyDescent="0.2">
      <c r="A288" s="424">
        <v>283</v>
      </c>
      <c r="B288" s="455">
        <v>43375</v>
      </c>
      <c r="C288" s="454">
        <v>43282</v>
      </c>
      <c r="D288" s="429" t="s">
        <v>281</v>
      </c>
      <c r="E288" s="429" t="s">
        <v>191</v>
      </c>
      <c r="F288" s="436">
        <v>2000</v>
      </c>
      <c r="G288" s="457" t="s">
        <v>517</v>
      </c>
      <c r="H288" s="429" t="s">
        <v>405</v>
      </c>
      <c r="I288" s="429" t="s">
        <v>1205</v>
      </c>
      <c r="J288" s="429" t="s">
        <v>1206</v>
      </c>
      <c r="K288" s="429" t="s">
        <v>1207</v>
      </c>
      <c r="L288" s="429" t="s">
        <v>33</v>
      </c>
      <c r="M288" s="429">
        <v>1</v>
      </c>
      <c r="N288" s="455">
        <v>43342</v>
      </c>
      <c r="O288" s="430">
        <f t="shared" si="12"/>
        <v>2</v>
      </c>
      <c r="P288" s="430">
        <f t="shared" si="13"/>
        <v>-1</v>
      </c>
      <c r="Q288" s="431" t="str">
        <f t="shared" si="14"/>
        <v>Gastos_Gerais</v>
      </c>
      <c r="R288" s="429" t="s">
        <v>425</v>
      </c>
      <c r="S288" s="429" t="s">
        <v>1208</v>
      </c>
    </row>
    <row r="289" spans="1:20" s="432" customFormat="1" ht="54.95" customHeight="1" x14ac:dyDescent="0.2">
      <c r="A289" s="424">
        <v>284</v>
      </c>
      <c r="B289" s="455">
        <v>43375</v>
      </c>
      <c r="C289" s="454">
        <v>43282</v>
      </c>
      <c r="D289" s="429" t="s">
        <v>281</v>
      </c>
      <c r="E289" s="429" t="s">
        <v>212</v>
      </c>
      <c r="F289" s="436">
        <v>840</v>
      </c>
      <c r="G289" s="457" t="s">
        <v>500</v>
      </c>
      <c r="H289" s="429" t="s">
        <v>404</v>
      </c>
      <c r="I289" s="429" t="s">
        <v>1142</v>
      </c>
      <c r="J289" s="429" t="s">
        <v>1143</v>
      </c>
      <c r="K289" s="429" t="s">
        <v>441</v>
      </c>
      <c r="L289" s="429" t="s">
        <v>33</v>
      </c>
      <c r="M289" s="475">
        <v>16666572</v>
      </c>
      <c r="N289" s="455">
        <v>43369</v>
      </c>
      <c r="O289" s="430">
        <f t="shared" si="12"/>
        <v>2</v>
      </c>
      <c r="P289" s="430">
        <f t="shared" si="13"/>
        <v>-1</v>
      </c>
      <c r="Q289" s="431" t="str">
        <f t="shared" si="14"/>
        <v>Gastos_Gerais</v>
      </c>
      <c r="R289" s="429" t="s">
        <v>425</v>
      </c>
      <c r="S289" s="429" t="s">
        <v>1209</v>
      </c>
    </row>
    <row r="290" spans="1:20" s="432" customFormat="1" ht="54.95" customHeight="1" x14ac:dyDescent="0.2">
      <c r="A290" s="424">
        <v>285</v>
      </c>
      <c r="B290" s="455">
        <v>43375</v>
      </c>
      <c r="C290" s="454">
        <v>43313</v>
      </c>
      <c r="D290" s="429" t="s">
        <v>281</v>
      </c>
      <c r="E290" s="429" t="s">
        <v>394</v>
      </c>
      <c r="F290" s="436">
        <v>97.13</v>
      </c>
      <c r="G290" s="457" t="s">
        <v>552</v>
      </c>
      <c r="H290" s="429" t="s">
        <v>405</v>
      </c>
      <c r="I290" s="429" t="s">
        <v>1210</v>
      </c>
      <c r="J290" s="429" t="s">
        <v>1211</v>
      </c>
      <c r="K290" s="429" t="s">
        <v>441</v>
      </c>
      <c r="L290" s="429" t="s">
        <v>33</v>
      </c>
      <c r="M290" s="429" t="s">
        <v>1212</v>
      </c>
      <c r="N290" s="455">
        <v>43368</v>
      </c>
      <c r="O290" s="430">
        <f t="shared" si="12"/>
        <v>2</v>
      </c>
      <c r="P290" s="430">
        <f t="shared" si="13"/>
        <v>0</v>
      </c>
      <c r="Q290" s="431" t="str">
        <f t="shared" si="14"/>
        <v>Gastos_Gerais</v>
      </c>
      <c r="R290" s="429" t="s">
        <v>425</v>
      </c>
      <c r="S290" s="429" t="s">
        <v>1213</v>
      </c>
    </row>
    <row r="291" spans="1:20" s="432" customFormat="1" ht="201" customHeight="1" x14ac:dyDescent="0.2">
      <c r="A291" s="424">
        <v>286</v>
      </c>
      <c r="B291" s="455">
        <v>43375</v>
      </c>
      <c r="C291" s="454">
        <v>43313</v>
      </c>
      <c r="D291" s="429" t="s">
        <v>281</v>
      </c>
      <c r="E291" s="429" t="s">
        <v>366</v>
      </c>
      <c r="F291" s="436">
        <v>2913.9</v>
      </c>
      <c r="G291" s="457" t="s">
        <v>1214</v>
      </c>
      <c r="H291" s="429" t="s">
        <v>402</v>
      </c>
      <c r="I291" s="429" t="s">
        <v>1210</v>
      </c>
      <c r="J291" s="429" t="s">
        <v>1211</v>
      </c>
      <c r="K291" s="429" t="s">
        <v>441</v>
      </c>
      <c r="L291" s="429" t="s">
        <v>33</v>
      </c>
      <c r="M291" s="429" t="s">
        <v>1215</v>
      </c>
      <c r="N291" s="455">
        <v>43368</v>
      </c>
      <c r="O291" s="430">
        <f t="shared" si="12"/>
        <v>2</v>
      </c>
      <c r="P291" s="430">
        <f t="shared" si="13"/>
        <v>0</v>
      </c>
      <c r="Q291" s="431" t="str">
        <f t="shared" si="14"/>
        <v>Gastos_Gerais</v>
      </c>
      <c r="R291" s="429" t="s">
        <v>647</v>
      </c>
      <c r="S291" s="429" t="s">
        <v>1216</v>
      </c>
    </row>
    <row r="292" spans="1:20" s="432" customFormat="1" ht="54.95" customHeight="1" x14ac:dyDescent="0.2">
      <c r="A292" s="424">
        <v>287</v>
      </c>
      <c r="B292" s="455">
        <v>43375</v>
      </c>
      <c r="C292" s="454">
        <v>43282</v>
      </c>
      <c r="D292" s="429" t="s">
        <v>281</v>
      </c>
      <c r="E292" s="429" t="s">
        <v>366</v>
      </c>
      <c r="F292" s="436">
        <v>777.04</v>
      </c>
      <c r="G292" s="457" t="s">
        <v>507</v>
      </c>
      <c r="H292" s="429" t="s">
        <v>404</v>
      </c>
      <c r="I292" s="429" t="s">
        <v>1210</v>
      </c>
      <c r="J292" s="429" t="s">
        <v>1211</v>
      </c>
      <c r="K292" s="429" t="s">
        <v>441</v>
      </c>
      <c r="L292" s="429" t="s">
        <v>33</v>
      </c>
      <c r="M292" s="429" t="s">
        <v>1168</v>
      </c>
      <c r="N292" s="455">
        <v>43368</v>
      </c>
      <c r="O292" s="430">
        <f t="shared" si="12"/>
        <v>2</v>
      </c>
      <c r="P292" s="430">
        <f t="shared" si="13"/>
        <v>-1</v>
      </c>
      <c r="Q292" s="431" t="str">
        <f t="shared" si="14"/>
        <v>Gastos_Gerais</v>
      </c>
      <c r="R292" s="429" t="s">
        <v>1218</v>
      </c>
      <c r="S292" s="429" t="s">
        <v>1219</v>
      </c>
    </row>
    <row r="293" spans="1:20" s="432" customFormat="1" ht="180.75" customHeight="1" x14ac:dyDescent="0.2">
      <c r="A293" s="424">
        <v>288</v>
      </c>
      <c r="B293" s="455">
        <v>43375</v>
      </c>
      <c r="C293" s="454">
        <v>43191</v>
      </c>
      <c r="D293" s="429" t="s">
        <v>281</v>
      </c>
      <c r="E293" s="429" t="s">
        <v>394</v>
      </c>
      <c r="F293" s="436">
        <v>17483.400000000001</v>
      </c>
      <c r="G293" s="457" t="s">
        <v>469</v>
      </c>
      <c r="H293" s="429" t="s">
        <v>402</v>
      </c>
      <c r="I293" s="429" t="s">
        <v>1210</v>
      </c>
      <c r="J293" s="429" t="s">
        <v>1211</v>
      </c>
      <c r="K293" s="429" t="s">
        <v>441</v>
      </c>
      <c r="L293" s="429" t="s">
        <v>33</v>
      </c>
      <c r="M293" s="429" t="s">
        <v>1220</v>
      </c>
      <c r="N293" s="455">
        <v>43368</v>
      </c>
      <c r="O293" s="430">
        <f t="shared" si="12"/>
        <v>2</v>
      </c>
      <c r="P293" s="430">
        <f t="shared" si="13"/>
        <v>-4</v>
      </c>
      <c r="Q293" s="431" t="str">
        <f t="shared" si="14"/>
        <v>Gastos_Gerais</v>
      </c>
      <c r="R293" s="429" t="s">
        <v>425</v>
      </c>
      <c r="S293" s="429" t="s">
        <v>1221</v>
      </c>
    </row>
    <row r="294" spans="1:20" s="432" customFormat="1" ht="72.75" customHeight="1" x14ac:dyDescent="0.2">
      <c r="A294" s="424">
        <v>289</v>
      </c>
      <c r="B294" s="455">
        <v>43375</v>
      </c>
      <c r="C294" s="454">
        <v>43313</v>
      </c>
      <c r="D294" s="429" t="s">
        <v>281</v>
      </c>
      <c r="E294" s="429" t="s">
        <v>394</v>
      </c>
      <c r="F294" s="436">
        <v>3690.94</v>
      </c>
      <c r="G294" s="457" t="s">
        <v>519</v>
      </c>
      <c r="H294" s="429" t="s">
        <v>405</v>
      </c>
      <c r="I294" s="429" t="s">
        <v>1210</v>
      </c>
      <c r="J294" s="429" t="s">
        <v>1211</v>
      </c>
      <c r="K294" s="429" t="s">
        <v>441</v>
      </c>
      <c r="L294" s="429" t="s">
        <v>33</v>
      </c>
      <c r="M294" s="455" t="s">
        <v>1222</v>
      </c>
      <c r="N294" s="455">
        <v>43368</v>
      </c>
      <c r="O294" s="430">
        <f t="shared" si="12"/>
        <v>2</v>
      </c>
      <c r="P294" s="430">
        <f t="shared" si="13"/>
        <v>0</v>
      </c>
      <c r="Q294" s="431" t="str">
        <f t="shared" si="14"/>
        <v>Gastos_Gerais</v>
      </c>
      <c r="R294" s="429" t="s">
        <v>425</v>
      </c>
      <c r="S294" s="429" t="s">
        <v>1223</v>
      </c>
    </row>
    <row r="295" spans="1:20" s="432" customFormat="1" ht="93" customHeight="1" x14ac:dyDescent="0.2">
      <c r="A295" s="424">
        <v>290</v>
      </c>
      <c r="B295" s="455">
        <v>43375</v>
      </c>
      <c r="C295" s="454">
        <v>43313</v>
      </c>
      <c r="D295" s="429" t="s">
        <v>281</v>
      </c>
      <c r="E295" s="429" t="s">
        <v>394</v>
      </c>
      <c r="F295" s="436">
        <v>1942.6</v>
      </c>
      <c r="G295" s="457" t="s">
        <v>522</v>
      </c>
      <c r="H295" s="429" t="s">
        <v>405</v>
      </c>
      <c r="I295" s="429" t="s">
        <v>1210</v>
      </c>
      <c r="J295" s="429" t="s">
        <v>1211</v>
      </c>
      <c r="K295" s="429" t="s">
        <v>441</v>
      </c>
      <c r="L295" s="429" t="s">
        <v>33</v>
      </c>
      <c r="M295" s="429" t="s">
        <v>1224</v>
      </c>
      <c r="N295" s="455">
        <v>43368</v>
      </c>
      <c r="O295" s="430">
        <f t="shared" si="12"/>
        <v>2</v>
      </c>
      <c r="P295" s="430">
        <f t="shared" si="13"/>
        <v>0</v>
      </c>
      <c r="Q295" s="431" t="str">
        <f t="shared" si="14"/>
        <v>Gastos_Gerais</v>
      </c>
      <c r="R295" s="429" t="s">
        <v>425</v>
      </c>
      <c r="S295" s="429" t="s">
        <v>1225</v>
      </c>
    </row>
    <row r="296" spans="1:20" s="432" customFormat="1" ht="82.5" customHeight="1" x14ac:dyDescent="0.2">
      <c r="A296" s="424">
        <v>291</v>
      </c>
      <c r="B296" s="455">
        <v>43375</v>
      </c>
      <c r="C296" s="454">
        <v>43344</v>
      </c>
      <c r="D296" s="429" t="s">
        <v>281</v>
      </c>
      <c r="E296" s="429" t="s">
        <v>382</v>
      </c>
      <c r="F296" s="436">
        <v>103.2</v>
      </c>
      <c r="G296" s="457" t="s">
        <v>1125</v>
      </c>
      <c r="H296" s="429" t="s">
        <v>406</v>
      </c>
      <c r="I296" s="429" t="s">
        <v>1226</v>
      </c>
      <c r="J296" s="429" t="s">
        <v>1227</v>
      </c>
      <c r="K296" s="429" t="s">
        <v>441</v>
      </c>
      <c r="L296" s="429" t="s">
        <v>835</v>
      </c>
      <c r="M296" s="429">
        <v>200</v>
      </c>
      <c r="N296" s="455">
        <v>43371</v>
      </c>
      <c r="O296" s="430">
        <f t="shared" si="12"/>
        <v>2</v>
      </c>
      <c r="P296" s="430">
        <f t="shared" si="13"/>
        <v>1</v>
      </c>
      <c r="Q296" s="431" t="str">
        <f t="shared" si="14"/>
        <v>Gastos_Gerais</v>
      </c>
      <c r="R296" s="429" t="s">
        <v>425</v>
      </c>
      <c r="S296" s="429" t="s">
        <v>1228</v>
      </c>
    </row>
    <row r="297" spans="1:20" s="432" customFormat="1" ht="56.25" customHeight="1" x14ac:dyDescent="0.2">
      <c r="A297" s="424">
        <v>292</v>
      </c>
      <c r="B297" s="455">
        <v>43375</v>
      </c>
      <c r="C297" s="454">
        <v>43374</v>
      </c>
      <c r="D297" s="429" t="s">
        <v>281</v>
      </c>
      <c r="E297" s="429" t="s">
        <v>400</v>
      </c>
      <c r="F297" s="436">
        <v>111.92</v>
      </c>
      <c r="G297" s="457" t="s">
        <v>1202</v>
      </c>
      <c r="H297" s="429" t="s">
        <v>402</v>
      </c>
      <c r="I297" s="429" t="s">
        <v>1229</v>
      </c>
      <c r="J297" s="429" t="s">
        <v>1230</v>
      </c>
      <c r="K297" s="429" t="s">
        <v>608</v>
      </c>
      <c r="L297" s="429" t="s">
        <v>33</v>
      </c>
      <c r="M297" s="429" t="s">
        <v>1231</v>
      </c>
      <c r="N297" s="455">
        <v>43375</v>
      </c>
      <c r="O297" s="430">
        <f t="shared" si="12"/>
        <v>2</v>
      </c>
      <c r="P297" s="430">
        <f t="shared" si="13"/>
        <v>2</v>
      </c>
      <c r="Q297" s="431" t="str">
        <f t="shared" si="14"/>
        <v>Gastos_Gerais</v>
      </c>
      <c r="R297" s="429" t="s">
        <v>604</v>
      </c>
      <c r="S297" s="429" t="s">
        <v>1232</v>
      </c>
      <c r="T297" s="485"/>
    </row>
    <row r="298" spans="1:20" s="432" customFormat="1" ht="123" customHeight="1" x14ac:dyDescent="0.2">
      <c r="A298" s="424">
        <v>293</v>
      </c>
      <c r="B298" s="455">
        <v>43376</v>
      </c>
      <c r="C298" s="454">
        <v>43282</v>
      </c>
      <c r="D298" s="429" t="s">
        <v>281</v>
      </c>
      <c r="E298" s="429" t="s">
        <v>400</v>
      </c>
      <c r="F298" s="436">
        <v>450</v>
      </c>
      <c r="G298" s="457" t="s">
        <v>1242</v>
      </c>
      <c r="H298" s="429" t="s">
        <v>402</v>
      </c>
      <c r="I298" s="429" t="s">
        <v>1243</v>
      </c>
      <c r="J298" s="429" t="s">
        <v>1244</v>
      </c>
      <c r="K298" s="429" t="s">
        <v>441</v>
      </c>
      <c r="L298" s="429" t="s">
        <v>33</v>
      </c>
      <c r="M298" s="429" t="s">
        <v>1245</v>
      </c>
      <c r="N298" s="455">
        <v>43371</v>
      </c>
      <c r="O298" s="430">
        <f t="shared" si="12"/>
        <v>2</v>
      </c>
      <c r="P298" s="430">
        <f t="shared" si="13"/>
        <v>-1</v>
      </c>
      <c r="Q298" s="431" t="str">
        <f t="shared" si="14"/>
        <v>Gastos_Gerais</v>
      </c>
      <c r="R298" s="429" t="s">
        <v>647</v>
      </c>
      <c r="S298" s="455" t="s">
        <v>1998</v>
      </c>
    </row>
    <row r="299" spans="1:20" s="432" customFormat="1" ht="108.75" customHeight="1" x14ac:dyDescent="0.2">
      <c r="A299" s="424">
        <v>294</v>
      </c>
      <c r="B299" s="455">
        <v>43376</v>
      </c>
      <c r="C299" s="454">
        <v>43282</v>
      </c>
      <c r="D299" s="429" t="s">
        <v>281</v>
      </c>
      <c r="E299" s="429" t="s">
        <v>400</v>
      </c>
      <c r="F299" s="436">
        <v>140</v>
      </c>
      <c r="G299" s="457" t="s">
        <v>483</v>
      </c>
      <c r="H299" s="429" t="s">
        <v>402</v>
      </c>
      <c r="I299" s="429" t="s">
        <v>2790</v>
      </c>
      <c r="J299" s="429" t="s">
        <v>1246</v>
      </c>
      <c r="K299" s="429" t="s">
        <v>441</v>
      </c>
      <c r="L299" s="429" t="s">
        <v>33</v>
      </c>
      <c r="M299" s="429" t="s">
        <v>1293</v>
      </c>
      <c r="N299" s="455">
        <v>43369</v>
      </c>
      <c r="O299" s="430">
        <f t="shared" si="12"/>
        <v>2</v>
      </c>
      <c r="P299" s="430">
        <f t="shared" si="13"/>
        <v>-1</v>
      </c>
      <c r="Q299" s="431" t="str">
        <f t="shared" si="14"/>
        <v>Gastos_Gerais</v>
      </c>
      <c r="R299" s="429" t="s">
        <v>425</v>
      </c>
      <c r="S299" s="429" t="s">
        <v>1247</v>
      </c>
    </row>
    <row r="300" spans="1:20" s="432" customFormat="1" ht="94.5" customHeight="1" x14ac:dyDescent="0.2">
      <c r="A300" s="424">
        <v>295</v>
      </c>
      <c r="B300" s="455">
        <v>43376</v>
      </c>
      <c r="C300" s="454">
        <v>43282</v>
      </c>
      <c r="D300" s="429" t="s">
        <v>281</v>
      </c>
      <c r="E300" s="429" t="s">
        <v>400</v>
      </c>
      <c r="F300" s="436">
        <v>4000</v>
      </c>
      <c r="G300" s="457" t="s">
        <v>479</v>
      </c>
      <c r="H300" s="429" t="s">
        <v>402</v>
      </c>
      <c r="I300" s="429" t="s">
        <v>2790</v>
      </c>
      <c r="J300" s="429" t="s">
        <v>1246</v>
      </c>
      <c r="K300" s="429" t="s">
        <v>441</v>
      </c>
      <c r="L300" s="429" t="s">
        <v>33</v>
      </c>
      <c r="M300" s="429" t="s">
        <v>1307</v>
      </c>
      <c r="N300" s="455">
        <v>43369</v>
      </c>
      <c r="O300" s="430">
        <f t="shared" si="12"/>
        <v>2</v>
      </c>
      <c r="P300" s="430">
        <f t="shared" si="13"/>
        <v>-1</v>
      </c>
      <c r="Q300" s="431" t="str">
        <f t="shared" si="14"/>
        <v>Gastos_Gerais</v>
      </c>
      <c r="R300" s="429" t="s">
        <v>425</v>
      </c>
      <c r="S300" s="429" t="s">
        <v>1248</v>
      </c>
    </row>
    <row r="301" spans="1:20" s="432" customFormat="1" ht="148.5" customHeight="1" x14ac:dyDescent="0.2">
      <c r="A301" s="424">
        <v>296</v>
      </c>
      <c r="B301" s="455">
        <v>43376</v>
      </c>
      <c r="C301" s="454">
        <v>43160</v>
      </c>
      <c r="D301" s="429" t="s">
        <v>281</v>
      </c>
      <c r="E301" s="429" t="s">
        <v>400</v>
      </c>
      <c r="F301" s="436">
        <v>4703.5200000000004</v>
      </c>
      <c r="G301" s="457" t="s">
        <v>429</v>
      </c>
      <c r="H301" s="429" t="s">
        <v>405</v>
      </c>
      <c r="I301" s="429" t="s">
        <v>1249</v>
      </c>
      <c r="J301" s="429" t="s">
        <v>1250</v>
      </c>
      <c r="K301" s="429" t="s">
        <v>608</v>
      </c>
      <c r="L301" s="429" t="s">
        <v>33</v>
      </c>
      <c r="M301" s="429" t="s">
        <v>1251</v>
      </c>
      <c r="N301" s="455">
        <v>43370</v>
      </c>
      <c r="O301" s="430">
        <f t="shared" si="12"/>
        <v>2</v>
      </c>
      <c r="P301" s="430">
        <f t="shared" si="13"/>
        <v>-5</v>
      </c>
      <c r="Q301" s="431" t="str">
        <f t="shared" si="14"/>
        <v>Gastos_Gerais</v>
      </c>
      <c r="R301" s="429" t="s">
        <v>425</v>
      </c>
      <c r="S301" s="429" t="s">
        <v>1252</v>
      </c>
    </row>
    <row r="302" spans="1:20" s="432" customFormat="1" ht="54.95" customHeight="1" x14ac:dyDescent="0.2">
      <c r="A302" s="424">
        <v>297</v>
      </c>
      <c r="B302" s="455">
        <v>43376</v>
      </c>
      <c r="C302" s="454">
        <v>43313</v>
      </c>
      <c r="D302" s="429" t="s">
        <v>281</v>
      </c>
      <c r="E302" s="429" t="s">
        <v>400</v>
      </c>
      <c r="F302" s="436">
        <v>1590</v>
      </c>
      <c r="G302" s="457" t="s">
        <v>564</v>
      </c>
      <c r="H302" s="429" t="s">
        <v>402</v>
      </c>
      <c r="I302" s="429" t="s">
        <v>1253</v>
      </c>
      <c r="J302" s="429" t="s">
        <v>1254</v>
      </c>
      <c r="K302" s="429" t="s">
        <v>740</v>
      </c>
      <c r="L302" s="429" t="s">
        <v>33</v>
      </c>
      <c r="M302" s="475">
        <v>190219</v>
      </c>
      <c r="N302" s="455">
        <v>43336</v>
      </c>
      <c r="O302" s="430">
        <f t="shared" si="12"/>
        <v>2</v>
      </c>
      <c r="P302" s="430">
        <f t="shared" si="13"/>
        <v>0</v>
      </c>
      <c r="Q302" s="431" t="str">
        <f t="shared" si="14"/>
        <v>Gastos_Gerais</v>
      </c>
      <c r="R302" s="429" t="s">
        <v>604</v>
      </c>
      <c r="S302" s="429" t="s">
        <v>1255</v>
      </c>
    </row>
    <row r="303" spans="1:20" s="432" customFormat="1" ht="73.5" customHeight="1" x14ac:dyDescent="0.2">
      <c r="A303" s="424">
        <v>298</v>
      </c>
      <c r="B303" s="455">
        <v>43376</v>
      </c>
      <c r="C303" s="454">
        <v>43191</v>
      </c>
      <c r="D303" s="429" t="s">
        <v>281</v>
      </c>
      <c r="E303" s="429" t="s">
        <v>398</v>
      </c>
      <c r="F303" s="436">
        <v>370.84</v>
      </c>
      <c r="G303" s="457" t="s">
        <v>470</v>
      </c>
      <c r="H303" s="429" t="s">
        <v>402</v>
      </c>
      <c r="I303" s="429" t="s">
        <v>1256</v>
      </c>
      <c r="J303" s="429" t="s">
        <v>1257</v>
      </c>
      <c r="K303" s="429" t="s">
        <v>608</v>
      </c>
      <c r="L303" s="429" t="s">
        <v>33</v>
      </c>
      <c r="M303" s="429" t="s">
        <v>1258</v>
      </c>
      <c r="N303" s="455">
        <v>43371</v>
      </c>
      <c r="O303" s="430">
        <f t="shared" si="12"/>
        <v>2</v>
      </c>
      <c r="P303" s="430">
        <f t="shared" si="13"/>
        <v>-4</v>
      </c>
      <c r="Q303" s="431" t="str">
        <f t="shared" si="14"/>
        <v>Gastos_Gerais</v>
      </c>
      <c r="R303" s="429" t="s">
        <v>425</v>
      </c>
      <c r="S303" s="429" t="s">
        <v>1259</v>
      </c>
    </row>
    <row r="304" spans="1:20" s="432" customFormat="1" ht="110.25" customHeight="1" x14ac:dyDescent="0.2">
      <c r="A304" s="424">
        <v>299</v>
      </c>
      <c r="B304" s="455">
        <v>43376</v>
      </c>
      <c r="C304" s="454">
        <v>43282</v>
      </c>
      <c r="D304" s="429" t="s">
        <v>281</v>
      </c>
      <c r="E304" s="429" t="s">
        <v>366</v>
      </c>
      <c r="F304" s="436">
        <v>5795.45</v>
      </c>
      <c r="G304" s="457" t="s">
        <v>493</v>
      </c>
      <c r="H304" s="429" t="s">
        <v>404</v>
      </c>
      <c r="I304" s="429" t="s">
        <v>1260</v>
      </c>
      <c r="J304" s="429" t="s">
        <v>1261</v>
      </c>
      <c r="K304" s="429" t="s">
        <v>608</v>
      </c>
      <c r="L304" s="429" t="s">
        <v>33</v>
      </c>
      <c r="M304" s="429" t="s">
        <v>1262</v>
      </c>
      <c r="N304" s="455">
        <v>43376</v>
      </c>
      <c r="O304" s="430">
        <f t="shared" si="12"/>
        <v>2</v>
      </c>
      <c r="P304" s="430">
        <f t="shared" si="13"/>
        <v>-1</v>
      </c>
      <c r="Q304" s="431" t="str">
        <f t="shared" si="14"/>
        <v>Gastos_Gerais</v>
      </c>
      <c r="R304" s="429" t="s">
        <v>425</v>
      </c>
      <c r="S304" s="429" t="s">
        <v>1263</v>
      </c>
    </row>
    <row r="305" spans="1:19" s="432" customFormat="1" ht="66" customHeight="1" x14ac:dyDescent="0.2">
      <c r="A305" s="424">
        <v>300</v>
      </c>
      <c r="B305" s="455">
        <v>43376</v>
      </c>
      <c r="C305" s="454">
        <v>43282</v>
      </c>
      <c r="D305" s="429" t="s">
        <v>281</v>
      </c>
      <c r="E305" s="429" t="s">
        <v>366</v>
      </c>
      <c r="F305" s="436">
        <v>3772.73</v>
      </c>
      <c r="G305" s="457" t="s">
        <v>513</v>
      </c>
      <c r="H305" s="429" t="s">
        <v>404</v>
      </c>
      <c r="I305" s="429" t="s">
        <v>1260</v>
      </c>
      <c r="J305" s="429" t="s">
        <v>1261</v>
      </c>
      <c r="K305" s="429" t="s">
        <v>608</v>
      </c>
      <c r="L305" s="429" t="s">
        <v>33</v>
      </c>
      <c r="M305" s="429" t="s">
        <v>1264</v>
      </c>
      <c r="N305" s="455">
        <v>43376</v>
      </c>
      <c r="O305" s="430">
        <f t="shared" si="12"/>
        <v>2</v>
      </c>
      <c r="P305" s="430">
        <f t="shared" si="13"/>
        <v>-1</v>
      </c>
      <c r="Q305" s="431" t="str">
        <f t="shared" si="14"/>
        <v>Gastos_Gerais</v>
      </c>
      <c r="R305" s="429" t="s">
        <v>425</v>
      </c>
      <c r="S305" s="429" t="s">
        <v>1265</v>
      </c>
    </row>
    <row r="306" spans="1:19" s="432" customFormat="1" ht="78" customHeight="1" x14ac:dyDescent="0.2">
      <c r="A306" s="424">
        <v>301</v>
      </c>
      <c r="B306" s="455">
        <v>43376</v>
      </c>
      <c r="C306" s="454">
        <v>43282</v>
      </c>
      <c r="D306" s="429" t="s">
        <v>281</v>
      </c>
      <c r="E306" s="429" t="s">
        <v>366</v>
      </c>
      <c r="F306" s="436">
        <v>6125</v>
      </c>
      <c r="G306" s="457" t="s">
        <v>506</v>
      </c>
      <c r="H306" s="429" t="s">
        <v>404</v>
      </c>
      <c r="I306" s="429" t="s">
        <v>1260</v>
      </c>
      <c r="J306" s="429" t="s">
        <v>1261</v>
      </c>
      <c r="K306" s="429" t="s">
        <v>608</v>
      </c>
      <c r="L306" s="429" t="s">
        <v>33</v>
      </c>
      <c r="M306" s="429" t="s">
        <v>1266</v>
      </c>
      <c r="N306" s="455">
        <v>43376</v>
      </c>
      <c r="O306" s="430">
        <f t="shared" si="12"/>
        <v>2</v>
      </c>
      <c r="P306" s="430">
        <f t="shared" si="13"/>
        <v>-1</v>
      </c>
      <c r="Q306" s="431" t="str">
        <f t="shared" si="14"/>
        <v>Gastos_Gerais</v>
      </c>
      <c r="R306" s="429" t="s">
        <v>425</v>
      </c>
      <c r="S306" s="429" t="s">
        <v>1267</v>
      </c>
    </row>
    <row r="307" spans="1:19" s="432" customFormat="1" ht="54.95" customHeight="1" x14ac:dyDescent="0.2">
      <c r="A307" s="424">
        <v>302</v>
      </c>
      <c r="B307" s="455">
        <v>43377</v>
      </c>
      <c r="C307" s="454">
        <v>43313</v>
      </c>
      <c r="D307" s="429" t="s">
        <v>281</v>
      </c>
      <c r="E307" s="429" t="s">
        <v>394</v>
      </c>
      <c r="F307" s="436">
        <v>3788.07</v>
      </c>
      <c r="G307" s="457" t="s">
        <v>1268</v>
      </c>
      <c r="H307" s="429" t="s">
        <v>405</v>
      </c>
      <c r="I307" s="429" t="s">
        <v>1210</v>
      </c>
      <c r="J307" s="429" t="s">
        <v>1211</v>
      </c>
      <c r="K307" s="429" t="s">
        <v>441</v>
      </c>
      <c r="L307" s="429" t="s">
        <v>1269</v>
      </c>
      <c r="M307" s="429" t="s">
        <v>1270</v>
      </c>
      <c r="N307" s="455">
        <v>43368</v>
      </c>
      <c r="O307" s="430">
        <f t="shared" si="12"/>
        <v>2</v>
      </c>
      <c r="P307" s="430">
        <f t="shared" si="13"/>
        <v>0</v>
      </c>
      <c r="Q307" s="431" t="str">
        <f t="shared" si="14"/>
        <v>Gastos_Gerais</v>
      </c>
      <c r="R307" s="429" t="s">
        <v>422</v>
      </c>
      <c r="S307" s="429" t="s">
        <v>1271</v>
      </c>
    </row>
    <row r="308" spans="1:19" s="432" customFormat="1" ht="54.95" customHeight="1" x14ac:dyDescent="0.2">
      <c r="A308" s="424">
        <v>303</v>
      </c>
      <c r="B308" s="455">
        <v>43377</v>
      </c>
      <c r="C308" s="454">
        <v>43313</v>
      </c>
      <c r="D308" s="429" t="s">
        <v>281</v>
      </c>
      <c r="E308" s="429" t="s">
        <v>394</v>
      </c>
      <c r="F308" s="436">
        <v>583.79999999999995</v>
      </c>
      <c r="G308" s="457" t="s">
        <v>1268</v>
      </c>
      <c r="H308" s="429" t="s">
        <v>405</v>
      </c>
      <c r="I308" s="429" t="s">
        <v>1210</v>
      </c>
      <c r="J308" s="429" t="s">
        <v>1211</v>
      </c>
      <c r="K308" s="429" t="s">
        <v>441</v>
      </c>
      <c r="L308" s="429" t="s">
        <v>1269</v>
      </c>
      <c r="M308" s="429" t="s">
        <v>1272</v>
      </c>
      <c r="N308" s="455">
        <v>43376</v>
      </c>
      <c r="O308" s="430">
        <f t="shared" si="12"/>
        <v>2</v>
      </c>
      <c r="P308" s="430">
        <f t="shared" si="13"/>
        <v>0</v>
      </c>
      <c r="Q308" s="431" t="str">
        <f t="shared" si="14"/>
        <v>Gastos_Gerais</v>
      </c>
      <c r="R308" s="429" t="s">
        <v>425</v>
      </c>
      <c r="S308" s="429" t="s">
        <v>1271</v>
      </c>
    </row>
    <row r="309" spans="1:19" s="432" customFormat="1" ht="54.95" customHeight="1" x14ac:dyDescent="0.2">
      <c r="A309" s="424">
        <v>304</v>
      </c>
      <c r="B309" s="455">
        <v>43377</v>
      </c>
      <c r="C309" s="454">
        <v>43344</v>
      </c>
      <c r="D309" s="429" t="s">
        <v>281</v>
      </c>
      <c r="E309" s="429" t="s">
        <v>274</v>
      </c>
      <c r="F309" s="436">
        <v>990</v>
      </c>
      <c r="G309" s="457" t="s">
        <v>913</v>
      </c>
      <c r="H309" s="429" t="s">
        <v>403</v>
      </c>
      <c r="I309" s="429" t="s">
        <v>1273</v>
      </c>
      <c r="J309" s="429" t="s">
        <v>1274</v>
      </c>
      <c r="K309" s="429" t="s">
        <v>441</v>
      </c>
      <c r="L309" s="429" t="s">
        <v>33</v>
      </c>
      <c r="M309" s="429">
        <v>347</v>
      </c>
      <c r="N309" s="455">
        <v>43370</v>
      </c>
      <c r="O309" s="430">
        <f t="shared" si="12"/>
        <v>2</v>
      </c>
      <c r="P309" s="430">
        <f t="shared" si="13"/>
        <v>1</v>
      </c>
      <c r="Q309" s="431" t="str">
        <f t="shared" si="14"/>
        <v>Gastos_Gerais</v>
      </c>
      <c r="R309" s="429" t="s">
        <v>425</v>
      </c>
      <c r="S309" s="429" t="s">
        <v>1275</v>
      </c>
    </row>
    <row r="310" spans="1:19" s="432" customFormat="1" ht="74.25" customHeight="1" x14ac:dyDescent="0.2">
      <c r="A310" s="424">
        <v>305</v>
      </c>
      <c r="B310" s="455">
        <v>43377</v>
      </c>
      <c r="C310" s="454">
        <v>43344</v>
      </c>
      <c r="D310" s="429" t="s">
        <v>189</v>
      </c>
      <c r="E310" s="429" t="s">
        <v>186</v>
      </c>
      <c r="F310" s="436">
        <v>38.799999999999997</v>
      </c>
      <c r="G310" s="457" t="s">
        <v>1240</v>
      </c>
      <c r="H310" s="429" t="s">
        <v>330</v>
      </c>
      <c r="I310" s="429" t="s">
        <v>1276</v>
      </c>
      <c r="J310" s="429" t="s">
        <v>1277</v>
      </c>
      <c r="K310" s="429" t="s">
        <v>740</v>
      </c>
      <c r="L310" s="429" t="s">
        <v>1269</v>
      </c>
      <c r="M310" s="429" t="s">
        <v>1527</v>
      </c>
      <c r="N310" s="455">
        <v>43378</v>
      </c>
      <c r="O310" s="430">
        <f t="shared" si="12"/>
        <v>2</v>
      </c>
      <c r="P310" s="430">
        <f t="shared" si="13"/>
        <v>1</v>
      </c>
      <c r="Q310" s="431" t="str">
        <f t="shared" si="14"/>
        <v>Gastos_com_Pessoal</v>
      </c>
      <c r="R310" s="429" t="s">
        <v>425</v>
      </c>
      <c r="S310" s="429" t="s">
        <v>1278</v>
      </c>
    </row>
    <row r="311" spans="1:19" s="432" customFormat="1" ht="135.75" customHeight="1" x14ac:dyDescent="0.2">
      <c r="A311" s="424">
        <v>306</v>
      </c>
      <c r="B311" s="455">
        <v>43377</v>
      </c>
      <c r="C311" s="454">
        <v>43344</v>
      </c>
      <c r="D311" s="429" t="s">
        <v>281</v>
      </c>
      <c r="E311" s="429" t="s">
        <v>63</v>
      </c>
      <c r="F311" s="436">
        <v>125.18</v>
      </c>
      <c r="G311" s="457" t="s">
        <v>1279</v>
      </c>
      <c r="H311" s="429" t="s">
        <v>403</v>
      </c>
      <c r="I311" s="429" t="s">
        <v>815</v>
      </c>
      <c r="J311" s="429" t="s">
        <v>816</v>
      </c>
      <c r="K311" s="429" t="s">
        <v>608</v>
      </c>
      <c r="L311" s="429" t="s">
        <v>33</v>
      </c>
      <c r="M311" s="429" t="s">
        <v>2705</v>
      </c>
      <c r="N311" s="455" t="s">
        <v>1280</v>
      </c>
      <c r="O311" s="430">
        <f t="shared" si="12"/>
        <v>2</v>
      </c>
      <c r="P311" s="430">
        <f t="shared" si="13"/>
        <v>1</v>
      </c>
      <c r="Q311" s="431" t="str">
        <f t="shared" si="14"/>
        <v>Gastos_Gerais</v>
      </c>
      <c r="R311" s="429" t="s">
        <v>425</v>
      </c>
      <c r="S311" s="429" t="s">
        <v>1281</v>
      </c>
    </row>
    <row r="312" spans="1:19" s="432" customFormat="1" ht="133.5" customHeight="1" x14ac:dyDescent="0.2">
      <c r="A312" s="424">
        <v>307</v>
      </c>
      <c r="B312" s="455">
        <v>43377</v>
      </c>
      <c r="C312" s="454">
        <v>43282</v>
      </c>
      <c r="D312" s="429" t="s">
        <v>281</v>
      </c>
      <c r="E312" s="429" t="s">
        <v>400</v>
      </c>
      <c r="F312" s="436">
        <v>1503.6</v>
      </c>
      <c r="G312" s="457" t="s">
        <v>498</v>
      </c>
      <c r="H312" s="429" t="s">
        <v>402</v>
      </c>
      <c r="I312" s="429" t="s">
        <v>1282</v>
      </c>
      <c r="J312" s="429" t="s">
        <v>1283</v>
      </c>
      <c r="K312" s="429" t="s">
        <v>608</v>
      </c>
      <c r="L312" s="429" t="s">
        <v>33</v>
      </c>
      <c r="M312" s="429" t="s">
        <v>1284</v>
      </c>
      <c r="N312" s="455">
        <v>43370</v>
      </c>
      <c r="O312" s="430">
        <f t="shared" si="12"/>
        <v>2</v>
      </c>
      <c r="P312" s="430">
        <f t="shared" si="13"/>
        <v>-1</v>
      </c>
      <c r="Q312" s="431" t="str">
        <f t="shared" si="14"/>
        <v>Gastos_Gerais</v>
      </c>
      <c r="R312" s="429" t="s">
        <v>425</v>
      </c>
      <c r="S312" s="429" t="s">
        <v>1285</v>
      </c>
    </row>
    <row r="313" spans="1:19" s="432" customFormat="1" ht="72.75" customHeight="1" x14ac:dyDescent="0.2">
      <c r="A313" s="424">
        <v>308</v>
      </c>
      <c r="B313" s="455">
        <v>43377</v>
      </c>
      <c r="C313" s="454">
        <v>43160</v>
      </c>
      <c r="D313" s="429" t="s">
        <v>281</v>
      </c>
      <c r="E313" s="429" t="s">
        <v>386</v>
      </c>
      <c r="F313" s="436">
        <v>5000</v>
      </c>
      <c r="G313" s="457" t="s">
        <v>436</v>
      </c>
      <c r="H313" s="429" t="s">
        <v>405</v>
      </c>
      <c r="I313" s="429" t="s">
        <v>1286</v>
      </c>
      <c r="J313" s="429" t="s">
        <v>1287</v>
      </c>
      <c r="K313" s="429" t="s">
        <v>1156</v>
      </c>
      <c r="L313" s="429" t="s">
        <v>33</v>
      </c>
      <c r="M313" s="429" t="s">
        <v>1288</v>
      </c>
      <c r="N313" s="455">
        <v>43374</v>
      </c>
      <c r="O313" s="430">
        <f t="shared" si="12"/>
        <v>2</v>
      </c>
      <c r="P313" s="430">
        <f t="shared" si="13"/>
        <v>-5</v>
      </c>
      <c r="Q313" s="431" t="str">
        <f t="shared" si="14"/>
        <v>Gastos_Gerais</v>
      </c>
      <c r="R313" s="429" t="s">
        <v>425</v>
      </c>
      <c r="S313" s="429" t="s">
        <v>1289</v>
      </c>
    </row>
    <row r="314" spans="1:19" s="432" customFormat="1" ht="66" customHeight="1" x14ac:dyDescent="0.2">
      <c r="A314" s="424">
        <v>309</v>
      </c>
      <c r="B314" s="455">
        <v>43378</v>
      </c>
      <c r="C314" s="454">
        <v>43344</v>
      </c>
      <c r="D314" s="429" t="s">
        <v>189</v>
      </c>
      <c r="E314" s="429" t="s">
        <v>5</v>
      </c>
      <c r="F314" s="436">
        <v>-371.02</v>
      </c>
      <c r="G314" s="457" t="s">
        <v>1302</v>
      </c>
      <c r="H314" s="429" t="s">
        <v>330</v>
      </c>
      <c r="I314" s="429" t="s">
        <v>720</v>
      </c>
      <c r="J314" s="429" t="s">
        <v>721</v>
      </c>
      <c r="K314" s="429" t="s">
        <v>722</v>
      </c>
      <c r="L314" s="429" t="s">
        <v>723</v>
      </c>
      <c r="M314" s="429" t="s">
        <v>330</v>
      </c>
      <c r="N314" s="455">
        <v>43378</v>
      </c>
      <c r="O314" s="430">
        <f t="shared" si="12"/>
        <v>2</v>
      </c>
      <c r="P314" s="430">
        <f t="shared" si="13"/>
        <v>1</v>
      </c>
      <c r="Q314" s="431" t="str">
        <f t="shared" si="14"/>
        <v>Gastos_com_Pessoal</v>
      </c>
      <c r="R314" s="429" t="s">
        <v>330</v>
      </c>
      <c r="S314" s="429" t="s">
        <v>330</v>
      </c>
    </row>
    <row r="315" spans="1:19" s="432" customFormat="1" ht="55.5" customHeight="1" x14ac:dyDescent="0.2">
      <c r="A315" s="424">
        <v>310</v>
      </c>
      <c r="B315" s="455">
        <v>43378</v>
      </c>
      <c r="C315" s="454">
        <v>43344</v>
      </c>
      <c r="D315" s="429" t="s">
        <v>189</v>
      </c>
      <c r="E315" s="429" t="s">
        <v>5</v>
      </c>
      <c r="F315" s="436">
        <v>-4119.6400000000003</v>
      </c>
      <c r="G315" s="457" t="s">
        <v>1301</v>
      </c>
      <c r="H315" s="429" t="s">
        <v>330</v>
      </c>
      <c r="I315" s="429" t="s">
        <v>720</v>
      </c>
      <c r="J315" s="429" t="s">
        <v>721</v>
      </c>
      <c r="K315" s="429" t="s">
        <v>722</v>
      </c>
      <c r="L315" s="429" t="s">
        <v>723</v>
      </c>
      <c r="M315" s="429" t="s">
        <v>330</v>
      </c>
      <c r="N315" s="455">
        <v>43378</v>
      </c>
      <c r="O315" s="430">
        <f t="shared" si="12"/>
        <v>2</v>
      </c>
      <c r="P315" s="430">
        <f t="shared" si="13"/>
        <v>1</v>
      </c>
      <c r="Q315" s="431" t="str">
        <f t="shared" si="14"/>
        <v>Gastos_com_Pessoal</v>
      </c>
      <c r="R315" s="429" t="s">
        <v>330</v>
      </c>
      <c r="S315" s="454" t="s">
        <v>330</v>
      </c>
    </row>
    <row r="316" spans="1:19" s="432" customFormat="1" ht="53.25" customHeight="1" x14ac:dyDescent="0.2">
      <c r="A316" s="424">
        <v>311</v>
      </c>
      <c r="B316" s="455">
        <v>43378</v>
      </c>
      <c r="C316" s="454">
        <v>43344</v>
      </c>
      <c r="D316" s="429" t="s">
        <v>189</v>
      </c>
      <c r="E316" s="429" t="s">
        <v>5</v>
      </c>
      <c r="F316" s="436">
        <v>-2591.63</v>
      </c>
      <c r="G316" s="457" t="s">
        <v>1303</v>
      </c>
      <c r="H316" s="429" t="s">
        <v>330</v>
      </c>
      <c r="I316" s="429" t="s">
        <v>720</v>
      </c>
      <c r="J316" s="429" t="s">
        <v>721</v>
      </c>
      <c r="K316" s="429" t="s">
        <v>722</v>
      </c>
      <c r="L316" s="429" t="s">
        <v>723</v>
      </c>
      <c r="M316" s="429" t="s">
        <v>330</v>
      </c>
      <c r="N316" s="455">
        <v>43378</v>
      </c>
      <c r="O316" s="430">
        <f t="shared" si="12"/>
        <v>2</v>
      </c>
      <c r="P316" s="430">
        <f t="shared" si="13"/>
        <v>1</v>
      </c>
      <c r="Q316" s="431" t="str">
        <f t="shared" si="14"/>
        <v>Gastos_com_Pessoal</v>
      </c>
      <c r="R316" s="429" t="s">
        <v>330</v>
      </c>
      <c r="S316" s="454" t="s">
        <v>330</v>
      </c>
    </row>
    <row r="317" spans="1:19" s="432" customFormat="1" ht="55.5" customHeight="1" x14ac:dyDescent="0.2">
      <c r="A317" s="424">
        <v>312</v>
      </c>
      <c r="B317" s="455">
        <v>43378</v>
      </c>
      <c r="C317" s="454">
        <v>43344</v>
      </c>
      <c r="D317" s="429" t="s">
        <v>189</v>
      </c>
      <c r="E317" s="429" t="s">
        <v>5</v>
      </c>
      <c r="F317" s="436">
        <v>-83.81</v>
      </c>
      <c r="G317" s="457" t="s">
        <v>1304</v>
      </c>
      <c r="H317" s="429" t="s">
        <v>330</v>
      </c>
      <c r="I317" s="429" t="s">
        <v>720</v>
      </c>
      <c r="J317" s="429" t="s">
        <v>721</v>
      </c>
      <c r="K317" s="429" t="s">
        <v>722</v>
      </c>
      <c r="L317" s="429" t="s">
        <v>723</v>
      </c>
      <c r="M317" s="475" t="s">
        <v>330</v>
      </c>
      <c r="N317" s="455">
        <v>43378</v>
      </c>
      <c r="O317" s="430">
        <f t="shared" si="12"/>
        <v>2</v>
      </c>
      <c r="P317" s="430">
        <f t="shared" si="13"/>
        <v>1</v>
      </c>
      <c r="Q317" s="431" t="str">
        <f t="shared" si="14"/>
        <v>Gastos_com_Pessoal</v>
      </c>
      <c r="R317" s="429" t="s">
        <v>330</v>
      </c>
      <c r="S317" s="429" t="s">
        <v>330</v>
      </c>
    </row>
    <row r="318" spans="1:19" s="432" customFormat="1" ht="49.5" customHeight="1" x14ac:dyDescent="0.2">
      <c r="A318" s="424">
        <v>313</v>
      </c>
      <c r="B318" s="455">
        <v>43378</v>
      </c>
      <c r="C318" s="454">
        <v>43344</v>
      </c>
      <c r="D318" s="429" t="s">
        <v>189</v>
      </c>
      <c r="E318" s="429" t="s">
        <v>5</v>
      </c>
      <c r="F318" s="436">
        <v>-2117.3000000000002</v>
      </c>
      <c r="G318" s="457" t="s">
        <v>1305</v>
      </c>
      <c r="H318" s="429" t="s">
        <v>330</v>
      </c>
      <c r="I318" s="429" t="s">
        <v>720</v>
      </c>
      <c r="J318" s="429" t="s">
        <v>721</v>
      </c>
      <c r="K318" s="429" t="s">
        <v>722</v>
      </c>
      <c r="L318" s="429" t="s">
        <v>723</v>
      </c>
      <c r="M318" s="475" t="s">
        <v>330</v>
      </c>
      <c r="N318" s="455">
        <v>43378</v>
      </c>
      <c r="O318" s="430">
        <f t="shared" si="12"/>
        <v>2</v>
      </c>
      <c r="P318" s="430">
        <f t="shared" si="13"/>
        <v>1</v>
      </c>
      <c r="Q318" s="431" t="str">
        <f t="shared" si="14"/>
        <v>Gastos_com_Pessoal</v>
      </c>
      <c r="R318" s="429" t="s">
        <v>330</v>
      </c>
      <c r="S318" s="429" t="s">
        <v>330</v>
      </c>
    </row>
    <row r="319" spans="1:19" s="432" customFormat="1" ht="99.75" customHeight="1" x14ac:dyDescent="0.2">
      <c r="A319" s="424">
        <v>314</v>
      </c>
      <c r="B319" s="455">
        <v>43378</v>
      </c>
      <c r="C319" s="454">
        <v>43344</v>
      </c>
      <c r="D319" s="429" t="s">
        <v>281</v>
      </c>
      <c r="E319" s="429" t="s">
        <v>380</v>
      </c>
      <c r="F319" s="436">
        <v>1500</v>
      </c>
      <c r="G319" s="457" t="s">
        <v>649</v>
      </c>
      <c r="H319" s="429" t="s">
        <v>405</v>
      </c>
      <c r="I319" s="429" t="s">
        <v>643</v>
      </c>
      <c r="J319" s="429" t="s">
        <v>644</v>
      </c>
      <c r="K319" s="429" t="s">
        <v>1299</v>
      </c>
      <c r="L319" s="429" t="s">
        <v>33</v>
      </c>
      <c r="M319" s="429" t="s">
        <v>1300</v>
      </c>
      <c r="N319" s="455">
        <v>43369</v>
      </c>
      <c r="O319" s="430">
        <f t="shared" si="12"/>
        <v>2</v>
      </c>
      <c r="P319" s="430">
        <f t="shared" si="13"/>
        <v>1</v>
      </c>
      <c r="Q319" s="431" t="str">
        <f t="shared" si="14"/>
        <v>Gastos_Gerais</v>
      </c>
      <c r="R319" s="429" t="s">
        <v>425</v>
      </c>
      <c r="S319" s="429" t="s">
        <v>648</v>
      </c>
    </row>
    <row r="320" spans="1:19" s="432" customFormat="1" ht="54.95" customHeight="1" x14ac:dyDescent="0.2">
      <c r="A320" s="424">
        <v>315</v>
      </c>
      <c r="B320" s="455">
        <v>43378</v>
      </c>
      <c r="C320" s="454">
        <v>43344</v>
      </c>
      <c r="D320" s="429" t="s">
        <v>189</v>
      </c>
      <c r="E320" s="429" t="s">
        <v>2</v>
      </c>
      <c r="F320" s="436">
        <v>253.28</v>
      </c>
      <c r="G320" s="457" t="s">
        <v>1306</v>
      </c>
      <c r="H320" s="429" t="s">
        <v>330</v>
      </c>
      <c r="I320" s="429" t="s">
        <v>650</v>
      </c>
      <c r="J320" s="429" t="s">
        <v>651</v>
      </c>
      <c r="K320" s="429" t="s">
        <v>441</v>
      </c>
      <c r="L320" s="429" t="s">
        <v>653</v>
      </c>
      <c r="M320" s="429" t="s">
        <v>330</v>
      </c>
      <c r="N320" s="455">
        <v>43378</v>
      </c>
      <c r="O320" s="430">
        <f t="shared" si="12"/>
        <v>2</v>
      </c>
      <c r="P320" s="430">
        <f t="shared" si="13"/>
        <v>1</v>
      </c>
      <c r="Q320" s="431" t="str">
        <f t="shared" si="14"/>
        <v>Gastos_com_Pessoal</v>
      </c>
      <c r="R320" s="429" t="s">
        <v>330</v>
      </c>
      <c r="S320" s="429" t="s">
        <v>330</v>
      </c>
    </row>
    <row r="321" spans="1:19" s="432" customFormat="1" ht="132.75" customHeight="1" x14ac:dyDescent="0.2">
      <c r="A321" s="424">
        <v>316</v>
      </c>
      <c r="B321" s="455">
        <v>43378</v>
      </c>
      <c r="C321" s="454">
        <v>43313</v>
      </c>
      <c r="D321" s="429" t="s">
        <v>281</v>
      </c>
      <c r="E321" s="429" t="s">
        <v>229</v>
      </c>
      <c r="F321" s="436">
        <v>9287.2000000000007</v>
      </c>
      <c r="G321" s="476" t="s">
        <v>567</v>
      </c>
      <c r="H321" s="429" t="s">
        <v>402</v>
      </c>
      <c r="I321" s="429" t="s">
        <v>924</v>
      </c>
      <c r="J321" s="429" t="s">
        <v>925</v>
      </c>
      <c r="K321" s="429" t="s">
        <v>441</v>
      </c>
      <c r="L321" s="429" t="s">
        <v>33</v>
      </c>
      <c r="M321" s="429" t="s">
        <v>1307</v>
      </c>
      <c r="N321" s="455">
        <v>43362</v>
      </c>
      <c r="O321" s="430">
        <f t="shared" si="12"/>
        <v>2</v>
      </c>
      <c r="P321" s="430">
        <f t="shared" si="13"/>
        <v>0</v>
      </c>
      <c r="Q321" s="431" t="str">
        <f t="shared" si="14"/>
        <v>Gastos_Gerais</v>
      </c>
      <c r="R321" s="429" t="s">
        <v>1218</v>
      </c>
      <c r="S321" s="429" t="s">
        <v>1308</v>
      </c>
    </row>
    <row r="322" spans="1:19" s="432" customFormat="1" ht="54.95" customHeight="1" x14ac:dyDescent="0.2">
      <c r="A322" s="424">
        <v>317</v>
      </c>
      <c r="B322" s="455">
        <v>43378</v>
      </c>
      <c r="C322" s="454">
        <v>43344</v>
      </c>
      <c r="D322" s="429" t="s">
        <v>189</v>
      </c>
      <c r="E322" s="429" t="s">
        <v>2</v>
      </c>
      <c r="F322" s="436">
        <v>484.54</v>
      </c>
      <c r="G322" s="457" t="s">
        <v>1309</v>
      </c>
      <c r="H322" s="429" t="s">
        <v>330</v>
      </c>
      <c r="I322" s="429" t="s">
        <v>654</v>
      </c>
      <c r="J322" s="429" t="s">
        <v>655</v>
      </c>
      <c r="K322" s="429" t="s">
        <v>441</v>
      </c>
      <c r="L322" s="429" t="s">
        <v>653</v>
      </c>
      <c r="M322" s="429" t="s">
        <v>330</v>
      </c>
      <c r="N322" s="455">
        <v>43378</v>
      </c>
      <c r="O322" s="430">
        <f t="shared" si="12"/>
        <v>2</v>
      </c>
      <c r="P322" s="430">
        <f t="shared" si="13"/>
        <v>1</v>
      </c>
      <c r="Q322" s="431" t="str">
        <f t="shared" si="14"/>
        <v>Gastos_com_Pessoal</v>
      </c>
      <c r="R322" s="429" t="s">
        <v>330</v>
      </c>
      <c r="S322" s="429" t="s">
        <v>330</v>
      </c>
    </row>
    <row r="323" spans="1:19" s="432" customFormat="1" ht="54.95" customHeight="1" x14ac:dyDescent="0.2">
      <c r="A323" s="424">
        <v>318</v>
      </c>
      <c r="B323" s="455">
        <v>43378</v>
      </c>
      <c r="C323" s="454">
        <v>43344</v>
      </c>
      <c r="D323" s="429" t="s">
        <v>189</v>
      </c>
      <c r="E323" s="429" t="s">
        <v>2</v>
      </c>
      <c r="F323" s="436">
        <v>4127.99</v>
      </c>
      <c r="G323" s="457" t="s">
        <v>1310</v>
      </c>
      <c r="H323" s="429" t="s">
        <v>330</v>
      </c>
      <c r="I323" s="429" t="s">
        <v>657</v>
      </c>
      <c r="J323" s="429" t="s">
        <v>658</v>
      </c>
      <c r="K323" s="429" t="s">
        <v>441</v>
      </c>
      <c r="L323" s="429" t="s">
        <v>653</v>
      </c>
      <c r="M323" s="429" t="s">
        <v>330</v>
      </c>
      <c r="N323" s="455">
        <v>43378</v>
      </c>
      <c r="O323" s="430">
        <f t="shared" si="12"/>
        <v>2</v>
      </c>
      <c r="P323" s="430">
        <f t="shared" si="13"/>
        <v>1</v>
      </c>
      <c r="Q323" s="431" t="str">
        <f t="shared" si="14"/>
        <v>Gastos_com_Pessoal</v>
      </c>
      <c r="R323" s="429" t="s">
        <v>330</v>
      </c>
      <c r="S323" s="429" t="s">
        <v>330</v>
      </c>
    </row>
    <row r="324" spans="1:19" s="432" customFormat="1" ht="51.75" customHeight="1" x14ac:dyDescent="0.2">
      <c r="A324" s="424">
        <v>319</v>
      </c>
      <c r="B324" s="455">
        <v>43378</v>
      </c>
      <c r="C324" s="454">
        <v>43344</v>
      </c>
      <c r="D324" s="429" t="s">
        <v>189</v>
      </c>
      <c r="E324" s="429" t="s">
        <v>2</v>
      </c>
      <c r="F324" s="436">
        <v>1727.72</v>
      </c>
      <c r="G324" s="457" t="s">
        <v>1928</v>
      </c>
      <c r="H324" s="429" t="s">
        <v>330</v>
      </c>
      <c r="I324" s="429" t="s">
        <v>1896</v>
      </c>
      <c r="J324" s="427" t="s">
        <v>1897</v>
      </c>
      <c r="K324" s="429" t="s">
        <v>441</v>
      </c>
      <c r="L324" s="429" t="s">
        <v>653</v>
      </c>
      <c r="M324" s="429" t="s">
        <v>330</v>
      </c>
      <c r="N324" s="455">
        <v>43378</v>
      </c>
      <c r="O324" s="430">
        <f t="shared" si="12"/>
        <v>2</v>
      </c>
      <c r="P324" s="430">
        <f t="shared" si="13"/>
        <v>1</v>
      </c>
      <c r="Q324" s="431" t="str">
        <f t="shared" si="14"/>
        <v>Gastos_com_Pessoal</v>
      </c>
      <c r="R324" s="455" t="s">
        <v>330</v>
      </c>
      <c r="S324" s="455" t="s">
        <v>330</v>
      </c>
    </row>
    <row r="325" spans="1:19" s="432" customFormat="1" ht="51" customHeight="1" x14ac:dyDescent="0.2">
      <c r="A325" s="424">
        <v>320</v>
      </c>
      <c r="B325" s="455">
        <v>43378</v>
      </c>
      <c r="C325" s="454">
        <v>43344</v>
      </c>
      <c r="D325" s="429" t="s">
        <v>189</v>
      </c>
      <c r="E325" s="429" t="s">
        <v>2</v>
      </c>
      <c r="F325" s="436">
        <v>811.61</v>
      </c>
      <c r="G325" s="457" t="s">
        <v>1311</v>
      </c>
      <c r="H325" s="429" t="s">
        <v>330</v>
      </c>
      <c r="I325" s="429" t="s">
        <v>662</v>
      </c>
      <c r="J325" s="429" t="s">
        <v>663</v>
      </c>
      <c r="K325" s="429" t="s">
        <v>441</v>
      </c>
      <c r="L325" s="429" t="s">
        <v>653</v>
      </c>
      <c r="M325" s="429" t="s">
        <v>330</v>
      </c>
      <c r="N325" s="455">
        <v>43378</v>
      </c>
      <c r="O325" s="430">
        <f t="shared" si="12"/>
        <v>2</v>
      </c>
      <c r="P325" s="430">
        <f t="shared" si="13"/>
        <v>1</v>
      </c>
      <c r="Q325" s="431" t="str">
        <f t="shared" si="14"/>
        <v>Gastos_com_Pessoal</v>
      </c>
      <c r="R325" s="429" t="s">
        <v>330</v>
      </c>
      <c r="S325" s="429" t="s">
        <v>330</v>
      </c>
    </row>
    <row r="326" spans="1:19" s="432" customFormat="1" ht="51.75" customHeight="1" x14ac:dyDescent="0.2">
      <c r="A326" s="424">
        <v>321</v>
      </c>
      <c r="B326" s="455">
        <v>43378</v>
      </c>
      <c r="C326" s="454">
        <v>43344</v>
      </c>
      <c r="D326" s="429" t="s">
        <v>189</v>
      </c>
      <c r="E326" s="429" t="s">
        <v>2</v>
      </c>
      <c r="F326" s="436">
        <v>3796.05</v>
      </c>
      <c r="G326" s="457" t="s">
        <v>1312</v>
      </c>
      <c r="H326" s="429" t="s">
        <v>330</v>
      </c>
      <c r="I326" s="429" t="s">
        <v>414</v>
      </c>
      <c r="J326" s="429" t="s">
        <v>415</v>
      </c>
      <c r="K326" s="429" t="s">
        <v>441</v>
      </c>
      <c r="L326" s="429" t="s">
        <v>653</v>
      </c>
      <c r="M326" s="429" t="s">
        <v>330</v>
      </c>
      <c r="N326" s="455">
        <v>43378</v>
      </c>
      <c r="O326" s="430">
        <f t="shared" si="12"/>
        <v>2</v>
      </c>
      <c r="P326" s="430">
        <f t="shared" si="13"/>
        <v>1</v>
      </c>
      <c r="Q326" s="431" t="str">
        <f t="shared" si="14"/>
        <v>Gastos_com_Pessoal</v>
      </c>
      <c r="R326" s="429" t="s">
        <v>330</v>
      </c>
      <c r="S326" s="429" t="s">
        <v>330</v>
      </c>
    </row>
    <row r="327" spans="1:19" s="432" customFormat="1" ht="52.5" customHeight="1" x14ac:dyDescent="0.2">
      <c r="A327" s="424">
        <v>322</v>
      </c>
      <c r="B327" s="455">
        <v>43378</v>
      </c>
      <c r="C327" s="454">
        <v>43344</v>
      </c>
      <c r="D327" s="429" t="s">
        <v>281</v>
      </c>
      <c r="E327" s="429" t="s">
        <v>396</v>
      </c>
      <c r="F327" s="436">
        <v>209</v>
      </c>
      <c r="G327" s="457" t="s">
        <v>977</v>
      </c>
      <c r="H327" s="429" t="s">
        <v>408</v>
      </c>
      <c r="I327" s="429" t="s">
        <v>1313</v>
      </c>
      <c r="J327" s="429" t="s">
        <v>1314</v>
      </c>
      <c r="K327" s="429" t="s">
        <v>441</v>
      </c>
      <c r="L327" s="429" t="s">
        <v>1039</v>
      </c>
      <c r="M327" s="429">
        <v>22</v>
      </c>
      <c r="N327" s="455">
        <v>43363</v>
      </c>
      <c r="O327" s="430">
        <f t="shared" ref="O327:O390" si="15">IF(B327=0,0,IF(YEAR(B327)=$P$1,MONTH(B327)-$O$1+12,(YEAR(B327)-$P$1)*11-$O$1+5+MONTH(B327)))-11</f>
        <v>2</v>
      </c>
      <c r="P327" s="430">
        <f t="shared" ref="P327:P390" si="16">IF(C327=0,0,IF(YEAR(C327)=$P$1,MONTH(C327)-$O$1+11,(YEAR(C327)-$P$1)*12-$O$1+11+MONTH(C327)))-10</f>
        <v>1</v>
      </c>
      <c r="Q327" s="431" t="str">
        <f t="shared" ref="Q327:Q390" si="17">SUBSTITUTE(D327," ","_")</f>
        <v>Gastos_Gerais</v>
      </c>
      <c r="R327" s="429" t="s">
        <v>425</v>
      </c>
      <c r="S327" s="429" t="s">
        <v>1315</v>
      </c>
    </row>
    <row r="328" spans="1:19" s="432" customFormat="1" ht="44.25" customHeight="1" x14ac:dyDescent="0.2">
      <c r="A328" s="424">
        <v>323</v>
      </c>
      <c r="B328" s="455">
        <v>43378</v>
      </c>
      <c r="C328" s="454">
        <v>43344</v>
      </c>
      <c r="D328" s="429" t="s">
        <v>189</v>
      </c>
      <c r="E328" s="429" t="s">
        <v>2</v>
      </c>
      <c r="F328" s="436">
        <v>3280.24</v>
      </c>
      <c r="G328" s="457" t="s">
        <v>1316</v>
      </c>
      <c r="H328" s="429" t="s">
        <v>330</v>
      </c>
      <c r="I328" s="429" t="s">
        <v>665</v>
      </c>
      <c r="J328" s="429" t="s">
        <v>666</v>
      </c>
      <c r="K328" s="429" t="s">
        <v>441</v>
      </c>
      <c r="L328" s="429" t="s">
        <v>653</v>
      </c>
      <c r="M328" s="429" t="s">
        <v>330</v>
      </c>
      <c r="N328" s="455">
        <v>43378</v>
      </c>
      <c r="O328" s="430">
        <f t="shared" si="15"/>
        <v>2</v>
      </c>
      <c r="P328" s="430">
        <f t="shared" si="16"/>
        <v>1</v>
      </c>
      <c r="Q328" s="431" t="str">
        <f t="shared" si="17"/>
        <v>Gastos_com_Pessoal</v>
      </c>
      <c r="R328" s="429" t="s">
        <v>330</v>
      </c>
      <c r="S328" s="429" t="s">
        <v>330</v>
      </c>
    </row>
    <row r="329" spans="1:19" s="432" customFormat="1" ht="54.95" customHeight="1" x14ac:dyDescent="0.2">
      <c r="A329" s="424">
        <v>324</v>
      </c>
      <c r="B329" s="455">
        <v>43378</v>
      </c>
      <c r="C329" s="454">
        <v>43344</v>
      </c>
      <c r="D329" s="429" t="s">
        <v>189</v>
      </c>
      <c r="E329" s="429" t="s">
        <v>2</v>
      </c>
      <c r="F329" s="436">
        <v>1460.25</v>
      </c>
      <c r="G329" s="457" t="s">
        <v>1317</v>
      </c>
      <c r="H329" s="429" t="s">
        <v>330</v>
      </c>
      <c r="I329" s="429" t="s">
        <v>676</v>
      </c>
      <c r="J329" s="429" t="s">
        <v>677</v>
      </c>
      <c r="K329" s="429" t="s">
        <v>441</v>
      </c>
      <c r="L329" s="429" t="s">
        <v>653</v>
      </c>
      <c r="M329" s="429" t="s">
        <v>330</v>
      </c>
      <c r="N329" s="455">
        <v>43378</v>
      </c>
      <c r="O329" s="430">
        <f t="shared" si="15"/>
        <v>2</v>
      </c>
      <c r="P329" s="430">
        <f t="shared" si="16"/>
        <v>1</v>
      </c>
      <c r="Q329" s="431" t="str">
        <f t="shared" si="17"/>
        <v>Gastos_com_Pessoal</v>
      </c>
      <c r="R329" s="429" t="s">
        <v>330</v>
      </c>
      <c r="S329" s="429" t="s">
        <v>330</v>
      </c>
    </row>
    <row r="330" spans="1:19" s="432" customFormat="1" ht="54.95" customHeight="1" x14ac:dyDescent="0.2">
      <c r="A330" s="424">
        <v>325</v>
      </c>
      <c r="B330" s="455">
        <v>43378</v>
      </c>
      <c r="C330" s="454">
        <v>43344</v>
      </c>
      <c r="D330" s="429" t="s">
        <v>189</v>
      </c>
      <c r="E330" s="429" t="s">
        <v>2</v>
      </c>
      <c r="F330" s="436">
        <v>2750.99</v>
      </c>
      <c r="G330" s="457" t="s">
        <v>1318</v>
      </c>
      <c r="H330" s="429" t="s">
        <v>330</v>
      </c>
      <c r="I330" s="429" t="s">
        <v>679</v>
      </c>
      <c r="J330" s="429" t="s">
        <v>680</v>
      </c>
      <c r="K330" s="429" t="s">
        <v>441</v>
      </c>
      <c r="L330" s="429" t="s">
        <v>653</v>
      </c>
      <c r="M330" s="429" t="s">
        <v>330</v>
      </c>
      <c r="N330" s="455">
        <v>43378</v>
      </c>
      <c r="O330" s="430">
        <f t="shared" si="15"/>
        <v>2</v>
      </c>
      <c r="P330" s="430">
        <f t="shared" si="16"/>
        <v>1</v>
      </c>
      <c r="Q330" s="431" t="str">
        <f t="shared" si="17"/>
        <v>Gastos_com_Pessoal</v>
      </c>
      <c r="R330" s="429" t="s">
        <v>330</v>
      </c>
      <c r="S330" s="429" t="s">
        <v>330</v>
      </c>
    </row>
    <row r="331" spans="1:19" s="432" customFormat="1" ht="54.95" customHeight="1" x14ac:dyDescent="0.2">
      <c r="A331" s="424">
        <v>326</v>
      </c>
      <c r="B331" s="455">
        <v>43378</v>
      </c>
      <c r="C331" s="454">
        <v>43344</v>
      </c>
      <c r="D331" s="429" t="s">
        <v>189</v>
      </c>
      <c r="E331" s="429" t="s">
        <v>2</v>
      </c>
      <c r="F331" s="436">
        <v>1913.74</v>
      </c>
      <c r="G331" s="457" t="s">
        <v>1319</v>
      </c>
      <c r="H331" s="429" t="s">
        <v>330</v>
      </c>
      <c r="I331" s="429" t="s">
        <v>682</v>
      </c>
      <c r="J331" s="429" t="s">
        <v>683</v>
      </c>
      <c r="K331" s="429" t="s">
        <v>441</v>
      </c>
      <c r="L331" s="429" t="s">
        <v>653</v>
      </c>
      <c r="M331" s="429" t="s">
        <v>330</v>
      </c>
      <c r="N331" s="455">
        <v>43378</v>
      </c>
      <c r="O331" s="430">
        <f t="shared" si="15"/>
        <v>2</v>
      </c>
      <c r="P331" s="430">
        <f t="shared" si="16"/>
        <v>1</v>
      </c>
      <c r="Q331" s="431" t="str">
        <f t="shared" si="17"/>
        <v>Gastos_com_Pessoal</v>
      </c>
      <c r="R331" s="429" t="s">
        <v>330</v>
      </c>
      <c r="S331" s="429" t="s">
        <v>330</v>
      </c>
    </row>
    <row r="332" spans="1:19" s="432" customFormat="1" ht="54.95" customHeight="1" x14ac:dyDescent="0.2">
      <c r="A332" s="424">
        <v>327</v>
      </c>
      <c r="B332" s="455">
        <v>43378</v>
      </c>
      <c r="C332" s="454">
        <v>43344</v>
      </c>
      <c r="D332" s="429" t="s">
        <v>189</v>
      </c>
      <c r="E332" s="429" t="s">
        <v>2</v>
      </c>
      <c r="F332" s="436">
        <v>618.47</v>
      </c>
      <c r="G332" s="457" t="s">
        <v>1320</v>
      </c>
      <c r="H332" s="429" t="s">
        <v>330</v>
      </c>
      <c r="I332" s="429" t="s">
        <v>685</v>
      </c>
      <c r="J332" s="429" t="s">
        <v>686</v>
      </c>
      <c r="K332" s="429" t="s">
        <v>441</v>
      </c>
      <c r="L332" s="429" t="s">
        <v>653</v>
      </c>
      <c r="M332" s="429" t="s">
        <v>330</v>
      </c>
      <c r="N332" s="455">
        <v>43378</v>
      </c>
      <c r="O332" s="430">
        <f t="shared" si="15"/>
        <v>2</v>
      </c>
      <c r="P332" s="430">
        <f t="shared" si="16"/>
        <v>1</v>
      </c>
      <c r="Q332" s="431" t="str">
        <f t="shared" si="17"/>
        <v>Gastos_com_Pessoal</v>
      </c>
      <c r="R332" s="429" t="s">
        <v>330</v>
      </c>
      <c r="S332" s="429" t="s">
        <v>330</v>
      </c>
    </row>
    <row r="333" spans="1:19" s="432" customFormat="1" ht="54.95" customHeight="1" x14ac:dyDescent="0.2">
      <c r="A333" s="424">
        <v>328</v>
      </c>
      <c r="B333" s="455">
        <v>43378</v>
      </c>
      <c r="C333" s="454">
        <v>43344</v>
      </c>
      <c r="D333" s="429" t="s">
        <v>189</v>
      </c>
      <c r="E333" s="429" t="s">
        <v>2</v>
      </c>
      <c r="F333" s="436">
        <v>101.51</v>
      </c>
      <c r="G333" s="457" t="s">
        <v>1321</v>
      </c>
      <c r="H333" s="429" t="s">
        <v>330</v>
      </c>
      <c r="I333" s="429" t="s">
        <v>688</v>
      </c>
      <c r="J333" s="429" t="s">
        <v>689</v>
      </c>
      <c r="K333" s="429" t="s">
        <v>441</v>
      </c>
      <c r="L333" s="429" t="s">
        <v>653</v>
      </c>
      <c r="M333" s="429" t="s">
        <v>330</v>
      </c>
      <c r="N333" s="455">
        <v>43378</v>
      </c>
      <c r="O333" s="430">
        <f t="shared" si="15"/>
        <v>2</v>
      </c>
      <c r="P333" s="430">
        <f t="shared" si="16"/>
        <v>1</v>
      </c>
      <c r="Q333" s="431" t="str">
        <f t="shared" si="17"/>
        <v>Gastos_com_Pessoal</v>
      </c>
      <c r="R333" s="429" t="s">
        <v>330</v>
      </c>
      <c r="S333" s="429" t="s">
        <v>330</v>
      </c>
    </row>
    <row r="334" spans="1:19" s="432" customFormat="1" ht="54.95" customHeight="1" x14ac:dyDescent="0.2">
      <c r="A334" s="424">
        <v>329</v>
      </c>
      <c r="B334" s="455">
        <v>43378</v>
      </c>
      <c r="C334" s="454">
        <v>43344</v>
      </c>
      <c r="D334" s="429" t="s">
        <v>189</v>
      </c>
      <c r="E334" s="429" t="s">
        <v>2</v>
      </c>
      <c r="F334" s="436">
        <v>478.44</v>
      </c>
      <c r="G334" s="457" t="s">
        <v>1322</v>
      </c>
      <c r="H334" s="429" t="s">
        <v>330</v>
      </c>
      <c r="I334" s="429" t="s">
        <v>691</v>
      </c>
      <c r="J334" s="429" t="s">
        <v>692</v>
      </c>
      <c r="K334" s="429" t="s">
        <v>441</v>
      </c>
      <c r="L334" s="429" t="s">
        <v>653</v>
      </c>
      <c r="M334" s="429" t="s">
        <v>330</v>
      </c>
      <c r="N334" s="455">
        <v>43378</v>
      </c>
      <c r="O334" s="430">
        <f t="shared" si="15"/>
        <v>2</v>
      </c>
      <c r="P334" s="430">
        <f t="shared" si="16"/>
        <v>1</v>
      </c>
      <c r="Q334" s="431" t="str">
        <f t="shared" si="17"/>
        <v>Gastos_com_Pessoal</v>
      </c>
      <c r="R334" s="429" t="s">
        <v>330</v>
      </c>
      <c r="S334" s="429" t="s">
        <v>330</v>
      </c>
    </row>
    <row r="335" spans="1:19" s="432" customFormat="1" ht="54.95" customHeight="1" x14ac:dyDescent="0.2">
      <c r="A335" s="424">
        <v>330</v>
      </c>
      <c r="B335" s="455">
        <v>43378</v>
      </c>
      <c r="C335" s="454">
        <v>43344</v>
      </c>
      <c r="D335" s="429" t="s">
        <v>189</v>
      </c>
      <c r="E335" s="429" t="s">
        <v>2</v>
      </c>
      <c r="F335" s="436">
        <v>727</v>
      </c>
      <c r="G335" s="457" t="s">
        <v>1323</v>
      </c>
      <c r="H335" s="429" t="s">
        <v>330</v>
      </c>
      <c r="I335" s="429" t="s">
        <v>694</v>
      </c>
      <c r="J335" s="429" t="s">
        <v>695</v>
      </c>
      <c r="K335" s="429" t="s">
        <v>441</v>
      </c>
      <c r="L335" s="429" t="s">
        <v>653</v>
      </c>
      <c r="M335" s="429" t="s">
        <v>330</v>
      </c>
      <c r="N335" s="455">
        <v>43378</v>
      </c>
      <c r="O335" s="430">
        <f t="shared" si="15"/>
        <v>2</v>
      </c>
      <c r="P335" s="430">
        <f t="shared" si="16"/>
        <v>1</v>
      </c>
      <c r="Q335" s="431" t="str">
        <f t="shared" si="17"/>
        <v>Gastos_com_Pessoal</v>
      </c>
      <c r="R335" s="429" t="s">
        <v>330</v>
      </c>
      <c r="S335" s="429" t="s">
        <v>330</v>
      </c>
    </row>
    <row r="336" spans="1:19" s="432" customFormat="1" ht="54.95" customHeight="1" x14ac:dyDescent="0.2">
      <c r="A336" s="424">
        <v>331</v>
      </c>
      <c r="B336" s="455">
        <v>43378</v>
      </c>
      <c r="C336" s="454">
        <v>43344</v>
      </c>
      <c r="D336" s="429" t="s">
        <v>189</v>
      </c>
      <c r="E336" s="429" t="s">
        <v>2</v>
      </c>
      <c r="F336" s="436">
        <v>683.25</v>
      </c>
      <c r="G336" s="457" t="s">
        <v>1324</v>
      </c>
      <c r="H336" s="429" t="s">
        <v>330</v>
      </c>
      <c r="I336" s="429" t="s">
        <v>697</v>
      </c>
      <c r="J336" s="429" t="s">
        <v>698</v>
      </c>
      <c r="K336" s="429" t="s">
        <v>441</v>
      </c>
      <c r="L336" s="429" t="s">
        <v>653</v>
      </c>
      <c r="M336" s="429" t="s">
        <v>330</v>
      </c>
      <c r="N336" s="455">
        <v>43378</v>
      </c>
      <c r="O336" s="430">
        <f t="shared" si="15"/>
        <v>2</v>
      </c>
      <c r="P336" s="430">
        <f t="shared" si="16"/>
        <v>1</v>
      </c>
      <c r="Q336" s="431" t="str">
        <f t="shared" si="17"/>
        <v>Gastos_com_Pessoal</v>
      </c>
      <c r="R336" s="429" t="s">
        <v>330</v>
      </c>
      <c r="S336" s="429" t="s">
        <v>330</v>
      </c>
    </row>
    <row r="337" spans="1:19" s="432" customFormat="1" ht="54.95" customHeight="1" x14ac:dyDescent="0.2">
      <c r="A337" s="424">
        <v>332</v>
      </c>
      <c r="B337" s="455">
        <v>43378</v>
      </c>
      <c r="C337" s="454">
        <v>43344</v>
      </c>
      <c r="D337" s="429" t="s">
        <v>189</v>
      </c>
      <c r="E337" s="429" t="s">
        <v>2</v>
      </c>
      <c r="F337" s="436">
        <v>261.20999999999998</v>
      </c>
      <c r="G337" s="457" t="s">
        <v>1325</v>
      </c>
      <c r="H337" s="429" t="s">
        <v>330</v>
      </c>
      <c r="I337" s="429" t="s">
        <v>700</v>
      </c>
      <c r="J337" s="429" t="s">
        <v>701</v>
      </c>
      <c r="K337" s="429" t="s">
        <v>441</v>
      </c>
      <c r="L337" s="429" t="s">
        <v>653</v>
      </c>
      <c r="M337" s="429" t="s">
        <v>330</v>
      </c>
      <c r="N337" s="455">
        <v>43349</v>
      </c>
      <c r="O337" s="430">
        <f t="shared" si="15"/>
        <v>2</v>
      </c>
      <c r="P337" s="430">
        <f t="shared" si="16"/>
        <v>1</v>
      </c>
      <c r="Q337" s="431" t="str">
        <f t="shared" si="17"/>
        <v>Gastos_com_Pessoal</v>
      </c>
      <c r="R337" s="429" t="s">
        <v>330</v>
      </c>
      <c r="S337" s="429" t="s">
        <v>330</v>
      </c>
    </row>
    <row r="338" spans="1:19" s="432" customFormat="1" ht="104.25" customHeight="1" x14ac:dyDescent="0.2">
      <c r="A338" s="424">
        <v>333</v>
      </c>
      <c r="B338" s="455">
        <v>43378</v>
      </c>
      <c r="C338" s="454">
        <v>43344</v>
      </c>
      <c r="D338" s="429" t="s">
        <v>281</v>
      </c>
      <c r="E338" s="429" t="s">
        <v>91</v>
      </c>
      <c r="F338" s="436">
        <v>2449.75</v>
      </c>
      <c r="G338" s="457" t="s">
        <v>1327</v>
      </c>
      <c r="H338" s="429" t="s">
        <v>329</v>
      </c>
      <c r="I338" s="429" t="s">
        <v>668</v>
      </c>
      <c r="J338" s="429" t="s">
        <v>669</v>
      </c>
      <c r="K338" s="429" t="s">
        <v>608</v>
      </c>
      <c r="L338" s="429" t="s">
        <v>33</v>
      </c>
      <c r="M338" s="429" t="s">
        <v>1087</v>
      </c>
      <c r="N338" s="455">
        <v>43371</v>
      </c>
      <c r="O338" s="430">
        <f t="shared" si="15"/>
        <v>2</v>
      </c>
      <c r="P338" s="430">
        <f t="shared" si="16"/>
        <v>1</v>
      </c>
      <c r="Q338" s="431" t="str">
        <f t="shared" si="17"/>
        <v>Gastos_Gerais</v>
      </c>
      <c r="R338" s="429" t="s">
        <v>647</v>
      </c>
      <c r="S338" s="429" t="s">
        <v>671</v>
      </c>
    </row>
    <row r="339" spans="1:19" s="432" customFormat="1" ht="58.5" customHeight="1" x14ac:dyDescent="0.2">
      <c r="A339" s="424">
        <v>334</v>
      </c>
      <c r="B339" s="455">
        <v>43378</v>
      </c>
      <c r="C339" s="454">
        <v>43344</v>
      </c>
      <c r="D339" s="429" t="s">
        <v>189</v>
      </c>
      <c r="E339" s="429" t="s">
        <v>5</v>
      </c>
      <c r="F339" s="436">
        <v>11871.11</v>
      </c>
      <c r="G339" s="457" t="s">
        <v>1328</v>
      </c>
      <c r="H339" s="429" t="s">
        <v>330</v>
      </c>
      <c r="I339" s="429" t="s">
        <v>706</v>
      </c>
      <c r="J339" s="429" t="s">
        <v>707</v>
      </c>
      <c r="K339" s="429" t="s">
        <v>621</v>
      </c>
      <c r="L339" s="429" t="s">
        <v>708</v>
      </c>
      <c r="M339" s="429" t="s">
        <v>330</v>
      </c>
      <c r="N339" s="455">
        <v>43378</v>
      </c>
      <c r="O339" s="430">
        <f t="shared" si="15"/>
        <v>2</v>
      </c>
      <c r="P339" s="430">
        <f t="shared" si="16"/>
        <v>1</v>
      </c>
      <c r="Q339" s="431" t="str">
        <f t="shared" si="17"/>
        <v>Gastos_com_Pessoal</v>
      </c>
      <c r="R339" s="429" t="s">
        <v>330</v>
      </c>
      <c r="S339" s="429" t="s">
        <v>330</v>
      </c>
    </row>
    <row r="340" spans="1:19" s="432" customFormat="1" ht="213.75" customHeight="1" x14ac:dyDescent="0.2">
      <c r="A340" s="424">
        <v>335</v>
      </c>
      <c r="B340" s="455">
        <v>43378</v>
      </c>
      <c r="C340" s="454">
        <v>43070</v>
      </c>
      <c r="D340" s="429" t="s">
        <v>281</v>
      </c>
      <c r="E340" s="429" t="s">
        <v>374</v>
      </c>
      <c r="F340" s="436">
        <v>25300</v>
      </c>
      <c r="G340" s="457" t="s">
        <v>424</v>
      </c>
      <c r="H340" s="429" t="s">
        <v>405</v>
      </c>
      <c r="I340" s="429" t="s">
        <v>1329</v>
      </c>
      <c r="J340" s="429" t="s">
        <v>1330</v>
      </c>
      <c r="K340" s="429" t="s">
        <v>608</v>
      </c>
      <c r="L340" s="429" t="s">
        <v>531</v>
      </c>
      <c r="M340" s="429" t="s">
        <v>330</v>
      </c>
      <c r="N340" s="455">
        <v>43378</v>
      </c>
      <c r="O340" s="430">
        <f t="shared" si="15"/>
        <v>2</v>
      </c>
      <c r="P340" s="430">
        <f t="shared" si="16"/>
        <v>-8</v>
      </c>
      <c r="Q340" s="431" t="str">
        <f t="shared" si="17"/>
        <v>Gastos_Gerais</v>
      </c>
      <c r="R340" s="429" t="s">
        <v>425</v>
      </c>
      <c r="S340" s="429" t="s">
        <v>1331</v>
      </c>
    </row>
    <row r="341" spans="1:19" s="432" customFormat="1" ht="69.75" customHeight="1" x14ac:dyDescent="0.2">
      <c r="A341" s="424">
        <v>336</v>
      </c>
      <c r="B341" s="455">
        <v>43378</v>
      </c>
      <c r="C341" s="454">
        <v>43313</v>
      </c>
      <c r="D341" s="429" t="s">
        <v>281</v>
      </c>
      <c r="E341" s="429" t="s">
        <v>93</v>
      </c>
      <c r="F341" s="436">
        <v>21.61</v>
      </c>
      <c r="G341" s="457" t="s">
        <v>1332</v>
      </c>
      <c r="H341" s="429" t="s">
        <v>329</v>
      </c>
      <c r="I341" s="429" t="s">
        <v>619</v>
      </c>
      <c r="J341" s="429" t="s">
        <v>620</v>
      </c>
      <c r="K341" s="429" t="s">
        <v>621</v>
      </c>
      <c r="L341" s="429" t="s">
        <v>623</v>
      </c>
      <c r="M341" s="429">
        <v>4690</v>
      </c>
      <c r="N341" s="455">
        <v>43378</v>
      </c>
      <c r="O341" s="430">
        <f t="shared" si="15"/>
        <v>2</v>
      </c>
      <c r="P341" s="430">
        <f t="shared" si="16"/>
        <v>0</v>
      </c>
      <c r="Q341" s="431" t="str">
        <f t="shared" si="17"/>
        <v>Gastos_Gerais</v>
      </c>
      <c r="R341" s="429" t="s">
        <v>330</v>
      </c>
      <c r="S341" s="429" t="s">
        <v>330</v>
      </c>
    </row>
    <row r="342" spans="1:19" s="432" customFormat="1" ht="67.5" customHeight="1" x14ac:dyDescent="0.2">
      <c r="A342" s="424">
        <v>337</v>
      </c>
      <c r="B342" s="455">
        <v>43378</v>
      </c>
      <c r="C342" s="454">
        <v>43221</v>
      </c>
      <c r="D342" s="429" t="s">
        <v>281</v>
      </c>
      <c r="E342" s="429" t="s">
        <v>400</v>
      </c>
      <c r="F342" s="436">
        <v>108.45</v>
      </c>
      <c r="G342" s="457" t="s">
        <v>1333</v>
      </c>
      <c r="H342" s="429" t="s">
        <v>402</v>
      </c>
      <c r="I342" s="429" t="s">
        <v>619</v>
      </c>
      <c r="J342" s="429" t="s">
        <v>620</v>
      </c>
      <c r="K342" s="429" t="s">
        <v>621</v>
      </c>
      <c r="L342" s="429" t="s">
        <v>623</v>
      </c>
      <c r="M342" s="429">
        <v>4711</v>
      </c>
      <c r="N342" s="455">
        <v>43378</v>
      </c>
      <c r="O342" s="430">
        <f t="shared" si="15"/>
        <v>2</v>
      </c>
      <c r="P342" s="430">
        <f t="shared" si="16"/>
        <v>-3</v>
      </c>
      <c r="Q342" s="431" t="str">
        <f t="shared" si="17"/>
        <v>Gastos_Gerais</v>
      </c>
      <c r="R342" s="429" t="s">
        <v>330</v>
      </c>
      <c r="S342" s="429" t="s">
        <v>330</v>
      </c>
    </row>
    <row r="343" spans="1:19" s="432" customFormat="1" ht="54.95" customHeight="1" x14ac:dyDescent="0.2">
      <c r="A343" s="424">
        <v>338</v>
      </c>
      <c r="B343" s="455">
        <v>43378</v>
      </c>
      <c r="C343" s="454">
        <v>43313</v>
      </c>
      <c r="D343" s="429" t="s">
        <v>281</v>
      </c>
      <c r="E343" s="429" t="s">
        <v>10</v>
      </c>
      <c r="F343" s="436">
        <v>91.67</v>
      </c>
      <c r="G343" s="457" t="s">
        <v>1334</v>
      </c>
      <c r="H343" s="429" t="s">
        <v>329</v>
      </c>
      <c r="I343" s="429" t="s">
        <v>619</v>
      </c>
      <c r="J343" s="429" t="s">
        <v>620</v>
      </c>
      <c r="K343" s="429" t="s">
        <v>621</v>
      </c>
      <c r="L343" s="429" t="s">
        <v>623</v>
      </c>
      <c r="M343" s="429">
        <v>4692</v>
      </c>
      <c r="N343" s="455">
        <v>43378</v>
      </c>
      <c r="O343" s="430">
        <f t="shared" si="15"/>
        <v>2</v>
      </c>
      <c r="P343" s="430">
        <f t="shared" si="16"/>
        <v>0</v>
      </c>
      <c r="Q343" s="431" t="str">
        <f t="shared" si="17"/>
        <v>Gastos_Gerais</v>
      </c>
      <c r="R343" s="429" t="s">
        <v>330</v>
      </c>
      <c r="S343" s="429" t="s">
        <v>330</v>
      </c>
    </row>
    <row r="344" spans="1:19" s="432" customFormat="1" ht="64.5" customHeight="1" x14ac:dyDescent="0.2">
      <c r="A344" s="424">
        <v>339</v>
      </c>
      <c r="B344" s="455">
        <v>43378</v>
      </c>
      <c r="C344" s="454">
        <v>43282</v>
      </c>
      <c r="D344" s="429" t="s">
        <v>281</v>
      </c>
      <c r="E344" s="429" t="s">
        <v>400</v>
      </c>
      <c r="F344" s="436">
        <v>18.96</v>
      </c>
      <c r="G344" s="457" t="s">
        <v>1337</v>
      </c>
      <c r="H344" s="429" t="s">
        <v>404</v>
      </c>
      <c r="I344" s="429" t="s">
        <v>619</v>
      </c>
      <c r="J344" s="429" t="s">
        <v>620</v>
      </c>
      <c r="K344" s="429" t="s">
        <v>621</v>
      </c>
      <c r="L344" s="429" t="s">
        <v>623</v>
      </c>
      <c r="M344" s="429">
        <v>4696</v>
      </c>
      <c r="N344" s="455">
        <v>43378</v>
      </c>
      <c r="O344" s="430">
        <f t="shared" si="15"/>
        <v>2</v>
      </c>
      <c r="P344" s="430">
        <f t="shared" si="16"/>
        <v>-1</v>
      </c>
      <c r="Q344" s="431" t="str">
        <f t="shared" si="17"/>
        <v>Gastos_Gerais</v>
      </c>
      <c r="R344" s="429" t="s">
        <v>330</v>
      </c>
      <c r="S344" s="429" t="s">
        <v>330</v>
      </c>
    </row>
    <row r="345" spans="1:19" s="432" customFormat="1" ht="77.25" customHeight="1" x14ac:dyDescent="0.2">
      <c r="A345" s="424">
        <v>340</v>
      </c>
      <c r="B345" s="455">
        <v>43378</v>
      </c>
      <c r="C345" s="454">
        <v>43191</v>
      </c>
      <c r="D345" s="429" t="s">
        <v>281</v>
      </c>
      <c r="E345" s="429" t="s">
        <v>398</v>
      </c>
      <c r="F345" s="436">
        <v>9.16</v>
      </c>
      <c r="G345" s="457" t="s">
        <v>1338</v>
      </c>
      <c r="H345" s="429" t="s">
        <v>402</v>
      </c>
      <c r="I345" s="429" t="s">
        <v>619</v>
      </c>
      <c r="J345" s="429" t="s">
        <v>620</v>
      </c>
      <c r="K345" s="429" t="s">
        <v>621</v>
      </c>
      <c r="L345" s="429" t="s">
        <v>623</v>
      </c>
      <c r="M345" s="429">
        <v>4706</v>
      </c>
      <c r="N345" s="455">
        <v>43378</v>
      </c>
      <c r="O345" s="430">
        <f t="shared" si="15"/>
        <v>2</v>
      </c>
      <c r="P345" s="430">
        <f t="shared" si="16"/>
        <v>-4</v>
      </c>
      <c r="Q345" s="431" t="str">
        <f t="shared" si="17"/>
        <v>Gastos_Gerais</v>
      </c>
      <c r="R345" s="429" t="s">
        <v>330</v>
      </c>
      <c r="S345" s="429" t="s">
        <v>330</v>
      </c>
    </row>
    <row r="346" spans="1:19" s="432" customFormat="1" ht="54.95" customHeight="1" x14ac:dyDescent="0.2">
      <c r="A346" s="424">
        <v>341</v>
      </c>
      <c r="B346" s="455">
        <v>43378</v>
      </c>
      <c r="C346" s="454">
        <v>43191</v>
      </c>
      <c r="D346" s="429" t="s">
        <v>281</v>
      </c>
      <c r="E346" s="429" t="s">
        <v>191</v>
      </c>
      <c r="F346" s="436">
        <v>240</v>
      </c>
      <c r="G346" s="457" t="s">
        <v>1339</v>
      </c>
      <c r="H346" s="429" t="s">
        <v>405</v>
      </c>
      <c r="I346" s="429" t="s">
        <v>619</v>
      </c>
      <c r="J346" s="429" t="s">
        <v>620</v>
      </c>
      <c r="K346" s="429" t="s">
        <v>621</v>
      </c>
      <c r="L346" s="429" t="s">
        <v>623</v>
      </c>
      <c r="M346" s="429">
        <v>4694</v>
      </c>
      <c r="N346" s="455">
        <v>43378</v>
      </c>
      <c r="O346" s="430">
        <f t="shared" si="15"/>
        <v>2</v>
      </c>
      <c r="P346" s="430">
        <f t="shared" si="16"/>
        <v>-4</v>
      </c>
      <c r="Q346" s="431" t="str">
        <f t="shared" si="17"/>
        <v>Gastos_Gerais</v>
      </c>
      <c r="R346" s="429" t="s">
        <v>330</v>
      </c>
      <c r="S346" s="429" t="s">
        <v>330</v>
      </c>
    </row>
    <row r="347" spans="1:19" s="432" customFormat="1" ht="54.95" customHeight="1" x14ac:dyDescent="0.2">
      <c r="A347" s="424">
        <v>342</v>
      </c>
      <c r="B347" s="455">
        <v>43378</v>
      </c>
      <c r="C347" s="454">
        <v>43313</v>
      </c>
      <c r="D347" s="429" t="s">
        <v>281</v>
      </c>
      <c r="E347" s="429" t="s">
        <v>91</v>
      </c>
      <c r="F347" s="436">
        <v>50.25</v>
      </c>
      <c r="G347" s="457" t="s">
        <v>1340</v>
      </c>
      <c r="H347" s="429" t="s">
        <v>329</v>
      </c>
      <c r="I347" s="429" t="s">
        <v>619</v>
      </c>
      <c r="J347" s="429" t="s">
        <v>620</v>
      </c>
      <c r="K347" s="429" t="s">
        <v>621</v>
      </c>
      <c r="L347" s="429" t="s">
        <v>623</v>
      </c>
      <c r="M347" s="429">
        <v>4680</v>
      </c>
      <c r="N347" s="455">
        <v>43378</v>
      </c>
      <c r="O347" s="430">
        <f t="shared" si="15"/>
        <v>2</v>
      </c>
      <c r="P347" s="430">
        <f t="shared" si="16"/>
        <v>0</v>
      </c>
      <c r="Q347" s="431" t="str">
        <f t="shared" si="17"/>
        <v>Gastos_Gerais</v>
      </c>
      <c r="R347" s="429" t="s">
        <v>330</v>
      </c>
      <c r="S347" s="429" t="s">
        <v>330</v>
      </c>
    </row>
    <row r="348" spans="1:19" s="432" customFormat="1" ht="54.95" customHeight="1" x14ac:dyDescent="0.2">
      <c r="A348" s="424">
        <v>343</v>
      </c>
      <c r="B348" s="455">
        <v>43378</v>
      </c>
      <c r="C348" s="454">
        <v>43160</v>
      </c>
      <c r="D348" s="429" t="s">
        <v>281</v>
      </c>
      <c r="E348" s="429" t="s">
        <v>400</v>
      </c>
      <c r="F348" s="436">
        <v>96.48</v>
      </c>
      <c r="G348" s="457" t="s">
        <v>1341</v>
      </c>
      <c r="H348" s="429" t="s">
        <v>405</v>
      </c>
      <c r="I348" s="429" t="s">
        <v>619</v>
      </c>
      <c r="J348" s="429" t="s">
        <v>620</v>
      </c>
      <c r="K348" s="429" t="s">
        <v>621</v>
      </c>
      <c r="L348" s="429" t="s">
        <v>623</v>
      </c>
      <c r="M348" s="429">
        <v>4705</v>
      </c>
      <c r="N348" s="455">
        <v>43378</v>
      </c>
      <c r="O348" s="430">
        <f t="shared" si="15"/>
        <v>2</v>
      </c>
      <c r="P348" s="430">
        <f t="shared" si="16"/>
        <v>-5</v>
      </c>
      <c r="Q348" s="431" t="str">
        <f t="shared" si="17"/>
        <v>Gastos_Gerais</v>
      </c>
      <c r="R348" s="429" t="s">
        <v>330</v>
      </c>
      <c r="S348" s="429" t="s">
        <v>330</v>
      </c>
    </row>
    <row r="349" spans="1:19" s="432" customFormat="1" ht="59.25" customHeight="1" x14ac:dyDescent="0.2">
      <c r="A349" s="424">
        <v>344</v>
      </c>
      <c r="B349" s="455">
        <v>43378</v>
      </c>
      <c r="C349" s="454">
        <v>43313</v>
      </c>
      <c r="D349" s="429" t="s">
        <v>281</v>
      </c>
      <c r="E349" s="429" t="s">
        <v>394</v>
      </c>
      <c r="F349" s="436">
        <v>2.87</v>
      </c>
      <c r="G349" s="457" t="s">
        <v>1342</v>
      </c>
      <c r="H349" s="429" t="s">
        <v>405</v>
      </c>
      <c r="I349" s="429" t="s">
        <v>619</v>
      </c>
      <c r="J349" s="429" t="s">
        <v>620</v>
      </c>
      <c r="K349" s="429" t="s">
        <v>621</v>
      </c>
      <c r="L349" s="429" t="s">
        <v>623</v>
      </c>
      <c r="M349" s="429">
        <v>4704</v>
      </c>
      <c r="N349" s="455">
        <v>43378</v>
      </c>
      <c r="O349" s="430">
        <f t="shared" si="15"/>
        <v>2</v>
      </c>
      <c r="P349" s="430">
        <f t="shared" si="16"/>
        <v>0</v>
      </c>
      <c r="Q349" s="431" t="str">
        <f t="shared" si="17"/>
        <v>Gastos_Gerais</v>
      </c>
      <c r="R349" s="429" t="s">
        <v>330</v>
      </c>
      <c r="S349" s="429" t="s">
        <v>330</v>
      </c>
    </row>
    <row r="350" spans="1:19" s="432" customFormat="1" ht="54.95" customHeight="1" x14ac:dyDescent="0.2">
      <c r="A350" s="424">
        <v>345</v>
      </c>
      <c r="B350" s="455">
        <v>43378</v>
      </c>
      <c r="C350" s="454">
        <v>43313</v>
      </c>
      <c r="D350" s="429" t="s">
        <v>281</v>
      </c>
      <c r="E350" s="429" t="s">
        <v>396</v>
      </c>
      <c r="F350" s="436">
        <v>57.4</v>
      </c>
      <c r="G350" s="457" t="s">
        <v>1343</v>
      </c>
      <c r="H350" s="429" t="s">
        <v>405</v>
      </c>
      <c r="I350" s="429" t="s">
        <v>619</v>
      </c>
      <c r="J350" s="429" t="s">
        <v>620</v>
      </c>
      <c r="K350" s="429" t="s">
        <v>621</v>
      </c>
      <c r="L350" s="429" t="s">
        <v>623</v>
      </c>
      <c r="M350" s="429">
        <v>4703</v>
      </c>
      <c r="N350" s="455">
        <v>43378</v>
      </c>
      <c r="O350" s="430">
        <f t="shared" si="15"/>
        <v>2</v>
      </c>
      <c r="P350" s="430">
        <f t="shared" si="16"/>
        <v>0</v>
      </c>
      <c r="Q350" s="431" t="str">
        <f t="shared" si="17"/>
        <v>Gastos_Gerais</v>
      </c>
      <c r="R350" s="429" t="s">
        <v>330</v>
      </c>
      <c r="S350" s="429" t="s">
        <v>330</v>
      </c>
    </row>
    <row r="351" spans="1:19" s="432" customFormat="1" ht="67.5" customHeight="1" x14ac:dyDescent="0.2">
      <c r="A351" s="424">
        <v>346</v>
      </c>
      <c r="B351" s="455">
        <v>43378</v>
      </c>
      <c r="C351" s="454">
        <v>43313</v>
      </c>
      <c r="D351" s="429" t="s">
        <v>281</v>
      </c>
      <c r="E351" s="429" t="s">
        <v>394</v>
      </c>
      <c r="F351" s="436">
        <v>109.06</v>
      </c>
      <c r="G351" s="457" t="s">
        <v>1344</v>
      </c>
      <c r="H351" s="429" t="s">
        <v>405</v>
      </c>
      <c r="I351" s="429" t="s">
        <v>619</v>
      </c>
      <c r="J351" s="429" t="s">
        <v>620</v>
      </c>
      <c r="K351" s="429" t="s">
        <v>621</v>
      </c>
      <c r="L351" s="429" t="s">
        <v>623</v>
      </c>
      <c r="M351" s="429">
        <v>4702</v>
      </c>
      <c r="N351" s="455">
        <v>43378</v>
      </c>
      <c r="O351" s="430">
        <f t="shared" si="15"/>
        <v>2</v>
      </c>
      <c r="P351" s="430">
        <f t="shared" si="16"/>
        <v>0</v>
      </c>
      <c r="Q351" s="431" t="str">
        <f t="shared" si="17"/>
        <v>Gastos_Gerais</v>
      </c>
      <c r="R351" s="429" t="s">
        <v>330</v>
      </c>
      <c r="S351" s="429" t="s">
        <v>330</v>
      </c>
    </row>
    <row r="352" spans="1:19" s="432" customFormat="1" ht="63" customHeight="1" x14ac:dyDescent="0.2">
      <c r="A352" s="424">
        <v>347</v>
      </c>
      <c r="B352" s="455">
        <v>43378</v>
      </c>
      <c r="C352" s="454">
        <v>43313</v>
      </c>
      <c r="D352" s="429" t="s">
        <v>281</v>
      </c>
      <c r="E352" s="429" t="s">
        <v>394</v>
      </c>
      <c r="F352" s="436">
        <v>111.93</v>
      </c>
      <c r="G352" s="457" t="s">
        <v>1345</v>
      </c>
      <c r="H352" s="429" t="s">
        <v>405</v>
      </c>
      <c r="I352" s="429" t="s">
        <v>619</v>
      </c>
      <c r="J352" s="429" t="s">
        <v>620</v>
      </c>
      <c r="K352" s="429" t="s">
        <v>621</v>
      </c>
      <c r="L352" s="429" t="s">
        <v>623</v>
      </c>
      <c r="M352" s="429">
        <v>4701</v>
      </c>
      <c r="N352" s="455">
        <v>43378</v>
      </c>
      <c r="O352" s="430">
        <f t="shared" si="15"/>
        <v>2</v>
      </c>
      <c r="P352" s="430">
        <f t="shared" si="16"/>
        <v>0</v>
      </c>
      <c r="Q352" s="431" t="str">
        <f t="shared" si="17"/>
        <v>Gastos_Gerais</v>
      </c>
      <c r="R352" s="429" t="s">
        <v>330</v>
      </c>
      <c r="S352" s="429" t="s">
        <v>330</v>
      </c>
    </row>
    <row r="353" spans="1:20" s="432" customFormat="1" ht="54.95" customHeight="1" x14ac:dyDescent="0.2">
      <c r="A353" s="424">
        <v>348</v>
      </c>
      <c r="B353" s="455">
        <v>43378</v>
      </c>
      <c r="C353" s="454">
        <v>43282</v>
      </c>
      <c r="D353" s="429" t="s">
        <v>281</v>
      </c>
      <c r="E353" s="429" t="s">
        <v>366</v>
      </c>
      <c r="F353" s="436">
        <v>22.96</v>
      </c>
      <c r="G353" s="457" t="s">
        <v>1346</v>
      </c>
      <c r="H353" s="429" t="s">
        <v>404</v>
      </c>
      <c r="I353" s="429" t="s">
        <v>619</v>
      </c>
      <c r="J353" s="429" t="s">
        <v>620</v>
      </c>
      <c r="K353" s="429" t="s">
        <v>621</v>
      </c>
      <c r="L353" s="429" t="s">
        <v>623</v>
      </c>
      <c r="M353" s="429">
        <v>4700</v>
      </c>
      <c r="N353" s="455">
        <v>43378</v>
      </c>
      <c r="O353" s="430">
        <f t="shared" si="15"/>
        <v>2</v>
      </c>
      <c r="P353" s="430">
        <f t="shared" si="16"/>
        <v>-1</v>
      </c>
      <c r="Q353" s="431" t="str">
        <f t="shared" si="17"/>
        <v>Gastos_Gerais</v>
      </c>
      <c r="R353" s="429" t="s">
        <v>330</v>
      </c>
      <c r="S353" s="429" t="s">
        <v>330</v>
      </c>
    </row>
    <row r="354" spans="1:20" s="432" customFormat="1" ht="54.95" customHeight="1" x14ac:dyDescent="0.2">
      <c r="A354" s="424">
        <v>349</v>
      </c>
      <c r="B354" s="455">
        <v>43378</v>
      </c>
      <c r="C354" s="454">
        <v>43313</v>
      </c>
      <c r="D354" s="429" t="s">
        <v>281</v>
      </c>
      <c r="E354" s="429" t="s">
        <v>380</v>
      </c>
      <c r="F354" s="436">
        <v>76.8</v>
      </c>
      <c r="G354" s="457" t="s">
        <v>1347</v>
      </c>
      <c r="H354" s="429" t="s">
        <v>405</v>
      </c>
      <c r="I354" s="429" t="s">
        <v>619</v>
      </c>
      <c r="J354" s="429" t="s">
        <v>620</v>
      </c>
      <c r="K354" s="429" t="s">
        <v>621</v>
      </c>
      <c r="L354" s="429" t="s">
        <v>623</v>
      </c>
      <c r="M354" s="429">
        <v>4695</v>
      </c>
      <c r="N354" s="455">
        <v>43378</v>
      </c>
      <c r="O354" s="430">
        <f t="shared" si="15"/>
        <v>2</v>
      </c>
      <c r="P354" s="430">
        <f t="shared" si="16"/>
        <v>0</v>
      </c>
      <c r="Q354" s="431" t="str">
        <f t="shared" si="17"/>
        <v>Gastos_Gerais</v>
      </c>
      <c r="R354" s="429" t="s">
        <v>330</v>
      </c>
      <c r="S354" s="429" t="s">
        <v>330</v>
      </c>
    </row>
    <row r="355" spans="1:20" s="432" customFormat="1" ht="54.95" customHeight="1" x14ac:dyDescent="0.2">
      <c r="A355" s="424">
        <v>350</v>
      </c>
      <c r="B355" s="455">
        <v>43378</v>
      </c>
      <c r="C355" s="454">
        <v>43313</v>
      </c>
      <c r="D355" s="429" t="s">
        <v>281</v>
      </c>
      <c r="E355" s="429" t="s">
        <v>366</v>
      </c>
      <c r="F355" s="436">
        <v>86.1</v>
      </c>
      <c r="G355" s="457" t="s">
        <v>1348</v>
      </c>
      <c r="H355" s="429" t="s">
        <v>402</v>
      </c>
      <c r="I355" s="429" t="s">
        <v>619</v>
      </c>
      <c r="J355" s="429" t="s">
        <v>620</v>
      </c>
      <c r="K355" s="429" t="s">
        <v>621</v>
      </c>
      <c r="L355" s="429" t="s">
        <v>623</v>
      </c>
      <c r="M355" s="429">
        <v>4699</v>
      </c>
      <c r="N355" s="455">
        <v>43378</v>
      </c>
      <c r="O355" s="430">
        <f t="shared" si="15"/>
        <v>2</v>
      </c>
      <c r="P355" s="430">
        <f t="shared" si="16"/>
        <v>0</v>
      </c>
      <c r="Q355" s="431" t="str">
        <f t="shared" si="17"/>
        <v>Gastos_Gerais</v>
      </c>
      <c r="R355" s="429" t="s">
        <v>330</v>
      </c>
      <c r="S355" s="429" t="s">
        <v>330</v>
      </c>
    </row>
    <row r="356" spans="1:20" s="432" customFormat="1" ht="54.95" customHeight="1" x14ac:dyDescent="0.2">
      <c r="A356" s="424">
        <v>351</v>
      </c>
      <c r="B356" s="455">
        <v>43378</v>
      </c>
      <c r="C356" s="454">
        <v>43191</v>
      </c>
      <c r="D356" s="429" t="s">
        <v>281</v>
      </c>
      <c r="E356" s="429" t="s">
        <v>394</v>
      </c>
      <c r="F356" s="436">
        <v>516.6</v>
      </c>
      <c r="G356" s="457" t="s">
        <v>1350</v>
      </c>
      <c r="H356" s="429" t="s">
        <v>402</v>
      </c>
      <c r="I356" s="429" t="s">
        <v>619</v>
      </c>
      <c r="J356" s="429" t="s">
        <v>620</v>
      </c>
      <c r="K356" s="429" t="s">
        <v>621</v>
      </c>
      <c r="L356" s="429" t="s">
        <v>623</v>
      </c>
      <c r="M356" s="429">
        <v>4698</v>
      </c>
      <c r="N356" s="455">
        <v>43378</v>
      </c>
      <c r="O356" s="430">
        <f t="shared" si="15"/>
        <v>2</v>
      </c>
      <c r="P356" s="430">
        <f t="shared" si="16"/>
        <v>-4</v>
      </c>
      <c r="Q356" s="431" t="str">
        <f t="shared" si="17"/>
        <v>Gastos_Gerais</v>
      </c>
      <c r="R356" s="455" t="s">
        <v>330</v>
      </c>
      <c r="S356" s="455" t="s">
        <v>330</v>
      </c>
    </row>
    <row r="357" spans="1:20" s="432" customFormat="1" ht="54.95" customHeight="1" x14ac:dyDescent="0.2">
      <c r="A357" s="424">
        <v>352</v>
      </c>
      <c r="B357" s="455">
        <v>43378</v>
      </c>
      <c r="C357" s="454">
        <v>43282</v>
      </c>
      <c r="D357" s="429" t="s">
        <v>281</v>
      </c>
      <c r="E357" s="429" t="s">
        <v>400</v>
      </c>
      <c r="F357" s="436">
        <v>2.8</v>
      </c>
      <c r="G357" s="457" t="s">
        <v>1351</v>
      </c>
      <c r="H357" s="429" t="s">
        <v>402</v>
      </c>
      <c r="I357" s="429" t="s">
        <v>619</v>
      </c>
      <c r="J357" s="429" t="s">
        <v>620</v>
      </c>
      <c r="K357" s="429" t="s">
        <v>621</v>
      </c>
      <c r="L357" s="429" t="s">
        <v>623</v>
      </c>
      <c r="M357" s="429">
        <v>4697</v>
      </c>
      <c r="N357" s="455">
        <v>43378</v>
      </c>
      <c r="O357" s="430">
        <f t="shared" si="15"/>
        <v>2</v>
      </c>
      <c r="P357" s="430">
        <f t="shared" si="16"/>
        <v>-1</v>
      </c>
      <c r="Q357" s="431" t="str">
        <f t="shared" si="17"/>
        <v>Gastos_Gerais</v>
      </c>
      <c r="R357" s="429" t="s">
        <v>330</v>
      </c>
      <c r="S357" s="429" t="s">
        <v>330</v>
      </c>
    </row>
    <row r="358" spans="1:20" s="432" customFormat="1" ht="54.95" customHeight="1" x14ac:dyDescent="0.2">
      <c r="A358" s="424">
        <v>353</v>
      </c>
      <c r="B358" s="455">
        <v>43378</v>
      </c>
      <c r="C358" s="454">
        <v>43313</v>
      </c>
      <c r="D358" s="429" t="s">
        <v>281</v>
      </c>
      <c r="E358" s="429" t="s">
        <v>317</v>
      </c>
      <c r="F358" s="436">
        <v>723.86</v>
      </c>
      <c r="G358" s="457" t="s">
        <v>1352</v>
      </c>
      <c r="H358" s="429" t="s">
        <v>405</v>
      </c>
      <c r="I358" s="429" t="s">
        <v>619</v>
      </c>
      <c r="J358" s="429" t="s">
        <v>620</v>
      </c>
      <c r="K358" s="429" t="s">
        <v>621</v>
      </c>
      <c r="L358" s="429" t="s">
        <v>623</v>
      </c>
      <c r="M358" s="429">
        <v>4689</v>
      </c>
      <c r="N358" s="455">
        <v>43378</v>
      </c>
      <c r="O358" s="430">
        <f t="shared" si="15"/>
        <v>2</v>
      </c>
      <c r="P358" s="430">
        <f t="shared" si="16"/>
        <v>0</v>
      </c>
      <c r="Q358" s="431" t="str">
        <f t="shared" si="17"/>
        <v>Gastos_Gerais</v>
      </c>
      <c r="R358" s="429" t="s">
        <v>330</v>
      </c>
      <c r="S358" s="429" t="s">
        <v>330</v>
      </c>
    </row>
    <row r="359" spans="1:20" s="432" customFormat="1" ht="54.95" customHeight="1" x14ac:dyDescent="0.2">
      <c r="A359" s="424">
        <v>354</v>
      </c>
      <c r="B359" s="455">
        <v>43378</v>
      </c>
      <c r="C359" s="454">
        <v>43344</v>
      </c>
      <c r="D359" s="429" t="s">
        <v>281</v>
      </c>
      <c r="E359" s="429" t="s">
        <v>398</v>
      </c>
      <c r="F359" s="436">
        <v>36</v>
      </c>
      <c r="G359" s="457" t="s">
        <v>1353</v>
      </c>
      <c r="H359" s="429" t="s">
        <v>403</v>
      </c>
      <c r="I359" s="429" t="s">
        <v>619</v>
      </c>
      <c r="J359" s="429" t="s">
        <v>620</v>
      </c>
      <c r="K359" s="429" t="s">
        <v>621</v>
      </c>
      <c r="L359" s="429" t="s">
        <v>623</v>
      </c>
      <c r="M359" s="429">
        <v>4686</v>
      </c>
      <c r="N359" s="455">
        <v>43378</v>
      </c>
      <c r="O359" s="430">
        <f t="shared" si="15"/>
        <v>2</v>
      </c>
      <c r="P359" s="430">
        <f t="shared" si="16"/>
        <v>1</v>
      </c>
      <c r="Q359" s="431" t="str">
        <f t="shared" si="17"/>
        <v>Gastos_Gerais</v>
      </c>
      <c r="R359" s="429" t="s">
        <v>330</v>
      </c>
      <c r="S359" s="429" t="s">
        <v>330</v>
      </c>
    </row>
    <row r="360" spans="1:20" s="432" customFormat="1" ht="54.95" customHeight="1" x14ac:dyDescent="0.2">
      <c r="A360" s="424">
        <v>355</v>
      </c>
      <c r="B360" s="455">
        <v>43378</v>
      </c>
      <c r="C360" s="454">
        <v>43313</v>
      </c>
      <c r="D360" s="429" t="s">
        <v>281</v>
      </c>
      <c r="E360" s="429" t="s">
        <v>398</v>
      </c>
      <c r="F360" s="436">
        <v>8.51</v>
      </c>
      <c r="G360" s="457" t="s">
        <v>1354</v>
      </c>
      <c r="H360" s="429" t="s">
        <v>405</v>
      </c>
      <c r="I360" s="429" t="s">
        <v>619</v>
      </c>
      <c r="J360" s="429" t="s">
        <v>620</v>
      </c>
      <c r="K360" s="429" t="s">
        <v>621</v>
      </c>
      <c r="L360" s="429" t="s">
        <v>623</v>
      </c>
      <c r="M360" s="429">
        <v>4684</v>
      </c>
      <c r="N360" s="455">
        <v>43378</v>
      </c>
      <c r="O360" s="430">
        <f t="shared" si="15"/>
        <v>2</v>
      </c>
      <c r="P360" s="430">
        <f t="shared" si="16"/>
        <v>0</v>
      </c>
      <c r="Q360" s="431" t="str">
        <f t="shared" si="17"/>
        <v>Gastos_Gerais</v>
      </c>
      <c r="R360" s="429" t="s">
        <v>330</v>
      </c>
      <c r="S360" s="429" t="s">
        <v>330</v>
      </c>
    </row>
    <row r="361" spans="1:20" s="432" customFormat="1" ht="54.95" customHeight="1" x14ac:dyDescent="0.2">
      <c r="A361" s="424">
        <v>356</v>
      </c>
      <c r="B361" s="455">
        <v>43378</v>
      </c>
      <c r="C361" s="454">
        <v>43344</v>
      </c>
      <c r="D361" s="429" t="s">
        <v>281</v>
      </c>
      <c r="E361" s="429" t="s">
        <v>398</v>
      </c>
      <c r="F361" s="436">
        <v>32.119999999999997</v>
      </c>
      <c r="G361" s="457" t="s">
        <v>1358</v>
      </c>
      <c r="H361" s="429" t="s">
        <v>402</v>
      </c>
      <c r="I361" s="429" t="s">
        <v>619</v>
      </c>
      <c r="J361" s="429" t="s">
        <v>620</v>
      </c>
      <c r="K361" s="429" t="s">
        <v>621</v>
      </c>
      <c r="L361" s="429" t="s">
        <v>623</v>
      </c>
      <c r="M361" s="429">
        <v>4682</v>
      </c>
      <c r="N361" s="455">
        <v>43378</v>
      </c>
      <c r="O361" s="430">
        <f t="shared" si="15"/>
        <v>2</v>
      </c>
      <c r="P361" s="430">
        <f t="shared" si="16"/>
        <v>1</v>
      </c>
      <c r="Q361" s="431" t="str">
        <f t="shared" si="17"/>
        <v>Gastos_Gerais</v>
      </c>
      <c r="R361" s="429" t="s">
        <v>330</v>
      </c>
      <c r="S361" s="429" t="s">
        <v>330</v>
      </c>
      <c r="T361" s="485"/>
    </row>
    <row r="362" spans="1:20" s="432" customFormat="1" ht="54.95" customHeight="1" x14ac:dyDescent="0.2">
      <c r="A362" s="424">
        <v>357</v>
      </c>
      <c r="B362" s="455">
        <v>43378</v>
      </c>
      <c r="C362" s="454">
        <v>43344</v>
      </c>
      <c r="D362" s="429" t="s">
        <v>281</v>
      </c>
      <c r="E362" s="429" t="s">
        <v>398</v>
      </c>
      <c r="F362" s="436">
        <v>11.61</v>
      </c>
      <c r="G362" s="457" t="s">
        <v>1359</v>
      </c>
      <c r="H362" s="429" t="s">
        <v>403</v>
      </c>
      <c r="I362" s="429" t="s">
        <v>619</v>
      </c>
      <c r="J362" s="429" t="s">
        <v>620</v>
      </c>
      <c r="K362" s="429" t="s">
        <v>621</v>
      </c>
      <c r="L362" s="429" t="s">
        <v>623</v>
      </c>
      <c r="M362" s="429">
        <v>4681</v>
      </c>
      <c r="N362" s="455">
        <v>43378</v>
      </c>
      <c r="O362" s="430">
        <f t="shared" si="15"/>
        <v>2</v>
      </c>
      <c r="P362" s="430">
        <f t="shared" si="16"/>
        <v>1</v>
      </c>
      <c r="Q362" s="431" t="str">
        <f t="shared" si="17"/>
        <v>Gastos_Gerais</v>
      </c>
      <c r="R362" s="429" t="s">
        <v>330</v>
      </c>
      <c r="S362" s="429" t="s">
        <v>330</v>
      </c>
    </row>
    <row r="363" spans="1:20" s="432" customFormat="1" ht="54.95" customHeight="1" x14ac:dyDescent="0.2">
      <c r="A363" s="424">
        <v>358</v>
      </c>
      <c r="B363" s="455">
        <v>43378</v>
      </c>
      <c r="C363" s="454">
        <v>43313</v>
      </c>
      <c r="D363" s="429" t="s">
        <v>281</v>
      </c>
      <c r="E363" s="429" t="s">
        <v>229</v>
      </c>
      <c r="F363" s="436">
        <v>212.8</v>
      </c>
      <c r="G363" s="457" t="s">
        <v>1360</v>
      </c>
      <c r="H363" s="429" t="s">
        <v>402</v>
      </c>
      <c r="I363" s="429" t="s">
        <v>619</v>
      </c>
      <c r="J363" s="429" t="s">
        <v>620</v>
      </c>
      <c r="K363" s="429" t="s">
        <v>621</v>
      </c>
      <c r="L363" s="429" t="s">
        <v>623</v>
      </c>
      <c r="M363" s="429">
        <v>4676</v>
      </c>
      <c r="N363" s="455">
        <v>43378</v>
      </c>
      <c r="O363" s="430">
        <f t="shared" si="15"/>
        <v>2</v>
      </c>
      <c r="P363" s="430">
        <f t="shared" si="16"/>
        <v>0</v>
      </c>
      <c r="Q363" s="431" t="str">
        <f t="shared" si="17"/>
        <v>Gastos_Gerais</v>
      </c>
      <c r="R363" s="429" t="s">
        <v>330</v>
      </c>
      <c r="S363" s="429" t="s">
        <v>330</v>
      </c>
    </row>
    <row r="364" spans="1:20" s="432" customFormat="1" ht="54.95" customHeight="1" x14ac:dyDescent="0.2">
      <c r="A364" s="424">
        <v>359</v>
      </c>
      <c r="B364" s="455">
        <v>43378</v>
      </c>
      <c r="C364" s="454">
        <v>43282</v>
      </c>
      <c r="D364" s="429" t="s">
        <v>281</v>
      </c>
      <c r="E364" s="429" t="s">
        <v>400</v>
      </c>
      <c r="F364" s="436">
        <v>80</v>
      </c>
      <c r="G364" s="457" t="s">
        <v>1361</v>
      </c>
      <c r="H364" s="429" t="s">
        <v>402</v>
      </c>
      <c r="I364" s="429" t="s">
        <v>619</v>
      </c>
      <c r="J364" s="429" t="s">
        <v>620</v>
      </c>
      <c r="K364" s="429" t="s">
        <v>621</v>
      </c>
      <c r="L364" s="429" t="s">
        <v>623</v>
      </c>
      <c r="M364" s="429">
        <v>4675</v>
      </c>
      <c r="N364" s="455">
        <v>43378</v>
      </c>
      <c r="O364" s="430">
        <f t="shared" si="15"/>
        <v>2</v>
      </c>
      <c r="P364" s="430">
        <f t="shared" si="16"/>
        <v>-1</v>
      </c>
      <c r="Q364" s="431" t="str">
        <f t="shared" si="17"/>
        <v>Gastos_Gerais</v>
      </c>
      <c r="R364" s="429" t="s">
        <v>330</v>
      </c>
      <c r="S364" s="429" t="s">
        <v>330</v>
      </c>
    </row>
    <row r="365" spans="1:20" s="432" customFormat="1" ht="54.95" customHeight="1" x14ac:dyDescent="0.2">
      <c r="A365" s="424">
        <v>360</v>
      </c>
      <c r="B365" s="455">
        <v>43378</v>
      </c>
      <c r="C365" s="454">
        <v>43252</v>
      </c>
      <c r="D365" s="429" t="s">
        <v>281</v>
      </c>
      <c r="E365" s="429" t="s">
        <v>274</v>
      </c>
      <c r="F365" s="436">
        <v>11</v>
      </c>
      <c r="G365" s="457" t="s">
        <v>1365</v>
      </c>
      <c r="H365" s="429" t="s">
        <v>407</v>
      </c>
      <c r="I365" s="429" t="s">
        <v>619</v>
      </c>
      <c r="J365" s="429" t="s">
        <v>620</v>
      </c>
      <c r="K365" s="429" t="s">
        <v>621</v>
      </c>
      <c r="L365" s="429" t="s">
        <v>623</v>
      </c>
      <c r="M365" s="429">
        <v>4673</v>
      </c>
      <c r="N365" s="455">
        <v>43378</v>
      </c>
      <c r="O365" s="430">
        <f t="shared" si="15"/>
        <v>2</v>
      </c>
      <c r="P365" s="430">
        <f t="shared" si="16"/>
        <v>-2</v>
      </c>
      <c r="Q365" s="431" t="str">
        <f t="shared" si="17"/>
        <v>Gastos_Gerais</v>
      </c>
      <c r="R365" s="429" t="s">
        <v>330</v>
      </c>
      <c r="S365" s="429" t="s">
        <v>330</v>
      </c>
    </row>
    <row r="366" spans="1:20" s="432" customFormat="1" ht="54.95" customHeight="1" x14ac:dyDescent="0.2">
      <c r="A366" s="424">
        <v>361</v>
      </c>
      <c r="B366" s="455">
        <v>43378</v>
      </c>
      <c r="C366" s="454">
        <v>43252</v>
      </c>
      <c r="D366" s="429" t="s">
        <v>281</v>
      </c>
      <c r="E366" s="429" t="s">
        <v>274</v>
      </c>
      <c r="F366" s="436">
        <v>7.8</v>
      </c>
      <c r="G366" s="457" t="s">
        <v>1366</v>
      </c>
      <c r="H366" s="429" t="s">
        <v>407</v>
      </c>
      <c r="I366" s="429" t="s">
        <v>619</v>
      </c>
      <c r="J366" s="429" t="s">
        <v>620</v>
      </c>
      <c r="K366" s="429" t="s">
        <v>621</v>
      </c>
      <c r="L366" s="429" t="s">
        <v>623</v>
      </c>
      <c r="M366" s="429">
        <v>4671</v>
      </c>
      <c r="N366" s="455">
        <v>43378</v>
      </c>
      <c r="O366" s="430">
        <f t="shared" si="15"/>
        <v>2</v>
      </c>
      <c r="P366" s="430">
        <f t="shared" si="16"/>
        <v>-2</v>
      </c>
      <c r="Q366" s="431" t="str">
        <f t="shared" si="17"/>
        <v>Gastos_Gerais</v>
      </c>
      <c r="R366" s="429" t="s">
        <v>330</v>
      </c>
      <c r="S366" s="429" t="s">
        <v>330</v>
      </c>
    </row>
    <row r="367" spans="1:20" s="432" customFormat="1" ht="63" customHeight="1" x14ac:dyDescent="0.2">
      <c r="A367" s="424">
        <v>362</v>
      </c>
      <c r="B367" s="455">
        <v>43378</v>
      </c>
      <c r="C367" s="454">
        <v>43313</v>
      </c>
      <c r="D367" s="429" t="s">
        <v>281</v>
      </c>
      <c r="E367" s="429" t="s">
        <v>274</v>
      </c>
      <c r="F367" s="436">
        <v>6</v>
      </c>
      <c r="G367" s="457" t="s">
        <v>1367</v>
      </c>
      <c r="H367" s="429" t="s">
        <v>402</v>
      </c>
      <c r="I367" s="429" t="s">
        <v>619</v>
      </c>
      <c r="J367" s="429" t="s">
        <v>620</v>
      </c>
      <c r="K367" s="429" t="s">
        <v>621</v>
      </c>
      <c r="L367" s="429" t="s">
        <v>623</v>
      </c>
      <c r="M367" s="429">
        <v>4670</v>
      </c>
      <c r="N367" s="455">
        <v>43378</v>
      </c>
      <c r="O367" s="430">
        <f t="shared" si="15"/>
        <v>2</v>
      </c>
      <c r="P367" s="430">
        <f t="shared" si="16"/>
        <v>0</v>
      </c>
      <c r="Q367" s="431" t="str">
        <f t="shared" si="17"/>
        <v>Gastos_Gerais</v>
      </c>
      <c r="R367" s="429" t="s">
        <v>330</v>
      </c>
      <c r="S367" s="429" t="s">
        <v>330</v>
      </c>
    </row>
    <row r="368" spans="1:20" s="432" customFormat="1" ht="54.95" customHeight="1" x14ac:dyDescent="0.2">
      <c r="A368" s="424">
        <v>363</v>
      </c>
      <c r="B368" s="455">
        <v>43378</v>
      </c>
      <c r="C368" s="454">
        <v>43313</v>
      </c>
      <c r="D368" s="429" t="s">
        <v>281</v>
      </c>
      <c r="E368" s="429" t="s">
        <v>380</v>
      </c>
      <c r="F368" s="436">
        <v>150</v>
      </c>
      <c r="G368" s="457" t="s">
        <v>1368</v>
      </c>
      <c r="H368" s="429" t="s">
        <v>405</v>
      </c>
      <c r="I368" s="429" t="s">
        <v>619</v>
      </c>
      <c r="J368" s="429" t="s">
        <v>620</v>
      </c>
      <c r="K368" s="429" t="s">
        <v>621</v>
      </c>
      <c r="L368" s="429" t="s">
        <v>623</v>
      </c>
      <c r="M368" s="429">
        <v>4667</v>
      </c>
      <c r="N368" s="455">
        <v>43378</v>
      </c>
      <c r="O368" s="430">
        <f t="shared" si="15"/>
        <v>2</v>
      </c>
      <c r="P368" s="430">
        <f t="shared" si="16"/>
        <v>0</v>
      </c>
      <c r="Q368" s="431" t="str">
        <f t="shared" si="17"/>
        <v>Gastos_Gerais</v>
      </c>
      <c r="R368" s="429" t="s">
        <v>330</v>
      </c>
      <c r="S368" s="429" t="s">
        <v>330</v>
      </c>
    </row>
    <row r="369" spans="1:19" s="432" customFormat="1" ht="54.95" customHeight="1" x14ac:dyDescent="0.2">
      <c r="A369" s="424">
        <v>364</v>
      </c>
      <c r="B369" s="455">
        <v>43378</v>
      </c>
      <c r="C369" s="454">
        <v>43282</v>
      </c>
      <c r="D369" s="429" t="s">
        <v>281</v>
      </c>
      <c r="E369" s="429" t="s">
        <v>380</v>
      </c>
      <c r="F369" s="436">
        <v>150</v>
      </c>
      <c r="G369" s="457" t="s">
        <v>1369</v>
      </c>
      <c r="H369" s="429" t="s">
        <v>405</v>
      </c>
      <c r="I369" s="429" t="s">
        <v>619</v>
      </c>
      <c r="J369" s="429" t="s">
        <v>620</v>
      </c>
      <c r="K369" s="429" t="s">
        <v>621</v>
      </c>
      <c r="L369" s="429" t="s">
        <v>623</v>
      </c>
      <c r="M369" s="429">
        <v>4666</v>
      </c>
      <c r="N369" s="455">
        <v>43378</v>
      </c>
      <c r="O369" s="430">
        <f t="shared" si="15"/>
        <v>2</v>
      </c>
      <c r="P369" s="430">
        <f t="shared" si="16"/>
        <v>-1</v>
      </c>
      <c r="Q369" s="431" t="str">
        <f t="shared" si="17"/>
        <v>Gastos_Gerais</v>
      </c>
      <c r="R369" s="429" t="s">
        <v>330</v>
      </c>
      <c r="S369" s="429" t="s">
        <v>330</v>
      </c>
    </row>
    <row r="370" spans="1:19" s="432" customFormat="1" ht="54.95" customHeight="1" x14ac:dyDescent="0.2">
      <c r="A370" s="424">
        <v>365</v>
      </c>
      <c r="B370" s="455">
        <v>43378</v>
      </c>
      <c r="C370" s="454">
        <v>43160</v>
      </c>
      <c r="D370" s="429" t="s">
        <v>281</v>
      </c>
      <c r="E370" s="429" t="s">
        <v>386</v>
      </c>
      <c r="F370" s="436">
        <v>70.349999999999994</v>
      </c>
      <c r="G370" s="457" t="s">
        <v>1370</v>
      </c>
      <c r="H370" s="429" t="s">
        <v>405</v>
      </c>
      <c r="I370" s="429" t="s">
        <v>619</v>
      </c>
      <c r="J370" s="429" t="s">
        <v>620</v>
      </c>
      <c r="K370" s="429" t="s">
        <v>621</v>
      </c>
      <c r="L370" s="429" t="s">
        <v>623</v>
      </c>
      <c r="M370" s="429">
        <v>4664</v>
      </c>
      <c r="N370" s="455">
        <v>43378</v>
      </c>
      <c r="O370" s="430">
        <f t="shared" si="15"/>
        <v>2</v>
      </c>
      <c r="P370" s="430">
        <f t="shared" si="16"/>
        <v>-5</v>
      </c>
      <c r="Q370" s="431" t="str">
        <f t="shared" si="17"/>
        <v>Gastos_Gerais</v>
      </c>
      <c r="R370" s="429" t="s">
        <v>330</v>
      </c>
      <c r="S370" s="429" t="s">
        <v>330</v>
      </c>
    </row>
    <row r="371" spans="1:19" s="432" customFormat="1" ht="60" customHeight="1" x14ac:dyDescent="0.2">
      <c r="A371" s="424">
        <v>366</v>
      </c>
      <c r="B371" s="455">
        <v>43378</v>
      </c>
      <c r="C371" s="454">
        <v>43282</v>
      </c>
      <c r="D371" s="429" t="s">
        <v>281</v>
      </c>
      <c r="E371" s="429" t="s">
        <v>382</v>
      </c>
      <c r="F371" s="436">
        <v>138</v>
      </c>
      <c r="G371" s="457" t="s">
        <v>1371</v>
      </c>
      <c r="H371" s="429" t="s">
        <v>404</v>
      </c>
      <c r="I371" s="429" t="s">
        <v>619</v>
      </c>
      <c r="J371" s="429" t="s">
        <v>620</v>
      </c>
      <c r="K371" s="429" t="s">
        <v>621</v>
      </c>
      <c r="L371" s="429" t="s">
        <v>623</v>
      </c>
      <c r="M371" s="429">
        <v>4663</v>
      </c>
      <c r="N371" s="455">
        <v>43378</v>
      </c>
      <c r="O371" s="430">
        <f t="shared" si="15"/>
        <v>2</v>
      </c>
      <c r="P371" s="430">
        <f t="shared" si="16"/>
        <v>-1</v>
      </c>
      <c r="Q371" s="431" t="str">
        <f t="shared" si="17"/>
        <v>Gastos_Gerais</v>
      </c>
      <c r="R371" s="429" t="s">
        <v>330</v>
      </c>
      <c r="S371" s="429" t="s">
        <v>330</v>
      </c>
    </row>
    <row r="372" spans="1:19" s="432" customFormat="1" ht="58.5" customHeight="1" x14ac:dyDescent="0.2">
      <c r="A372" s="424">
        <v>367</v>
      </c>
      <c r="B372" s="455">
        <v>43378</v>
      </c>
      <c r="C372" s="454">
        <v>43252</v>
      </c>
      <c r="D372" s="429" t="s">
        <v>281</v>
      </c>
      <c r="E372" s="429" t="s">
        <v>382</v>
      </c>
      <c r="F372" s="436">
        <v>45</v>
      </c>
      <c r="G372" s="457" t="s">
        <v>1372</v>
      </c>
      <c r="H372" s="429" t="s">
        <v>407</v>
      </c>
      <c r="I372" s="429" t="s">
        <v>619</v>
      </c>
      <c r="J372" s="429" t="s">
        <v>620</v>
      </c>
      <c r="K372" s="429" t="s">
        <v>621</v>
      </c>
      <c r="L372" s="429" t="s">
        <v>623</v>
      </c>
      <c r="M372" s="429">
        <v>4660</v>
      </c>
      <c r="N372" s="455">
        <v>43378</v>
      </c>
      <c r="O372" s="430">
        <f t="shared" si="15"/>
        <v>2</v>
      </c>
      <c r="P372" s="430">
        <f t="shared" si="16"/>
        <v>-2</v>
      </c>
      <c r="Q372" s="431" t="str">
        <f t="shared" si="17"/>
        <v>Gastos_Gerais</v>
      </c>
      <c r="R372" s="455" t="s">
        <v>330</v>
      </c>
      <c r="S372" s="455" t="s">
        <v>330</v>
      </c>
    </row>
    <row r="373" spans="1:19" s="432" customFormat="1" ht="57.75" customHeight="1" x14ac:dyDescent="0.2">
      <c r="A373" s="424">
        <v>368</v>
      </c>
      <c r="B373" s="455">
        <v>43378</v>
      </c>
      <c r="C373" s="454">
        <v>43344</v>
      </c>
      <c r="D373" s="429" t="s">
        <v>281</v>
      </c>
      <c r="E373" s="429" t="s">
        <v>382</v>
      </c>
      <c r="F373" s="436">
        <v>3.6</v>
      </c>
      <c r="G373" s="457" t="s">
        <v>1373</v>
      </c>
      <c r="H373" s="429" t="s">
        <v>406</v>
      </c>
      <c r="I373" s="429" t="s">
        <v>619</v>
      </c>
      <c r="J373" s="429" t="s">
        <v>620</v>
      </c>
      <c r="K373" s="429" t="s">
        <v>621</v>
      </c>
      <c r="L373" s="429" t="s">
        <v>623</v>
      </c>
      <c r="M373" s="429">
        <v>4658</v>
      </c>
      <c r="N373" s="455">
        <v>43378</v>
      </c>
      <c r="O373" s="430">
        <f t="shared" si="15"/>
        <v>2</v>
      </c>
      <c r="P373" s="430">
        <f t="shared" si="16"/>
        <v>1</v>
      </c>
      <c r="Q373" s="431" t="str">
        <f t="shared" si="17"/>
        <v>Gastos_Gerais</v>
      </c>
      <c r="R373" s="429" t="s">
        <v>330</v>
      </c>
      <c r="S373" s="429" t="s">
        <v>330</v>
      </c>
    </row>
    <row r="374" spans="1:19" s="432" customFormat="1" ht="58.5" customHeight="1" x14ac:dyDescent="0.2">
      <c r="A374" s="424">
        <v>369</v>
      </c>
      <c r="B374" s="455">
        <v>43378</v>
      </c>
      <c r="C374" s="454">
        <v>43344</v>
      </c>
      <c r="D374" s="429" t="s">
        <v>281</v>
      </c>
      <c r="E374" s="429" t="s">
        <v>392</v>
      </c>
      <c r="F374" s="436">
        <v>9</v>
      </c>
      <c r="G374" s="457" t="s">
        <v>1374</v>
      </c>
      <c r="H374" s="429" t="s">
        <v>403</v>
      </c>
      <c r="I374" s="429" t="s">
        <v>619</v>
      </c>
      <c r="J374" s="429" t="s">
        <v>620</v>
      </c>
      <c r="K374" s="429" t="s">
        <v>621</v>
      </c>
      <c r="L374" s="429" t="s">
        <v>623</v>
      </c>
      <c r="M374" s="429">
        <v>4657</v>
      </c>
      <c r="N374" s="455">
        <v>43378</v>
      </c>
      <c r="O374" s="430">
        <f t="shared" si="15"/>
        <v>2</v>
      </c>
      <c r="P374" s="430">
        <f t="shared" si="16"/>
        <v>1</v>
      </c>
      <c r="Q374" s="431" t="str">
        <f t="shared" si="17"/>
        <v>Gastos_Gerais</v>
      </c>
      <c r="R374" s="429" t="s">
        <v>330</v>
      </c>
      <c r="S374" s="429" t="s">
        <v>330</v>
      </c>
    </row>
    <row r="375" spans="1:19" s="432" customFormat="1" ht="54.95" customHeight="1" x14ac:dyDescent="0.2">
      <c r="A375" s="424">
        <v>370</v>
      </c>
      <c r="B375" s="455">
        <v>43378</v>
      </c>
      <c r="C375" s="454">
        <v>43344</v>
      </c>
      <c r="D375" s="429" t="s">
        <v>281</v>
      </c>
      <c r="E375" s="429" t="s">
        <v>382</v>
      </c>
      <c r="F375" s="436">
        <v>15</v>
      </c>
      <c r="G375" s="457" t="s">
        <v>1375</v>
      </c>
      <c r="H375" s="429" t="s">
        <v>403</v>
      </c>
      <c r="I375" s="429" t="s">
        <v>619</v>
      </c>
      <c r="J375" s="429" t="s">
        <v>620</v>
      </c>
      <c r="K375" s="429" t="s">
        <v>621</v>
      </c>
      <c r="L375" s="429" t="s">
        <v>623</v>
      </c>
      <c r="M375" s="429">
        <v>4656</v>
      </c>
      <c r="N375" s="455">
        <v>43378</v>
      </c>
      <c r="O375" s="430">
        <f t="shared" si="15"/>
        <v>2</v>
      </c>
      <c r="P375" s="430">
        <f t="shared" si="16"/>
        <v>1</v>
      </c>
      <c r="Q375" s="431" t="str">
        <f t="shared" si="17"/>
        <v>Gastos_Gerais</v>
      </c>
      <c r="R375" s="429" t="s">
        <v>330</v>
      </c>
      <c r="S375" s="429" t="s">
        <v>330</v>
      </c>
    </row>
    <row r="376" spans="1:19" s="432" customFormat="1" ht="60.75" customHeight="1" x14ac:dyDescent="0.2">
      <c r="A376" s="424">
        <v>371</v>
      </c>
      <c r="B376" s="455">
        <v>43378</v>
      </c>
      <c r="C376" s="454">
        <v>43344</v>
      </c>
      <c r="D376" s="429" t="s">
        <v>281</v>
      </c>
      <c r="E376" s="429" t="s">
        <v>382</v>
      </c>
      <c r="F376" s="436">
        <v>7.2</v>
      </c>
      <c r="G376" s="457" t="s">
        <v>1376</v>
      </c>
      <c r="H376" s="429" t="s">
        <v>403</v>
      </c>
      <c r="I376" s="429" t="s">
        <v>619</v>
      </c>
      <c r="J376" s="429" t="s">
        <v>620</v>
      </c>
      <c r="K376" s="429" t="s">
        <v>621</v>
      </c>
      <c r="L376" s="429" t="s">
        <v>623</v>
      </c>
      <c r="M376" s="429">
        <v>4655</v>
      </c>
      <c r="N376" s="455">
        <v>43378</v>
      </c>
      <c r="O376" s="430">
        <f t="shared" si="15"/>
        <v>2</v>
      </c>
      <c r="P376" s="430">
        <f t="shared" si="16"/>
        <v>1</v>
      </c>
      <c r="Q376" s="431" t="str">
        <f t="shared" si="17"/>
        <v>Gastos_Gerais</v>
      </c>
      <c r="R376" s="429" t="s">
        <v>330</v>
      </c>
      <c r="S376" s="429" t="s">
        <v>330</v>
      </c>
    </row>
    <row r="377" spans="1:19" s="432" customFormat="1" ht="57.75" customHeight="1" x14ac:dyDescent="0.2">
      <c r="A377" s="424">
        <v>372</v>
      </c>
      <c r="B377" s="455">
        <v>43378</v>
      </c>
      <c r="C377" s="454">
        <v>43344</v>
      </c>
      <c r="D377" s="429" t="s">
        <v>281</v>
      </c>
      <c r="E377" s="429" t="s">
        <v>382</v>
      </c>
      <c r="F377" s="436">
        <v>7.2</v>
      </c>
      <c r="G377" s="457" t="s">
        <v>1377</v>
      </c>
      <c r="H377" s="429" t="s">
        <v>403</v>
      </c>
      <c r="I377" s="429" t="s">
        <v>619</v>
      </c>
      <c r="J377" s="429" t="s">
        <v>620</v>
      </c>
      <c r="K377" s="429" t="s">
        <v>621</v>
      </c>
      <c r="L377" s="429" t="s">
        <v>623</v>
      </c>
      <c r="M377" s="429">
        <v>4653</v>
      </c>
      <c r="N377" s="455">
        <v>43378</v>
      </c>
      <c r="O377" s="430">
        <f t="shared" si="15"/>
        <v>2</v>
      </c>
      <c r="P377" s="430">
        <f t="shared" si="16"/>
        <v>1</v>
      </c>
      <c r="Q377" s="431" t="str">
        <f t="shared" si="17"/>
        <v>Gastos_Gerais</v>
      </c>
      <c r="R377" s="429" t="s">
        <v>330</v>
      </c>
      <c r="S377" s="429" t="s">
        <v>330</v>
      </c>
    </row>
    <row r="378" spans="1:19" s="432" customFormat="1" ht="54.95" customHeight="1" x14ac:dyDescent="0.2">
      <c r="A378" s="424">
        <v>373</v>
      </c>
      <c r="B378" s="455">
        <v>43378</v>
      </c>
      <c r="C378" s="454">
        <v>43344</v>
      </c>
      <c r="D378" s="429" t="s">
        <v>281</v>
      </c>
      <c r="E378" s="429" t="s">
        <v>382</v>
      </c>
      <c r="F378" s="436">
        <v>91.5</v>
      </c>
      <c r="G378" s="457" t="s">
        <v>1378</v>
      </c>
      <c r="H378" s="429" t="s">
        <v>403</v>
      </c>
      <c r="I378" s="429" t="s">
        <v>619</v>
      </c>
      <c r="J378" s="429" t="s">
        <v>620</v>
      </c>
      <c r="K378" s="429" t="s">
        <v>621</v>
      </c>
      <c r="L378" s="429" t="s">
        <v>623</v>
      </c>
      <c r="M378" s="429">
        <v>4651</v>
      </c>
      <c r="N378" s="455">
        <v>43378</v>
      </c>
      <c r="O378" s="430">
        <f t="shared" si="15"/>
        <v>2</v>
      </c>
      <c r="P378" s="430">
        <f t="shared" si="16"/>
        <v>1</v>
      </c>
      <c r="Q378" s="431" t="str">
        <f t="shared" si="17"/>
        <v>Gastos_Gerais</v>
      </c>
      <c r="R378" s="429" t="s">
        <v>330</v>
      </c>
      <c r="S378" s="429" t="s">
        <v>330</v>
      </c>
    </row>
    <row r="379" spans="1:19" s="432" customFormat="1" ht="56.25" customHeight="1" x14ac:dyDescent="0.2">
      <c r="A379" s="424">
        <v>374</v>
      </c>
      <c r="B379" s="455">
        <v>43378</v>
      </c>
      <c r="C379" s="454">
        <v>43344</v>
      </c>
      <c r="D379" s="429" t="s">
        <v>281</v>
      </c>
      <c r="E379" s="429" t="s">
        <v>382</v>
      </c>
      <c r="F379" s="436">
        <v>21</v>
      </c>
      <c r="G379" s="457" t="s">
        <v>1379</v>
      </c>
      <c r="H379" s="429" t="s">
        <v>403</v>
      </c>
      <c r="I379" s="429" t="s">
        <v>619</v>
      </c>
      <c r="J379" s="429" t="s">
        <v>620</v>
      </c>
      <c r="K379" s="429" t="s">
        <v>621</v>
      </c>
      <c r="L379" s="429" t="s">
        <v>623</v>
      </c>
      <c r="M379" s="475">
        <v>4650</v>
      </c>
      <c r="N379" s="455">
        <v>43378</v>
      </c>
      <c r="O379" s="430">
        <f t="shared" si="15"/>
        <v>2</v>
      </c>
      <c r="P379" s="430">
        <f t="shared" si="16"/>
        <v>1</v>
      </c>
      <c r="Q379" s="431" t="str">
        <f t="shared" si="17"/>
        <v>Gastos_Gerais</v>
      </c>
      <c r="R379" s="429" t="s">
        <v>330</v>
      </c>
      <c r="S379" s="429" t="s">
        <v>330</v>
      </c>
    </row>
    <row r="380" spans="1:19" s="432" customFormat="1" ht="49.5" customHeight="1" x14ac:dyDescent="0.2">
      <c r="A380" s="424">
        <v>375</v>
      </c>
      <c r="B380" s="455">
        <v>43378</v>
      </c>
      <c r="C380" s="454">
        <v>43160</v>
      </c>
      <c r="D380" s="429" t="s">
        <v>281</v>
      </c>
      <c r="E380" s="429" t="s">
        <v>386</v>
      </c>
      <c r="F380" s="436">
        <v>150</v>
      </c>
      <c r="G380" s="457" t="s">
        <v>1380</v>
      </c>
      <c r="H380" s="429" t="s">
        <v>405</v>
      </c>
      <c r="I380" s="429" t="s">
        <v>619</v>
      </c>
      <c r="J380" s="429" t="s">
        <v>620</v>
      </c>
      <c r="K380" s="429" t="s">
        <v>621</v>
      </c>
      <c r="L380" s="429" t="s">
        <v>623</v>
      </c>
      <c r="M380" s="429">
        <v>4648</v>
      </c>
      <c r="N380" s="455">
        <v>43378</v>
      </c>
      <c r="O380" s="430">
        <f t="shared" si="15"/>
        <v>2</v>
      </c>
      <c r="P380" s="430">
        <f t="shared" si="16"/>
        <v>-5</v>
      </c>
      <c r="Q380" s="431" t="str">
        <f t="shared" si="17"/>
        <v>Gastos_Gerais</v>
      </c>
      <c r="R380" s="429" t="s">
        <v>330</v>
      </c>
      <c r="S380" s="429" t="s">
        <v>330</v>
      </c>
    </row>
    <row r="381" spans="1:19" s="432" customFormat="1" ht="54.95" customHeight="1" x14ac:dyDescent="0.2">
      <c r="A381" s="424">
        <v>376</v>
      </c>
      <c r="B381" s="455">
        <v>43378</v>
      </c>
      <c r="C381" s="454">
        <v>43282</v>
      </c>
      <c r="D381" s="429" t="s">
        <v>281</v>
      </c>
      <c r="E381" s="429" t="s">
        <v>382</v>
      </c>
      <c r="F381" s="436">
        <v>102</v>
      </c>
      <c r="G381" s="457" t="s">
        <v>1381</v>
      </c>
      <c r="H381" s="429" t="s">
        <v>404</v>
      </c>
      <c r="I381" s="429" t="s">
        <v>619</v>
      </c>
      <c r="J381" s="429" t="s">
        <v>620</v>
      </c>
      <c r="K381" s="429" t="s">
        <v>621</v>
      </c>
      <c r="L381" s="429" t="s">
        <v>623</v>
      </c>
      <c r="M381" s="429">
        <v>4646</v>
      </c>
      <c r="N381" s="455">
        <v>43378</v>
      </c>
      <c r="O381" s="430">
        <f t="shared" si="15"/>
        <v>2</v>
      </c>
      <c r="P381" s="430">
        <f t="shared" si="16"/>
        <v>-1</v>
      </c>
      <c r="Q381" s="431" t="str">
        <f t="shared" si="17"/>
        <v>Gastos_Gerais</v>
      </c>
      <c r="R381" s="429" t="s">
        <v>330</v>
      </c>
      <c r="S381" s="429" t="s">
        <v>330</v>
      </c>
    </row>
    <row r="382" spans="1:19" s="432" customFormat="1" ht="54.95" customHeight="1" x14ac:dyDescent="0.2">
      <c r="A382" s="424">
        <v>377</v>
      </c>
      <c r="B382" s="455">
        <v>43378</v>
      </c>
      <c r="C382" s="454">
        <v>43282</v>
      </c>
      <c r="D382" s="429" t="s">
        <v>281</v>
      </c>
      <c r="E382" s="429" t="s">
        <v>400</v>
      </c>
      <c r="F382" s="436">
        <v>89.5</v>
      </c>
      <c r="G382" s="457" t="s">
        <v>1382</v>
      </c>
      <c r="H382" s="429" t="s">
        <v>402</v>
      </c>
      <c r="I382" s="429" t="s">
        <v>619</v>
      </c>
      <c r="J382" s="429" t="s">
        <v>620</v>
      </c>
      <c r="K382" s="429" t="s">
        <v>621</v>
      </c>
      <c r="L382" s="429" t="s">
        <v>623</v>
      </c>
      <c r="M382" s="429">
        <v>4645</v>
      </c>
      <c r="N382" s="455">
        <v>43378</v>
      </c>
      <c r="O382" s="430">
        <f t="shared" si="15"/>
        <v>2</v>
      </c>
      <c r="P382" s="430">
        <f t="shared" si="16"/>
        <v>-1</v>
      </c>
      <c r="Q382" s="431" t="str">
        <f t="shared" si="17"/>
        <v>Gastos_Gerais</v>
      </c>
      <c r="R382" s="429" t="s">
        <v>330</v>
      </c>
      <c r="S382" s="429" t="s">
        <v>330</v>
      </c>
    </row>
    <row r="383" spans="1:19" s="432" customFormat="1" ht="54.95" customHeight="1" x14ac:dyDescent="0.2">
      <c r="A383" s="424">
        <v>378</v>
      </c>
      <c r="B383" s="455">
        <v>43378</v>
      </c>
      <c r="C383" s="454">
        <v>43344</v>
      </c>
      <c r="D383" s="429" t="s">
        <v>281</v>
      </c>
      <c r="E383" s="429" t="s">
        <v>394</v>
      </c>
      <c r="F383" s="436">
        <v>11</v>
      </c>
      <c r="G383" s="457" t="s">
        <v>1383</v>
      </c>
      <c r="H383" s="429" t="s">
        <v>408</v>
      </c>
      <c r="I383" s="429" t="s">
        <v>619</v>
      </c>
      <c r="J383" s="429" t="s">
        <v>620</v>
      </c>
      <c r="K383" s="429" t="s">
        <v>621</v>
      </c>
      <c r="L383" s="429" t="s">
        <v>623</v>
      </c>
      <c r="M383" s="429">
        <v>4643</v>
      </c>
      <c r="N383" s="455">
        <v>43378</v>
      </c>
      <c r="O383" s="430">
        <f t="shared" si="15"/>
        <v>2</v>
      </c>
      <c r="P383" s="430">
        <f t="shared" si="16"/>
        <v>1</v>
      </c>
      <c r="Q383" s="431" t="str">
        <f t="shared" si="17"/>
        <v>Gastos_Gerais</v>
      </c>
      <c r="R383" s="429" t="s">
        <v>330</v>
      </c>
      <c r="S383" s="429" t="s">
        <v>330</v>
      </c>
    </row>
    <row r="384" spans="1:19" s="432" customFormat="1" ht="59.25" customHeight="1" x14ac:dyDescent="0.2">
      <c r="A384" s="424">
        <v>379</v>
      </c>
      <c r="B384" s="455">
        <v>43378</v>
      </c>
      <c r="C384" s="454">
        <v>43344</v>
      </c>
      <c r="D384" s="429" t="s">
        <v>281</v>
      </c>
      <c r="E384" s="429" t="s">
        <v>91</v>
      </c>
      <c r="F384" s="436">
        <v>50.25</v>
      </c>
      <c r="G384" s="457" t="s">
        <v>1384</v>
      </c>
      <c r="H384" s="429" t="s">
        <v>329</v>
      </c>
      <c r="I384" s="429" t="s">
        <v>619</v>
      </c>
      <c r="J384" s="429" t="s">
        <v>620</v>
      </c>
      <c r="K384" s="429" t="s">
        <v>621</v>
      </c>
      <c r="L384" s="429" t="s">
        <v>623</v>
      </c>
      <c r="M384" s="429">
        <v>4680</v>
      </c>
      <c r="N384" s="455">
        <v>43378</v>
      </c>
      <c r="O384" s="430">
        <f t="shared" si="15"/>
        <v>2</v>
      </c>
      <c r="P384" s="430">
        <f t="shared" si="16"/>
        <v>1</v>
      </c>
      <c r="Q384" s="431" t="str">
        <f t="shared" si="17"/>
        <v>Gastos_Gerais</v>
      </c>
      <c r="R384" s="429" t="s">
        <v>330</v>
      </c>
      <c r="S384" s="429" t="s">
        <v>330</v>
      </c>
    </row>
    <row r="385" spans="1:20" s="432" customFormat="1" ht="65.25" customHeight="1" x14ac:dyDescent="0.2">
      <c r="A385" s="424">
        <v>380</v>
      </c>
      <c r="B385" s="455">
        <v>43378</v>
      </c>
      <c r="C385" s="454">
        <v>43374</v>
      </c>
      <c r="D385" s="429" t="s">
        <v>281</v>
      </c>
      <c r="E385" s="429" t="s">
        <v>72</v>
      </c>
      <c r="F385" s="436">
        <v>5.5</v>
      </c>
      <c r="G385" s="457" t="s">
        <v>1385</v>
      </c>
      <c r="H385" s="429" t="s">
        <v>329</v>
      </c>
      <c r="I385" s="429" t="s">
        <v>744</v>
      </c>
      <c r="J385" s="427" t="s">
        <v>745</v>
      </c>
      <c r="K385" s="427" t="s">
        <v>746</v>
      </c>
      <c r="L385" s="429" t="s">
        <v>723</v>
      </c>
      <c r="M385" s="427" t="s">
        <v>330</v>
      </c>
      <c r="N385" s="455">
        <v>43378</v>
      </c>
      <c r="O385" s="430">
        <f t="shared" si="15"/>
        <v>2</v>
      </c>
      <c r="P385" s="430">
        <f t="shared" si="16"/>
        <v>2</v>
      </c>
      <c r="Q385" s="431" t="str">
        <f t="shared" si="17"/>
        <v>Gastos_Gerais</v>
      </c>
      <c r="R385" s="429" t="s">
        <v>330</v>
      </c>
      <c r="S385" s="429" t="s">
        <v>330</v>
      </c>
    </row>
    <row r="386" spans="1:20" s="432" customFormat="1" ht="62.25" customHeight="1" x14ac:dyDescent="0.2">
      <c r="A386" s="424">
        <v>381</v>
      </c>
      <c r="B386" s="455">
        <v>43381</v>
      </c>
      <c r="C386" s="454">
        <v>43313</v>
      </c>
      <c r="D386" s="455" t="s">
        <v>281</v>
      </c>
      <c r="E386" s="429" t="s">
        <v>374</v>
      </c>
      <c r="F386" s="436">
        <v>9.8800000000000008</v>
      </c>
      <c r="G386" s="457" t="s">
        <v>1386</v>
      </c>
      <c r="H386" s="429" t="s">
        <v>405</v>
      </c>
      <c r="I386" s="429" t="s">
        <v>744</v>
      </c>
      <c r="J386" s="429" t="s">
        <v>745</v>
      </c>
      <c r="K386" s="429" t="s">
        <v>746</v>
      </c>
      <c r="L386" s="429" t="s">
        <v>723</v>
      </c>
      <c r="M386" s="429" t="s">
        <v>330</v>
      </c>
      <c r="N386" s="455">
        <v>43381</v>
      </c>
      <c r="O386" s="430">
        <f t="shared" si="15"/>
        <v>2</v>
      </c>
      <c r="P386" s="430">
        <f t="shared" si="16"/>
        <v>0</v>
      </c>
      <c r="Q386" s="431" t="str">
        <f t="shared" si="17"/>
        <v>Gastos_Gerais</v>
      </c>
      <c r="R386" s="429" t="s">
        <v>330</v>
      </c>
      <c r="S386" s="429" t="s">
        <v>330</v>
      </c>
    </row>
    <row r="387" spans="1:20" s="432" customFormat="1" ht="87.75" customHeight="1" x14ac:dyDescent="0.2">
      <c r="A387" s="424">
        <v>382</v>
      </c>
      <c r="B387" s="455">
        <v>43381</v>
      </c>
      <c r="C387" s="454">
        <v>43313</v>
      </c>
      <c r="D387" s="429" t="s">
        <v>281</v>
      </c>
      <c r="E387" s="429" t="s">
        <v>374</v>
      </c>
      <c r="F387" s="436">
        <v>2599.1999999999998</v>
      </c>
      <c r="G387" s="457" t="s">
        <v>1387</v>
      </c>
      <c r="H387" s="429" t="s">
        <v>405</v>
      </c>
      <c r="I387" s="429" t="s">
        <v>1388</v>
      </c>
      <c r="J387" s="429" t="s">
        <v>1389</v>
      </c>
      <c r="K387" s="429" t="s">
        <v>998</v>
      </c>
      <c r="L387" s="429" t="s">
        <v>999</v>
      </c>
      <c r="M387" s="429" t="s">
        <v>330</v>
      </c>
      <c r="N387" s="455">
        <v>43381</v>
      </c>
      <c r="O387" s="430">
        <f t="shared" si="15"/>
        <v>2</v>
      </c>
      <c r="P387" s="430">
        <f t="shared" si="16"/>
        <v>0</v>
      </c>
      <c r="Q387" s="431" t="str">
        <f t="shared" si="17"/>
        <v>Gastos_Gerais</v>
      </c>
      <c r="R387" s="429" t="s">
        <v>330</v>
      </c>
      <c r="S387" s="429" t="s">
        <v>330</v>
      </c>
    </row>
    <row r="388" spans="1:20" s="432" customFormat="1" ht="65.25" customHeight="1" x14ac:dyDescent="0.2">
      <c r="A388" s="424">
        <v>383</v>
      </c>
      <c r="B388" s="455">
        <v>43381</v>
      </c>
      <c r="C388" s="454">
        <v>43313</v>
      </c>
      <c r="D388" s="429" t="s">
        <v>281</v>
      </c>
      <c r="E388" s="429" t="s">
        <v>374</v>
      </c>
      <c r="F388" s="436">
        <v>110</v>
      </c>
      <c r="G388" s="457" t="s">
        <v>1390</v>
      </c>
      <c r="H388" s="429" t="s">
        <v>405</v>
      </c>
      <c r="I388" s="429" t="s">
        <v>744</v>
      </c>
      <c r="J388" s="429" t="s">
        <v>745</v>
      </c>
      <c r="K388" s="429" t="s">
        <v>746</v>
      </c>
      <c r="L388" s="429" t="s">
        <v>723</v>
      </c>
      <c r="M388" s="429" t="s">
        <v>330</v>
      </c>
      <c r="N388" s="455">
        <v>43381</v>
      </c>
      <c r="O388" s="430">
        <f t="shared" si="15"/>
        <v>2</v>
      </c>
      <c r="P388" s="430">
        <f t="shared" si="16"/>
        <v>0</v>
      </c>
      <c r="Q388" s="431" t="str">
        <f t="shared" si="17"/>
        <v>Gastos_Gerais</v>
      </c>
      <c r="R388" s="429" t="s">
        <v>330</v>
      </c>
      <c r="S388" s="429" t="s">
        <v>330</v>
      </c>
    </row>
    <row r="389" spans="1:20" s="432" customFormat="1" ht="54.95" customHeight="1" x14ac:dyDescent="0.2">
      <c r="A389" s="424">
        <v>384</v>
      </c>
      <c r="B389" s="455">
        <v>43381</v>
      </c>
      <c r="C389" s="454">
        <v>43313</v>
      </c>
      <c r="D389" s="429" t="s">
        <v>281</v>
      </c>
      <c r="E389" s="429" t="s">
        <v>374</v>
      </c>
      <c r="F389" s="436">
        <v>475.74</v>
      </c>
      <c r="G389" s="457" t="s">
        <v>1391</v>
      </c>
      <c r="H389" s="429" t="s">
        <v>405</v>
      </c>
      <c r="I389" s="429" t="s">
        <v>1001</v>
      </c>
      <c r="J389" s="429" t="s">
        <v>330</v>
      </c>
      <c r="K389" s="429" t="s">
        <v>621</v>
      </c>
      <c r="L389" s="429" t="s">
        <v>1058</v>
      </c>
      <c r="M389" s="429" t="s">
        <v>330</v>
      </c>
      <c r="N389" s="455">
        <v>43381</v>
      </c>
      <c r="O389" s="430">
        <f t="shared" si="15"/>
        <v>2</v>
      </c>
      <c r="P389" s="430">
        <f t="shared" si="16"/>
        <v>0</v>
      </c>
      <c r="Q389" s="431" t="str">
        <f t="shared" si="17"/>
        <v>Gastos_Gerais</v>
      </c>
      <c r="R389" s="429" t="s">
        <v>330</v>
      </c>
      <c r="S389" s="429" t="s">
        <v>330</v>
      </c>
    </row>
    <row r="390" spans="1:20" s="432" customFormat="1" ht="118.5" customHeight="1" x14ac:dyDescent="0.2">
      <c r="A390" s="424">
        <v>385</v>
      </c>
      <c r="B390" s="455">
        <v>43381</v>
      </c>
      <c r="C390" s="454">
        <v>43221</v>
      </c>
      <c r="D390" s="429" t="s">
        <v>281</v>
      </c>
      <c r="E390" s="429" t="s">
        <v>92</v>
      </c>
      <c r="F390" s="436">
        <v>347</v>
      </c>
      <c r="G390" s="457" t="s">
        <v>442</v>
      </c>
      <c r="H390" s="429" t="s">
        <v>402</v>
      </c>
      <c r="I390" s="429" t="s">
        <v>958</v>
      </c>
      <c r="J390" s="429" t="s">
        <v>959</v>
      </c>
      <c r="K390" s="429" t="s">
        <v>740</v>
      </c>
      <c r="L390" s="429" t="s">
        <v>960</v>
      </c>
      <c r="M390" s="429">
        <v>15177</v>
      </c>
      <c r="N390" s="455">
        <v>43364</v>
      </c>
      <c r="O390" s="430">
        <f t="shared" si="15"/>
        <v>2</v>
      </c>
      <c r="P390" s="430">
        <f t="shared" si="16"/>
        <v>-3</v>
      </c>
      <c r="Q390" s="431" t="str">
        <f t="shared" si="17"/>
        <v>Gastos_Gerais</v>
      </c>
      <c r="R390" s="429" t="s">
        <v>425</v>
      </c>
      <c r="S390" s="429" t="s">
        <v>1392</v>
      </c>
    </row>
    <row r="391" spans="1:20" s="432" customFormat="1" ht="78" customHeight="1" x14ac:dyDescent="0.2">
      <c r="A391" s="424">
        <v>386</v>
      </c>
      <c r="B391" s="455">
        <v>43381</v>
      </c>
      <c r="C391" s="454">
        <v>43282</v>
      </c>
      <c r="D391" s="429" t="s">
        <v>281</v>
      </c>
      <c r="E391" s="429" t="s">
        <v>92</v>
      </c>
      <c r="F391" s="436">
        <v>98</v>
      </c>
      <c r="G391" s="457" t="s">
        <v>503</v>
      </c>
      <c r="H391" s="429" t="s">
        <v>405</v>
      </c>
      <c r="I391" s="429" t="s">
        <v>958</v>
      </c>
      <c r="J391" s="429" t="s">
        <v>959</v>
      </c>
      <c r="K391" s="429" t="s">
        <v>740</v>
      </c>
      <c r="L391" s="429" t="s">
        <v>960</v>
      </c>
      <c r="M391" s="429">
        <v>50940</v>
      </c>
      <c r="N391" s="455">
        <v>43364</v>
      </c>
      <c r="O391" s="430">
        <f t="shared" ref="O391:O454" si="18">IF(B391=0,0,IF(YEAR(B391)=$P$1,MONTH(B391)-$O$1+12,(YEAR(B391)-$P$1)*11-$O$1+5+MONTH(B391)))-11</f>
        <v>2</v>
      </c>
      <c r="P391" s="430">
        <f t="shared" ref="P391:P454" si="19">IF(C391=0,0,IF(YEAR(C391)=$P$1,MONTH(C391)-$O$1+11,(YEAR(C391)-$P$1)*12-$O$1+11+MONTH(C391)))-10</f>
        <v>-1</v>
      </c>
      <c r="Q391" s="431" t="str">
        <f t="shared" ref="Q391:Q454" si="20">SUBSTITUTE(D391," ","_")</f>
        <v>Gastos_Gerais</v>
      </c>
      <c r="R391" s="429" t="s">
        <v>425</v>
      </c>
      <c r="S391" s="429" t="s">
        <v>1393</v>
      </c>
    </row>
    <row r="392" spans="1:20" s="432" customFormat="1" ht="157.5" customHeight="1" x14ac:dyDescent="0.2">
      <c r="A392" s="424">
        <v>387</v>
      </c>
      <c r="B392" s="455">
        <v>43381</v>
      </c>
      <c r="C392" s="454">
        <v>43344</v>
      </c>
      <c r="D392" s="429" t="s">
        <v>281</v>
      </c>
      <c r="E392" s="429" t="s">
        <v>60</v>
      </c>
      <c r="F392" s="436">
        <v>2496.41</v>
      </c>
      <c r="G392" s="457" t="s">
        <v>1394</v>
      </c>
      <c r="H392" s="429" t="s">
        <v>329</v>
      </c>
      <c r="I392" s="429" t="s">
        <v>981</v>
      </c>
      <c r="J392" s="429" t="s">
        <v>857</v>
      </c>
      <c r="K392" s="429" t="s">
        <v>608</v>
      </c>
      <c r="L392" s="429" t="s">
        <v>33</v>
      </c>
      <c r="M392" s="429" t="s">
        <v>1395</v>
      </c>
      <c r="N392" s="455">
        <v>43363</v>
      </c>
      <c r="O392" s="430">
        <f t="shared" si="18"/>
        <v>2</v>
      </c>
      <c r="P392" s="430">
        <f t="shared" si="19"/>
        <v>1</v>
      </c>
      <c r="Q392" s="431" t="str">
        <f t="shared" si="20"/>
        <v>Gastos_Gerais</v>
      </c>
      <c r="R392" s="429" t="s">
        <v>422</v>
      </c>
      <c r="S392" s="429" t="s">
        <v>859</v>
      </c>
    </row>
    <row r="393" spans="1:20" s="432" customFormat="1" ht="58.5" customHeight="1" x14ac:dyDescent="0.2">
      <c r="A393" s="424">
        <v>388</v>
      </c>
      <c r="B393" s="455">
        <v>43381</v>
      </c>
      <c r="C393" s="454">
        <v>43374</v>
      </c>
      <c r="D393" s="429" t="s">
        <v>281</v>
      </c>
      <c r="E393" s="429" t="s">
        <v>400</v>
      </c>
      <c r="F393" s="436">
        <v>36</v>
      </c>
      <c r="G393" s="457" t="s">
        <v>1335</v>
      </c>
      <c r="H393" s="429" t="s">
        <v>402</v>
      </c>
      <c r="I393" s="429" t="s">
        <v>1396</v>
      </c>
      <c r="J393" s="429" t="s">
        <v>1397</v>
      </c>
      <c r="K393" s="429" t="s">
        <v>1398</v>
      </c>
      <c r="L393" s="429" t="s">
        <v>33</v>
      </c>
      <c r="M393" s="429" t="s">
        <v>1399</v>
      </c>
      <c r="N393" s="455">
        <v>43381</v>
      </c>
      <c r="O393" s="430">
        <f t="shared" si="18"/>
        <v>2</v>
      </c>
      <c r="P393" s="430">
        <f t="shared" si="19"/>
        <v>2</v>
      </c>
      <c r="Q393" s="431" t="str">
        <f t="shared" si="20"/>
        <v>Gastos_Gerais</v>
      </c>
      <c r="R393" s="429" t="s">
        <v>604</v>
      </c>
      <c r="S393" s="429" t="s">
        <v>1400</v>
      </c>
      <c r="T393" s="485"/>
    </row>
    <row r="394" spans="1:20" s="432" customFormat="1" ht="65.25" customHeight="1" x14ac:dyDescent="0.2">
      <c r="A394" s="424">
        <v>389</v>
      </c>
      <c r="B394" s="455">
        <v>43381</v>
      </c>
      <c r="C394" s="454">
        <v>43313</v>
      </c>
      <c r="D394" s="429" t="s">
        <v>281</v>
      </c>
      <c r="E394" s="429" t="s">
        <v>400</v>
      </c>
      <c r="F394" s="436">
        <v>3000</v>
      </c>
      <c r="G394" s="457" t="s">
        <v>556</v>
      </c>
      <c r="H394" s="429" t="s">
        <v>405</v>
      </c>
      <c r="I394" s="429" t="s">
        <v>1401</v>
      </c>
      <c r="J394" s="429" t="s">
        <v>1402</v>
      </c>
      <c r="K394" s="429" t="s">
        <v>1403</v>
      </c>
      <c r="L394" s="429" t="s">
        <v>33</v>
      </c>
      <c r="M394" s="429" t="s">
        <v>1404</v>
      </c>
      <c r="N394" s="455">
        <v>43325</v>
      </c>
      <c r="O394" s="430">
        <f t="shared" si="18"/>
        <v>2</v>
      </c>
      <c r="P394" s="430">
        <f t="shared" si="19"/>
        <v>0</v>
      </c>
      <c r="Q394" s="431" t="str">
        <f t="shared" si="20"/>
        <v>Gastos_Gerais</v>
      </c>
      <c r="R394" s="429" t="s">
        <v>425</v>
      </c>
      <c r="S394" s="429" t="s">
        <v>1405</v>
      </c>
    </row>
    <row r="395" spans="1:20" s="432" customFormat="1" ht="74.25" customHeight="1" x14ac:dyDescent="0.2">
      <c r="A395" s="424">
        <v>390</v>
      </c>
      <c r="B395" s="455">
        <v>43382</v>
      </c>
      <c r="C395" s="454">
        <v>43344</v>
      </c>
      <c r="D395" s="429" t="s">
        <v>281</v>
      </c>
      <c r="E395" s="429" t="s">
        <v>3</v>
      </c>
      <c r="F395" s="436">
        <v>-9</v>
      </c>
      <c r="G395" s="457" t="s">
        <v>1406</v>
      </c>
      <c r="H395" s="429" t="s">
        <v>329</v>
      </c>
      <c r="I395" s="429" t="s">
        <v>720</v>
      </c>
      <c r="J395" s="429" t="s">
        <v>721</v>
      </c>
      <c r="K395" s="429" t="s">
        <v>722</v>
      </c>
      <c r="L395" s="429" t="s">
        <v>723</v>
      </c>
      <c r="M395" s="429" t="s">
        <v>330</v>
      </c>
      <c r="N395" s="455">
        <v>43382</v>
      </c>
      <c r="O395" s="430">
        <f t="shared" si="18"/>
        <v>2</v>
      </c>
      <c r="P395" s="430">
        <f t="shared" si="19"/>
        <v>1</v>
      </c>
      <c r="Q395" s="431" t="str">
        <f t="shared" si="20"/>
        <v>Gastos_Gerais</v>
      </c>
      <c r="R395" s="429" t="s">
        <v>330</v>
      </c>
      <c r="S395" s="429" t="s">
        <v>330</v>
      </c>
    </row>
    <row r="396" spans="1:20" s="432" customFormat="1" ht="83.25" customHeight="1" x14ac:dyDescent="0.2">
      <c r="A396" s="424">
        <v>391</v>
      </c>
      <c r="B396" s="455">
        <v>43382</v>
      </c>
      <c r="C396" s="454">
        <v>43313</v>
      </c>
      <c r="D396" s="429" t="s">
        <v>281</v>
      </c>
      <c r="E396" s="429" t="s">
        <v>91</v>
      </c>
      <c r="F396" s="436">
        <v>-1500</v>
      </c>
      <c r="G396" s="457" t="s">
        <v>1407</v>
      </c>
      <c r="H396" s="429" t="s">
        <v>329</v>
      </c>
      <c r="I396" s="429" t="s">
        <v>720</v>
      </c>
      <c r="J396" s="429" t="s">
        <v>721</v>
      </c>
      <c r="K396" s="429" t="s">
        <v>722</v>
      </c>
      <c r="L396" s="429" t="s">
        <v>723</v>
      </c>
      <c r="M396" s="429" t="s">
        <v>330</v>
      </c>
      <c r="N396" s="455">
        <v>43382</v>
      </c>
      <c r="O396" s="430">
        <f t="shared" si="18"/>
        <v>2</v>
      </c>
      <c r="P396" s="430">
        <f t="shared" si="19"/>
        <v>0</v>
      </c>
      <c r="Q396" s="431" t="str">
        <f t="shared" si="20"/>
        <v>Gastos_Gerais</v>
      </c>
      <c r="R396" s="429" t="s">
        <v>330</v>
      </c>
      <c r="S396" s="429" t="s">
        <v>330</v>
      </c>
    </row>
    <row r="397" spans="1:20" s="432" customFormat="1" ht="56.25" customHeight="1" x14ac:dyDescent="0.2">
      <c r="A397" s="424">
        <v>392</v>
      </c>
      <c r="B397" s="455">
        <v>43382</v>
      </c>
      <c r="C397" s="454">
        <v>43344</v>
      </c>
      <c r="D397" s="429" t="s">
        <v>281</v>
      </c>
      <c r="E397" s="429" t="s">
        <v>3</v>
      </c>
      <c r="F397" s="436">
        <v>-1869.83</v>
      </c>
      <c r="G397" s="457" t="s">
        <v>1409</v>
      </c>
      <c r="H397" s="429" t="s">
        <v>329</v>
      </c>
      <c r="I397" s="429" t="s">
        <v>720</v>
      </c>
      <c r="J397" s="429" t="s">
        <v>721</v>
      </c>
      <c r="K397" s="429" t="s">
        <v>722</v>
      </c>
      <c r="L397" s="429" t="s">
        <v>723</v>
      </c>
      <c r="M397" s="429" t="s">
        <v>330</v>
      </c>
      <c r="N397" s="455">
        <v>43382</v>
      </c>
      <c r="O397" s="430">
        <f t="shared" si="18"/>
        <v>2</v>
      </c>
      <c r="P397" s="430">
        <f t="shared" si="19"/>
        <v>1</v>
      </c>
      <c r="Q397" s="431" t="str">
        <f t="shared" si="20"/>
        <v>Gastos_Gerais</v>
      </c>
      <c r="R397" s="429" t="s">
        <v>330</v>
      </c>
      <c r="S397" s="429" t="s">
        <v>330</v>
      </c>
    </row>
    <row r="398" spans="1:20" s="432" customFormat="1" ht="54.95" customHeight="1" x14ac:dyDescent="0.2">
      <c r="A398" s="424">
        <v>393</v>
      </c>
      <c r="B398" s="455">
        <v>43382</v>
      </c>
      <c r="C398" s="454">
        <v>43344</v>
      </c>
      <c r="D398" s="429" t="s">
        <v>281</v>
      </c>
      <c r="E398" s="429" t="s">
        <v>3</v>
      </c>
      <c r="F398" s="436">
        <v>-411</v>
      </c>
      <c r="G398" s="457" t="s">
        <v>1410</v>
      </c>
      <c r="H398" s="429" t="s">
        <v>329</v>
      </c>
      <c r="I398" s="429" t="s">
        <v>720</v>
      </c>
      <c r="J398" s="429" t="s">
        <v>721</v>
      </c>
      <c r="K398" s="429" t="s">
        <v>722</v>
      </c>
      <c r="L398" s="429" t="s">
        <v>723</v>
      </c>
      <c r="M398" s="429" t="s">
        <v>330</v>
      </c>
      <c r="N398" s="455">
        <v>43382</v>
      </c>
      <c r="O398" s="430">
        <f t="shared" si="18"/>
        <v>2</v>
      </c>
      <c r="P398" s="430">
        <f t="shared" si="19"/>
        <v>1</v>
      </c>
      <c r="Q398" s="431" t="str">
        <f t="shared" si="20"/>
        <v>Gastos_Gerais</v>
      </c>
      <c r="R398" s="429" t="s">
        <v>330</v>
      </c>
      <c r="S398" s="429" t="s">
        <v>330</v>
      </c>
    </row>
    <row r="399" spans="1:20" s="432" customFormat="1" ht="54.95" customHeight="1" x14ac:dyDescent="0.2">
      <c r="A399" s="424">
        <v>394</v>
      </c>
      <c r="B399" s="455">
        <v>43382</v>
      </c>
      <c r="C399" s="454">
        <v>43344</v>
      </c>
      <c r="D399" s="429" t="s">
        <v>281</v>
      </c>
      <c r="E399" s="429" t="s">
        <v>4</v>
      </c>
      <c r="F399" s="436">
        <v>-446.07</v>
      </c>
      <c r="G399" s="457" t="s">
        <v>1411</v>
      </c>
      <c r="H399" s="429" t="s">
        <v>329</v>
      </c>
      <c r="I399" s="429" t="s">
        <v>720</v>
      </c>
      <c r="J399" s="429" t="s">
        <v>721</v>
      </c>
      <c r="K399" s="429" t="s">
        <v>722</v>
      </c>
      <c r="L399" s="429" t="s">
        <v>723</v>
      </c>
      <c r="M399" s="429" t="s">
        <v>330</v>
      </c>
      <c r="N399" s="455">
        <v>43382</v>
      </c>
      <c r="O399" s="430">
        <f t="shared" si="18"/>
        <v>2</v>
      </c>
      <c r="P399" s="430">
        <f t="shared" si="19"/>
        <v>1</v>
      </c>
      <c r="Q399" s="431" t="str">
        <f t="shared" si="20"/>
        <v>Gastos_Gerais</v>
      </c>
      <c r="R399" s="429" t="s">
        <v>330</v>
      </c>
      <c r="S399" s="429" t="s">
        <v>330</v>
      </c>
    </row>
    <row r="400" spans="1:20" s="432" customFormat="1" ht="75" customHeight="1" x14ac:dyDescent="0.2">
      <c r="A400" s="424">
        <v>395</v>
      </c>
      <c r="B400" s="455">
        <v>43382</v>
      </c>
      <c r="C400" s="454">
        <v>43344</v>
      </c>
      <c r="D400" s="429" t="s">
        <v>281</v>
      </c>
      <c r="E400" s="429" t="s">
        <v>3</v>
      </c>
      <c r="F400" s="436">
        <v>-1869.83</v>
      </c>
      <c r="G400" s="457" t="s">
        <v>1408</v>
      </c>
      <c r="H400" s="429" t="s">
        <v>329</v>
      </c>
      <c r="I400" s="429" t="s">
        <v>720</v>
      </c>
      <c r="J400" s="429" t="s">
        <v>721</v>
      </c>
      <c r="K400" s="429" t="s">
        <v>722</v>
      </c>
      <c r="L400" s="429" t="s">
        <v>723</v>
      </c>
      <c r="M400" s="429" t="s">
        <v>330</v>
      </c>
      <c r="N400" s="455">
        <v>43382</v>
      </c>
      <c r="O400" s="430">
        <f t="shared" si="18"/>
        <v>2</v>
      </c>
      <c r="P400" s="430">
        <f t="shared" si="19"/>
        <v>1</v>
      </c>
      <c r="Q400" s="431" t="str">
        <f t="shared" si="20"/>
        <v>Gastos_Gerais</v>
      </c>
      <c r="R400" s="429" t="s">
        <v>330</v>
      </c>
      <c r="S400" s="429" t="s">
        <v>330</v>
      </c>
    </row>
    <row r="401" spans="1:19" s="432" customFormat="1" ht="54.95" customHeight="1" x14ac:dyDescent="0.2">
      <c r="A401" s="424">
        <v>396</v>
      </c>
      <c r="B401" s="455">
        <v>43382</v>
      </c>
      <c r="C401" s="454">
        <v>43344</v>
      </c>
      <c r="D401" s="429" t="s">
        <v>281</v>
      </c>
      <c r="E401" s="429" t="s">
        <v>3</v>
      </c>
      <c r="F401" s="436">
        <v>-411</v>
      </c>
      <c r="G401" s="457" t="s">
        <v>729</v>
      </c>
      <c r="H401" s="429" t="s">
        <v>329</v>
      </c>
      <c r="I401" s="429" t="s">
        <v>720</v>
      </c>
      <c r="J401" s="429" t="s">
        <v>721</v>
      </c>
      <c r="K401" s="429" t="s">
        <v>722</v>
      </c>
      <c r="L401" s="429" t="s">
        <v>723</v>
      </c>
      <c r="M401" s="429" t="s">
        <v>330</v>
      </c>
      <c r="N401" s="455">
        <v>43382</v>
      </c>
      <c r="O401" s="430">
        <f t="shared" si="18"/>
        <v>2</v>
      </c>
      <c r="P401" s="430">
        <f t="shared" si="19"/>
        <v>1</v>
      </c>
      <c r="Q401" s="431" t="str">
        <f t="shared" si="20"/>
        <v>Gastos_Gerais</v>
      </c>
      <c r="R401" s="429" t="s">
        <v>330</v>
      </c>
      <c r="S401" s="429" t="s">
        <v>330</v>
      </c>
    </row>
    <row r="402" spans="1:19" s="432" customFormat="1" ht="54.95" customHeight="1" x14ac:dyDescent="0.2">
      <c r="A402" s="424">
        <v>397</v>
      </c>
      <c r="B402" s="455">
        <v>43382</v>
      </c>
      <c r="C402" s="454">
        <v>43344</v>
      </c>
      <c r="D402" s="429" t="s">
        <v>281</v>
      </c>
      <c r="E402" s="429" t="s">
        <v>4</v>
      </c>
      <c r="F402" s="436">
        <v>-446.07</v>
      </c>
      <c r="G402" s="457" t="s">
        <v>1412</v>
      </c>
      <c r="H402" s="429" t="s">
        <v>329</v>
      </c>
      <c r="I402" s="429" t="s">
        <v>720</v>
      </c>
      <c r="J402" s="429" t="s">
        <v>721</v>
      </c>
      <c r="K402" s="429" t="s">
        <v>722</v>
      </c>
      <c r="L402" s="429" t="s">
        <v>723</v>
      </c>
      <c r="M402" s="429" t="s">
        <v>330</v>
      </c>
      <c r="N402" s="455">
        <v>43382</v>
      </c>
      <c r="O402" s="430">
        <f t="shared" si="18"/>
        <v>2</v>
      </c>
      <c r="P402" s="430">
        <f t="shared" si="19"/>
        <v>1</v>
      </c>
      <c r="Q402" s="431" t="str">
        <f t="shared" si="20"/>
        <v>Gastos_Gerais</v>
      </c>
      <c r="R402" s="429" t="s">
        <v>330</v>
      </c>
      <c r="S402" s="429" t="s">
        <v>330</v>
      </c>
    </row>
    <row r="403" spans="1:19" s="432" customFormat="1" ht="54.95" customHeight="1" x14ac:dyDescent="0.2">
      <c r="A403" s="424">
        <v>398</v>
      </c>
      <c r="B403" s="455">
        <v>43382</v>
      </c>
      <c r="C403" s="454">
        <v>43344</v>
      </c>
      <c r="D403" s="429" t="s">
        <v>281</v>
      </c>
      <c r="E403" s="429" t="s">
        <v>3</v>
      </c>
      <c r="F403" s="436">
        <v>-800</v>
      </c>
      <c r="G403" s="457" t="s">
        <v>1414</v>
      </c>
      <c r="H403" s="429" t="s">
        <v>329</v>
      </c>
      <c r="I403" s="429" t="s">
        <v>720</v>
      </c>
      <c r="J403" s="429" t="s">
        <v>721</v>
      </c>
      <c r="K403" s="429" t="s">
        <v>722</v>
      </c>
      <c r="L403" s="429" t="s">
        <v>723</v>
      </c>
      <c r="M403" s="429" t="s">
        <v>330</v>
      </c>
      <c r="N403" s="455">
        <v>43382</v>
      </c>
      <c r="O403" s="430">
        <f t="shared" si="18"/>
        <v>2</v>
      </c>
      <c r="P403" s="430">
        <f t="shared" si="19"/>
        <v>1</v>
      </c>
      <c r="Q403" s="431" t="str">
        <f t="shared" si="20"/>
        <v>Gastos_Gerais</v>
      </c>
      <c r="R403" s="429" t="s">
        <v>330</v>
      </c>
      <c r="S403" s="429" t="s">
        <v>330</v>
      </c>
    </row>
    <row r="404" spans="1:19" s="432" customFormat="1" ht="68.25" customHeight="1" x14ac:dyDescent="0.2">
      <c r="A404" s="424">
        <v>399</v>
      </c>
      <c r="B404" s="455">
        <v>43382</v>
      </c>
      <c r="C404" s="454">
        <v>43344</v>
      </c>
      <c r="D404" s="429" t="s">
        <v>281</v>
      </c>
      <c r="E404" s="429" t="s">
        <v>4</v>
      </c>
      <c r="F404" s="436">
        <v>-150</v>
      </c>
      <c r="G404" s="457" t="s">
        <v>1413</v>
      </c>
      <c r="H404" s="429" t="s">
        <v>329</v>
      </c>
      <c r="I404" s="429" t="s">
        <v>720</v>
      </c>
      <c r="J404" s="429" t="s">
        <v>721</v>
      </c>
      <c r="K404" s="429" t="s">
        <v>722</v>
      </c>
      <c r="L404" s="429" t="s">
        <v>723</v>
      </c>
      <c r="M404" s="429" t="s">
        <v>330</v>
      </c>
      <c r="N404" s="455">
        <v>43382</v>
      </c>
      <c r="O404" s="430">
        <f t="shared" si="18"/>
        <v>2</v>
      </c>
      <c r="P404" s="430">
        <f t="shared" si="19"/>
        <v>1</v>
      </c>
      <c r="Q404" s="431" t="str">
        <f t="shared" si="20"/>
        <v>Gastos_Gerais</v>
      </c>
      <c r="R404" s="429" t="s">
        <v>330</v>
      </c>
      <c r="S404" s="429" t="s">
        <v>330</v>
      </c>
    </row>
    <row r="405" spans="1:19" s="432" customFormat="1" ht="129" customHeight="1" x14ac:dyDescent="0.2">
      <c r="A405" s="424">
        <v>400</v>
      </c>
      <c r="B405" s="455">
        <v>43382</v>
      </c>
      <c r="C405" s="454">
        <v>43344</v>
      </c>
      <c r="D405" s="429" t="s">
        <v>281</v>
      </c>
      <c r="E405" s="429" t="s">
        <v>10</v>
      </c>
      <c r="F405" s="436">
        <v>1831.72</v>
      </c>
      <c r="G405" s="457" t="s">
        <v>1415</v>
      </c>
      <c r="H405" s="429" t="s">
        <v>329</v>
      </c>
      <c r="I405" s="429" t="s">
        <v>762</v>
      </c>
      <c r="J405" s="429" t="s">
        <v>763</v>
      </c>
      <c r="K405" s="429" t="s">
        <v>441</v>
      </c>
      <c r="L405" s="429" t="s">
        <v>33</v>
      </c>
      <c r="M405" s="429" t="s">
        <v>1416</v>
      </c>
      <c r="N405" s="455">
        <v>43374</v>
      </c>
      <c r="O405" s="430">
        <f t="shared" si="18"/>
        <v>2</v>
      </c>
      <c r="P405" s="430">
        <f t="shared" si="19"/>
        <v>1</v>
      </c>
      <c r="Q405" s="431" t="str">
        <f t="shared" si="20"/>
        <v>Gastos_Gerais</v>
      </c>
      <c r="R405" s="429" t="s">
        <v>422</v>
      </c>
      <c r="S405" s="454" t="s">
        <v>1292</v>
      </c>
    </row>
    <row r="406" spans="1:19" s="432" customFormat="1" ht="56.25" customHeight="1" x14ac:dyDescent="0.2">
      <c r="A406" s="424">
        <v>401</v>
      </c>
      <c r="B406" s="455">
        <v>43382</v>
      </c>
      <c r="C406" s="454">
        <v>43344</v>
      </c>
      <c r="D406" s="429" t="s">
        <v>189</v>
      </c>
      <c r="E406" s="429" t="s">
        <v>7</v>
      </c>
      <c r="F406" s="436">
        <v>324.02999999999997</v>
      </c>
      <c r="G406" s="457" t="s">
        <v>1417</v>
      </c>
      <c r="H406" s="429" t="s">
        <v>330</v>
      </c>
      <c r="I406" s="429" t="s">
        <v>1171</v>
      </c>
      <c r="J406" s="429" t="s">
        <v>1172</v>
      </c>
      <c r="K406" s="429" t="s">
        <v>740</v>
      </c>
      <c r="L406" s="429" t="s">
        <v>33</v>
      </c>
      <c r="M406" s="429">
        <v>24912</v>
      </c>
      <c r="N406" s="455">
        <v>43388</v>
      </c>
      <c r="O406" s="430">
        <f t="shared" si="18"/>
        <v>2</v>
      </c>
      <c r="P406" s="430">
        <f t="shared" si="19"/>
        <v>1</v>
      </c>
      <c r="Q406" s="431" t="str">
        <f t="shared" si="20"/>
        <v>Gastos_com_Pessoal</v>
      </c>
      <c r="R406" s="429" t="s">
        <v>330</v>
      </c>
      <c r="S406" s="429" t="s">
        <v>330</v>
      </c>
    </row>
    <row r="407" spans="1:19" s="432" customFormat="1" ht="63.75" customHeight="1" x14ac:dyDescent="0.2">
      <c r="A407" s="424">
        <v>402</v>
      </c>
      <c r="B407" s="455">
        <v>43382</v>
      </c>
      <c r="C407" s="454">
        <v>43313</v>
      </c>
      <c r="D407" s="429" t="s">
        <v>281</v>
      </c>
      <c r="E407" s="429" t="s">
        <v>91</v>
      </c>
      <c r="F407" s="436">
        <v>2000</v>
      </c>
      <c r="G407" s="457" t="s">
        <v>577</v>
      </c>
      <c r="H407" s="429" t="s">
        <v>329</v>
      </c>
      <c r="I407" s="429" t="s">
        <v>1418</v>
      </c>
      <c r="J407" s="429" t="s">
        <v>1419</v>
      </c>
      <c r="K407" s="429" t="s">
        <v>608</v>
      </c>
      <c r="L407" s="429" t="s">
        <v>33</v>
      </c>
      <c r="M407" s="475" t="s">
        <v>1420</v>
      </c>
      <c r="N407" s="455">
        <v>43376</v>
      </c>
      <c r="O407" s="430">
        <f t="shared" si="18"/>
        <v>2</v>
      </c>
      <c r="P407" s="430">
        <f t="shared" si="19"/>
        <v>0</v>
      </c>
      <c r="Q407" s="431" t="str">
        <f t="shared" si="20"/>
        <v>Gastos_Gerais</v>
      </c>
      <c r="R407" s="429" t="s">
        <v>422</v>
      </c>
      <c r="S407" s="429" t="s">
        <v>1421</v>
      </c>
    </row>
    <row r="408" spans="1:19" s="432" customFormat="1" ht="71.25" customHeight="1" x14ac:dyDescent="0.2">
      <c r="A408" s="424">
        <v>403</v>
      </c>
      <c r="B408" s="455">
        <v>43382</v>
      </c>
      <c r="C408" s="454">
        <v>43313</v>
      </c>
      <c r="D408" s="429" t="s">
        <v>281</v>
      </c>
      <c r="E408" s="429" t="s">
        <v>398</v>
      </c>
      <c r="F408" s="436">
        <v>3501.55</v>
      </c>
      <c r="G408" s="457" t="s">
        <v>526</v>
      </c>
      <c r="H408" s="429" t="s">
        <v>405</v>
      </c>
      <c r="I408" s="429" t="s">
        <v>606</v>
      </c>
      <c r="J408" s="429" t="s">
        <v>607</v>
      </c>
      <c r="K408" s="429" t="s">
        <v>608</v>
      </c>
      <c r="L408" s="429" t="s">
        <v>33</v>
      </c>
      <c r="M408" s="429" t="s">
        <v>827</v>
      </c>
      <c r="N408" s="455">
        <v>43325</v>
      </c>
      <c r="O408" s="430">
        <f t="shared" si="18"/>
        <v>2</v>
      </c>
      <c r="P408" s="430">
        <f t="shared" si="19"/>
        <v>0</v>
      </c>
      <c r="Q408" s="431" t="str">
        <f t="shared" si="20"/>
        <v>Gastos_Gerais</v>
      </c>
      <c r="R408" s="429" t="s">
        <v>422</v>
      </c>
      <c r="S408" s="429" t="s">
        <v>828</v>
      </c>
    </row>
    <row r="409" spans="1:19" s="432" customFormat="1" ht="50.25" customHeight="1" x14ac:dyDescent="0.2">
      <c r="A409" s="424">
        <v>404</v>
      </c>
      <c r="B409" s="455">
        <v>43382</v>
      </c>
      <c r="C409" s="454">
        <v>43344</v>
      </c>
      <c r="D409" s="429" t="s">
        <v>281</v>
      </c>
      <c r="E409" s="429" t="s">
        <v>3</v>
      </c>
      <c r="F409" s="436">
        <v>6418.5</v>
      </c>
      <c r="G409" s="457" t="s">
        <v>1423</v>
      </c>
      <c r="H409" s="429" t="s">
        <v>329</v>
      </c>
      <c r="I409" s="429" t="s">
        <v>738</v>
      </c>
      <c r="J409" s="429" t="s">
        <v>739</v>
      </c>
      <c r="K409" s="429" t="s">
        <v>740</v>
      </c>
      <c r="L409" s="429" t="s">
        <v>741</v>
      </c>
      <c r="M409" s="429">
        <v>10</v>
      </c>
      <c r="N409" s="455">
        <v>43382</v>
      </c>
      <c r="O409" s="430">
        <f t="shared" si="18"/>
        <v>2</v>
      </c>
      <c r="P409" s="430">
        <f t="shared" si="19"/>
        <v>1</v>
      </c>
      <c r="Q409" s="431" t="str">
        <f t="shared" si="20"/>
        <v>Gastos_Gerais</v>
      </c>
      <c r="R409" s="429" t="s">
        <v>330</v>
      </c>
      <c r="S409" s="429" t="s">
        <v>330</v>
      </c>
    </row>
    <row r="410" spans="1:19" s="432" customFormat="1" ht="54.95" customHeight="1" x14ac:dyDescent="0.2">
      <c r="A410" s="424">
        <v>405</v>
      </c>
      <c r="B410" s="455">
        <v>43382</v>
      </c>
      <c r="C410" s="454">
        <v>43344</v>
      </c>
      <c r="D410" s="429" t="s">
        <v>281</v>
      </c>
      <c r="E410" s="429" t="s">
        <v>4</v>
      </c>
      <c r="F410" s="436">
        <v>1488.21</v>
      </c>
      <c r="G410" s="457" t="s">
        <v>1422</v>
      </c>
      <c r="H410" s="429" t="s">
        <v>329</v>
      </c>
      <c r="I410" s="429" t="s">
        <v>738</v>
      </c>
      <c r="J410" s="429" t="s">
        <v>739</v>
      </c>
      <c r="K410" s="429" t="s">
        <v>740</v>
      </c>
      <c r="L410" s="429" t="s">
        <v>741</v>
      </c>
      <c r="M410" s="429">
        <v>10</v>
      </c>
      <c r="N410" s="455">
        <v>43382</v>
      </c>
      <c r="O410" s="430">
        <f t="shared" si="18"/>
        <v>2</v>
      </c>
      <c r="P410" s="430">
        <f t="shared" si="19"/>
        <v>1</v>
      </c>
      <c r="Q410" s="431" t="str">
        <f t="shared" si="20"/>
        <v>Gastos_Gerais</v>
      </c>
      <c r="R410" s="429" t="s">
        <v>330</v>
      </c>
      <c r="S410" s="429" t="s">
        <v>330</v>
      </c>
    </row>
    <row r="411" spans="1:19" s="432" customFormat="1" ht="196.5" customHeight="1" x14ac:dyDescent="0.2">
      <c r="A411" s="424">
        <v>406</v>
      </c>
      <c r="B411" s="455">
        <v>43382</v>
      </c>
      <c r="C411" s="454">
        <v>43344</v>
      </c>
      <c r="D411" s="429" t="s">
        <v>281</v>
      </c>
      <c r="E411" s="429" t="s">
        <v>392</v>
      </c>
      <c r="F411" s="436">
        <v>258</v>
      </c>
      <c r="G411" s="457" t="s">
        <v>985</v>
      </c>
      <c r="H411" s="429" t="s">
        <v>403</v>
      </c>
      <c r="I411" s="429" t="s">
        <v>1424</v>
      </c>
      <c r="J411" s="429" t="s">
        <v>1425</v>
      </c>
      <c r="K411" s="429" t="s">
        <v>608</v>
      </c>
      <c r="L411" s="429" t="s">
        <v>835</v>
      </c>
      <c r="M411" s="429">
        <v>198</v>
      </c>
      <c r="N411" s="455">
        <v>43367</v>
      </c>
      <c r="O411" s="430">
        <f t="shared" si="18"/>
        <v>2</v>
      </c>
      <c r="P411" s="430">
        <f t="shared" si="19"/>
        <v>1</v>
      </c>
      <c r="Q411" s="431" t="str">
        <f t="shared" si="20"/>
        <v>Gastos_Gerais</v>
      </c>
      <c r="R411" s="429" t="s">
        <v>425</v>
      </c>
      <c r="S411" s="429" t="s">
        <v>1426</v>
      </c>
    </row>
    <row r="412" spans="1:19" s="432" customFormat="1" ht="54.95" customHeight="1" x14ac:dyDescent="0.2">
      <c r="A412" s="424">
        <v>407</v>
      </c>
      <c r="B412" s="455">
        <v>43382</v>
      </c>
      <c r="C412" s="454">
        <v>43344</v>
      </c>
      <c r="D412" s="429" t="s">
        <v>281</v>
      </c>
      <c r="E412" s="429" t="s">
        <v>89</v>
      </c>
      <c r="F412" s="436">
        <v>137.11000000000001</v>
      </c>
      <c r="G412" s="457" t="s">
        <v>1238</v>
      </c>
      <c r="H412" s="429" t="s">
        <v>329</v>
      </c>
      <c r="I412" s="429" t="s">
        <v>1428</v>
      </c>
      <c r="J412" s="429" t="s">
        <v>1429</v>
      </c>
      <c r="K412" s="429" t="s">
        <v>608</v>
      </c>
      <c r="L412" s="429" t="s">
        <v>33</v>
      </c>
      <c r="M412" s="429" t="s">
        <v>1427</v>
      </c>
      <c r="N412" s="455">
        <v>43378</v>
      </c>
      <c r="O412" s="430">
        <f t="shared" si="18"/>
        <v>2</v>
      </c>
      <c r="P412" s="430">
        <f t="shared" si="19"/>
        <v>1</v>
      </c>
      <c r="Q412" s="431" t="str">
        <f t="shared" si="20"/>
        <v>Gastos_Gerais</v>
      </c>
      <c r="R412" s="429" t="s">
        <v>425</v>
      </c>
      <c r="S412" s="429" t="s">
        <v>1430</v>
      </c>
    </row>
    <row r="413" spans="1:19" s="432" customFormat="1" ht="54.95" customHeight="1" x14ac:dyDescent="0.2">
      <c r="A413" s="424">
        <v>408</v>
      </c>
      <c r="B413" s="455">
        <v>43382</v>
      </c>
      <c r="C413" s="454">
        <v>43344</v>
      </c>
      <c r="D413" s="429" t="s">
        <v>281</v>
      </c>
      <c r="E413" s="429" t="s">
        <v>380</v>
      </c>
      <c r="F413" s="436">
        <v>2850</v>
      </c>
      <c r="G413" s="457" t="s">
        <v>2702</v>
      </c>
      <c r="H413" s="429" t="s">
        <v>405</v>
      </c>
      <c r="I413" s="429" t="s">
        <v>710</v>
      </c>
      <c r="J413" s="429" t="s">
        <v>711</v>
      </c>
      <c r="K413" s="429" t="s">
        <v>608</v>
      </c>
      <c r="L413" s="429" t="s">
        <v>33</v>
      </c>
      <c r="M413" s="429" t="s">
        <v>1431</v>
      </c>
      <c r="N413" s="455">
        <v>43376</v>
      </c>
      <c r="O413" s="430">
        <f t="shared" si="18"/>
        <v>2</v>
      </c>
      <c r="P413" s="430">
        <f t="shared" si="19"/>
        <v>1</v>
      </c>
      <c r="Q413" s="431" t="str">
        <f t="shared" si="20"/>
        <v>Gastos_Gerais</v>
      </c>
      <c r="R413" s="429" t="s">
        <v>422</v>
      </c>
      <c r="S413" s="429" t="s">
        <v>713</v>
      </c>
    </row>
    <row r="414" spans="1:19" s="432" customFormat="1" ht="54.95" customHeight="1" x14ac:dyDescent="0.2">
      <c r="A414" s="424">
        <v>409</v>
      </c>
      <c r="B414" s="455">
        <v>43382</v>
      </c>
      <c r="C414" s="454">
        <v>43344</v>
      </c>
      <c r="D414" s="429" t="s">
        <v>189</v>
      </c>
      <c r="E414" s="429" t="s">
        <v>164</v>
      </c>
      <c r="F414" s="436">
        <v>139.01</v>
      </c>
      <c r="G414" s="457" t="s">
        <v>1432</v>
      </c>
      <c r="H414" s="429" t="s">
        <v>330</v>
      </c>
      <c r="I414" s="429" t="s">
        <v>1433</v>
      </c>
      <c r="J414" s="429" t="s">
        <v>1434</v>
      </c>
      <c r="K414" s="429" t="s">
        <v>740</v>
      </c>
      <c r="L414" s="429" t="s">
        <v>33</v>
      </c>
      <c r="M414" s="429" t="s">
        <v>1526</v>
      </c>
      <c r="N414" s="455">
        <v>43382</v>
      </c>
      <c r="O414" s="430">
        <f t="shared" si="18"/>
        <v>2</v>
      </c>
      <c r="P414" s="430">
        <f t="shared" si="19"/>
        <v>1</v>
      </c>
      <c r="Q414" s="431" t="str">
        <f t="shared" si="20"/>
        <v>Gastos_com_Pessoal</v>
      </c>
      <c r="R414" s="429" t="s">
        <v>330</v>
      </c>
      <c r="S414" s="429" t="s">
        <v>330</v>
      </c>
    </row>
    <row r="415" spans="1:19" s="432" customFormat="1" ht="54.95" customHeight="1" x14ac:dyDescent="0.2">
      <c r="A415" s="424">
        <v>410</v>
      </c>
      <c r="B415" s="455">
        <v>43382</v>
      </c>
      <c r="C415" s="454">
        <v>43374</v>
      </c>
      <c r="D415" s="429" t="s">
        <v>281</v>
      </c>
      <c r="E415" s="429" t="s">
        <v>72</v>
      </c>
      <c r="F415" s="436">
        <v>10.15</v>
      </c>
      <c r="G415" s="457" t="s">
        <v>1435</v>
      </c>
      <c r="H415" s="429" t="s">
        <v>403</v>
      </c>
      <c r="I415" s="429" t="s">
        <v>744</v>
      </c>
      <c r="J415" s="429" t="s">
        <v>745</v>
      </c>
      <c r="K415" s="429" t="s">
        <v>746</v>
      </c>
      <c r="L415" s="429" t="s">
        <v>723</v>
      </c>
      <c r="M415" s="429" t="s">
        <v>330</v>
      </c>
      <c r="N415" s="455">
        <v>43382</v>
      </c>
      <c r="O415" s="430">
        <f t="shared" si="18"/>
        <v>2</v>
      </c>
      <c r="P415" s="430">
        <f t="shared" si="19"/>
        <v>2</v>
      </c>
      <c r="Q415" s="431" t="str">
        <f t="shared" si="20"/>
        <v>Gastos_Gerais</v>
      </c>
      <c r="R415" s="429" t="s">
        <v>330</v>
      </c>
      <c r="S415" s="429" t="s">
        <v>330</v>
      </c>
    </row>
    <row r="416" spans="1:19" s="432" customFormat="1" ht="54.95" customHeight="1" x14ac:dyDescent="0.2">
      <c r="A416" s="424">
        <v>411</v>
      </c>
      <c r="B416" s="455">
        <v>43382</v>
      </c>
      <c r="C416" s="454">
        <v>43374</v>
      </c>
      <c r="D416" s="429" t="s">
        <v>281</v>
      </c>
      <c r="E416" s="429" t="s">
        <v>72</v>
      </c>
      <c r="F416" s="436">
        <v>10.15</v>
      </c>
      <c r="G416" s="457" t="s">
        <v>1436</v>
      </c>
      <c r="H416" s="429" t="s">
        <v>329</v>
      </c>
      <c r="I416" s="429" t="s">
        <v>744</v>
      </c>
      <c r="J416" s="429" t="s">
        <v>745</v>
      </c>
      <c r="K416" s="429" t="s">
        <v>746</v>
      </c>
      <c r="L416" s="429" t="s">
        <v>723</v>
      </c>
      <c r="M416" s="429" t="s">
        <v>330</v>
      </c>
      <c r="N416" s="455">
        <v>43382</v>
      </c>
      <c r="O416" s="430">
        <f t="shared" si="18"/>
        <v>2</v>
      </c>
      <c r="P416" s="430">
        <f t="shared" si="19"/>
        <v>2</v>
      </c>
      <c r="Q416" s="431" t="str">
        <f t="shared" si="20"/>
        <v>Gastos_Gerais</v>
      </c>
      <c r="R416" s="429" t="s">
        <v>330</v>
      </c>
      <c r="S416" s="429" t="s">
        <v>330</v>
      </c>
    </row>
    <row r="417" spans="1:19" s="432" customFormat="1" ht="75" customHeight="1" x14ac:dyDescent="0.2">
      <c r="A417" s="424">
        <v>412</v>
      </c>
      <c r="B417" s="455">
        <v>43383</v>
      </c>
      <c r="C417" s="454">
        <v>43282</v>
      </c>
      <c r="D417" s="429" t="s">
        <v>281</v>
      </c>
      <c r="E417" s="429" t="s">
        <v>400</v>
      </c>
      <c r="F417" s="436">
        <v>-82.8</v>
      </c>
      <c r="G417" s="457" t="s">
        <v>1439</v>
      </c>
      <c r="H417" s="429" t="s">
        <v>402</v>
      </c>
      <c r="I417" s="429" t="s">
        <v>720</v>
      </c>
      <c r="J417" s="429" t="s">
        <v>721</v>
      </c>
      <c r="K417" s="429" t="s">
        <v>722</v>
      </c>
      <c r="L417" s="429" t="s">
        <v>723</v>
      </c>
      <c r="M417" s="429" t="s">
        <v>330</v>
      </c>
      <c r="N417" s="455">
        <v>43383</v>
      </c>
      <c r="O417" s="430">
        <f t="shared" si="18"/>
        <v>2</v>
      </c>
      <c r="P417" s="430">
        <f t="shared" si="19"/>
        <v>-1</v>
      </c>
      <c r="Q417" s="431" t="str">
        <f t="shared" si="20"/>
        <v>Gastos_Gerais</v>
      </c>
      <c r="R417" s="429" t="s">
        <v>330</v>
      </c>
      <c r="S417" s="429" t="s">
        <v>330</v>
      </c>
    </row>
    <row r="418" spans="1:19" s="432" customFormat="1" ht="78" customHeight="1" x14ac:dyDescent="0.2">
      <c r="A418" s="424">
        <v>413</v>
      </c>
      <c r="B418" s="455">
        <v>43383</v>
      </c>
      <c r="C418" s="454">
        <v>43252</v>
      </c>
      <c r="D418" s="429" t="s">
        <v>281</v>
      </c>
      <c r="E418" s="429" t="s">
        <v>274</v>
      </c>
      <c r="F418" s="436">
        <v>1064.8</v>
      </c>
      <c r="G418" s="457" t="s">
        <v>459</v>
      </c>
      <c r="H418" s="429" t="s">
        <v>407</v>
      </c>
      <c r="I418" s="429" t="s">
        <v>1440</v>
      </c>
      <c r="J418" s="429" t="s">
        <v>1441</v>
      </c>
      <c r="K418" s="429" t="s">
        <v>441</v>
      </c>
      <c r="L418" s="429" t="s">
        <v>33</v>
      </c>
      <c r="M418" s="429" t="s">
        <v>1442</v>
      </c>
      <c r="N418" s="455" t="s">
        <v>1443</v>
      </c>
      <c r="O418" s="430">
        <f t="shared" si="18"/>
        <v>2</v>
      </c>
      <c r="P418" s="430">
        <f t="shared" si="19"/>
        <v>-2</v>
      </c>
      <c r="Q418" s="431" t="str">
        <f t="shared" si="20"/>
        <v>Gastos_Gerais</v>
      </c>
      <c r="R418" s="429" t="s">
        <v>425</v>
      </c>
      <c r="S418" s="429" t="s">
        <v>1444</v>
      </c>
    </row>
    <row r="419" spans="1:19" s="432" customFormat="1" ht="80.25" customHeight="1" x14ac:dyDescent="0.2">
      <c r="A419" s="424">
        <v>414</v>
      </c>
      <c r="B419" s="455">
        <v>43383</v>
      </c>
      <c r="C419" s="454">
        <v>43252</v>
      </c>
      <c r="D419" s="429" t="s">
        <v>281</v>
      </c>
      <c r="E419" s="429" t="s">
        <v>274</v>
      </c>
      <c r="F419" s="436">
        <v>755.04</v>
      </c>
      <c r="G419" s="457" t="s">
        <v>454</v>
      </c>
      <c r="H419" s="429" t="s">
        <v>407</v>
      </c>
      <c r="I419" s="429" t="s">
        <v>1440</v>
      </c>
      <c r="J419" s="429" t="s">
        <v>1441</v>
      </c>
      <c r="K419" s="429" t="s">
        <v>441</v>
      </c>
      <c r="L419" s="429" t="s">
        <v>33</v>
      </c>
      <c r="M419" s="429" t="s">
        <v>1445</v>
      </c>
      <c r="N419" s="455" t="s">
        <v>1446</v>
      </c>
      <c r="O419" s="430">
        <f t="shared" si="18"/>
        <v>2</v>
      </c>
      <c r="P419" s="430">
        <f t="shared" si="19"/>
        <v>-2</v>
      </c>
      <c r="Q419" s="431" t="str">
        <f t="shared" si="20"/>
        <v>Gastos_Gerais</v>
      </c>
      <c r="R419" s="429" t="s">
        <v>425</v>
      </c>
      <c r="S419" s="429" t="s">
        <v>1447</v>
      </c>
    </row>
    <row r="420" spans="1:19" s="432" customFormat="1" ht="54.95" customHeight="1" x14ac:dyDescent="0.2">
      <c r="A420" s="424">
        <v>415</v>
      </c>
      <c r="B420" s="455">
        <v>43383</v>
      </c>
      <c r="C420" s="454">
        <v>43313</v>
      </c>
      <c r="D420" s="429" t="s">
        <v>281</v>
      </c>
      <c r="E420" s="429" t="s">
        <v>274</v>
      </c>
      <c r="F420" s="436">
        <v>580.79999999999995</v>
      </c>
      <c r="G420" s="457" t="s">
        <v>524</v>
      </c>
      <c r="H420" s="429" t="s">
        <v>402</v>
      </c>
      <c r="I420" s="429" t="s">
        <v>1440</v>
      </c>
      <c r="J420" s="429" t="s">
        <v>1441</v>
      </c>
      <c r="K420" s="429" t="s">
        <v>441</v>
      </c>
      <c r="L420" s="429" t="s">
        <v>33</v>
      </c>
      <c r="M420" s="429" t="s">
        <v>1448</v>
      </c>
      <c r="N420" s="455" t="s">
        <v>1449</v>
      </c>
      <c r="O420" s="430">
        <f t="shared" si="18"/>
        <v>2</v>
      </c>
      <c r="P420" s="430">
        <f t="shared" si="19"/>
        <v>0</v>
      </c>
      <c r="Q420" s="431" t="str">
        <f t="shared" si="20"/>
        <v>Gastos_Gerais</v>
      </c>
      <c r="R420" s="429" t="s">
        <v>425</v>
      </c>
      <c r="S420" s="429" t="s">
        <v>1450</v>
      </c>
    </row>
    <row r="421" spans="1:19" s="432" customFormat="1" ht="62.25" customHeight="1" x14ac:dyDescent="0.2">
      <c r="A421" s="424">
        <v>416</v>
      </c>
      <c r="B421" s="455">
        <v>43383</v>
      </c>
      <c r="C421" s="454">
        <v>43313</v>
      </c>
      <c r="D421" s="429" t="s">
        <v>281</v>
      </c>
      <c r="E421" s="429" t="s">
        <v>354</v>
      </c>
      <c r="F421" s="436">
        <v>468.51</v>
      </c>
      <c r="G421" s="457" t="s">
        <v>536</v>
      </c>
      <c r="H421" s="429" t="s">
        <v>405</v>
      </c>
      <c r="I421" s="429" t="s">
        <v>1451</v>
      </c>
      <c r="J421" s="429" t="s">
        <v>1452</v>
      </c>
      <c r="K421" s="429" t="s">
        <v>740</v>
      </c>
      <c r="L421" s="429" t="s">
        <v>33</v>
      </c>
      <c r="M421" s="429" t="s">
        <v>1453</v>
      </c>
      <c r="N421" s="455">
        <v>43383</v>
      </c>
      <c r="O421" s="430">
        <f t="shared" si="18"/>
        <v>2</v>
      </c>
      <c r="P421" s="430">
        <f t="shared" si="19"/>
        <v>0</v>
      </c>
      <c r="Q421" s="431" t="str">
        <f t="shared" si="20"/>
        <v>Gastos_Gerais</v>
      </c>
      <c r="R421" s="429" t="s">
        <v>425</v>
      </c>
      <c r="S421" s="429" t="s">
        <v>1454</v>
      </c>
    </row>
    <row r="422" spans="1:19" s="432" customFormat="1" ht="70.5" customHeight="1" x14ac:dyDescent="0.2">
      <c r="A422" s="424">
        <v>417</v>
      </c>
      <c r="B422" s="455">
        <v>43383</v>
      </c>
      <c r="C422" s="454">
        <v>43313</v>
      </c>
      <c r="D422" s="429" t="s">
        <v>281</v>
      </c>
      <c r="E422" s="429" t="s">
        <v>354</v>
      </c>
      <c r="F422" s="436">
        <v>597.48</v>
      </c>
      <c r="G422" s="457" t="s">
        <v>547</v>
      </c>
      <c r="H422" s="429" t="s">
        <v>405</v>
      </c>
      <c r="I422" s="429" t="s">
        <v>1451</v>
      </c>
      <c r="J422" s="429" t="s">
        <v>1452</v>
      </c>
      <c r="K422" s="429" t="s">
        <v>740</v>
      </c>
      <c r="L422" s="429" t="s">
        <v>33</v>
      </c>
      <c r="M422" s="429" t="s">
        <v>1455</v>
      </c>
      <c r="N422" s="455">
        <v>43383</v>
      </c>
      <c r="O422" s="430">
        <f t="shared" si="18"/>
        <v>2</v>
      </c>
      <c r="P422" s="430">
        <f t="shared" si="19"/>
        <v>0</v>
      </c>
      <c r="Q422" s="431" t="str">
        <f t="shared" si="20"/>
        <v>Gastos_Gerais</v>
      </c>
      <c r="R422" s="429" t="s">
        <v>425</v>
      </c>
      <c r="S422" s="429" t="s">
        <v>1456</v>
      </c>
    </row>
    <row r="423" spans="1:19" s="432" customFormat="1" ht="62.25" customHeight="1" x14ac:dyDescent="0.2">
      <c r="A423" s="424">
        <v>418</v>
      </c>
      <c r="B423" s="455">
        <v>43383</v>
      </c>
      <c r="C423" s="454">
        <v>43313</v>
      </c>
      <c r="D423" s="429" t="s">
        <v>281</v>
      </c>
      <c r="E423" s="429" t="s">
        <v>354</v>
      </c>
      <c r="F423" s="436">
        <v>270.47000000000003</v>
      </c>
      <c r="G423" s="457" t="s">
        <v>547</v>
      </c>
      <c r="H423" s="429" t="s">
        <v>405</v>
      </c>
      <c r="I423" s="429" t="s">
        <v>1451</v>
      </c>
      <c r="J423" s="429" t="s">
        <v>1452</v>
      </c>
      <c r="K423" s="429" t="s">
        <v>740</v>
      </c>
      <c r="L423" s="429" t="s">
        <v>33</v>
      </c>
      <c r="M423" s="429" t="s">
        <v>1457</v>
      </c>
      <c r="N423" s="455">
        <v>43382</v>
      </c>
      <c r="O423" s="430">
        <f t="shared" si="18"/>
        <v>2</v>
      </c>
      <c r="P423" s="430">
        <f t="shared" si="19"/>
        <v>0</v>
      </c>
      <c r="Q423" s="431" t="str">
        <f t="shared" si="20"/>
        <v>Gastos_Gerais</v>
      </c>
      <c r="R423" s="429" t="s">
        <v>425</v>
      </c>
      <c r="S423" s="429" t="s">
        <v>1458</v>
      </c>
    </row>
    <row r="424" spans="1:19" s="432" customFormat="1" ht="54.95" customHeight="1" x14ac:dyDescent="0.2">
      <c r="A424" s="424">
        <v>419</v>
      </c>
      <c r="B424" s="455">
        <v>43383</v>
      </c>
      <c r="C424" s="454">
        <v>43313</v>
      </c>
      <c r="D424" s="429" t="s">
        <v>281</v>
      </c>
      <c r="E424" s="429" t="s">
        <v>354</v>
      </c>
      <c r="F424" s="436">
        <v>1127.74</v>
      </c>
      <c r="G424" s="457" t="s">
        <v>551</v>
      </c>
      <c r="H424" s="429" t="s">
        <v>405</v>
      </c>
      <c r="I424" s="429" t="s">
        <v>1451</v>
      </c>
      <c r="J424" s="429" t="s">
        <v>1452</v>
      </c>
      <c r="K424" s="429" t="s">
        <v>740</v>
      </c>
      <c r="L424" s="429" t="s">
        <v>33</v>
      </c>
      <c r="M424" s="429" t="s">
        <v>1459</v>
      </c>
      <c r="N424" s="455">
        <v>43382</v>
      </c>
      <c r="O424" s="430">
        <f t="shared" si="18"/>
        <v>2</v>
      </c>
      <c r="P424" s="430">
        <f t="shared" si="19"/>
        <v>0</v>
      </c>
      <c r="Q424" s="431" t="str">
        <f t="shared" si="20"/>
        <v>Gastos_Gerais</v>
      </c>
      <c r="R424" s="429" t="s">
        <v>425</v>
      </c>
      <c r="S424" s="429" t="s">
        <v>1460</v>
      </c>
    </row>
    <row r="425" spans="1:19" s="432" customFormat="1" ht="54.95" customHeight="1" x14ac:dyDescent="0.2">
      <c r="A425" s="424">
        <v>420</v>
      </c>
      <c r="B425" s="455">
        <v>43383</v>
      </c>
      <c r="C425" s="454">
        <v>43313</v>
      </c>
      <c r="D425" s="429" t="s">
        <v>281</v>
      </c>
      <c r="E425" s="429" t="s">
        <v>354</v>
      </c>
      <c r="F425" s="436">
        <v>1374.69</v>
      </c>
      <c r="G425" s="457" t="s">
        <v>545</v>
      </c>
      <c r="H425" s="429" t="s">
        <v>405</v>
      </c>
      <c r="I425" s="429" t="s">
        <v>1451</v>
      </c>
      <c r="J425" s="429" t="s">
        <v>1452</v>
      </c>
      <c r="K425" s="429" t="s">
        <v>740</v>
      </c>
      <c r="L425" s="429" t="s">
        <v>33</v>
      </c>
      <c r="M425" s="429" t="s">
        <v>1461</v>
      </c>
      <c r="N425" s="455">
        <v>43382</v>
      </c>
      <c r="O425" s="430">
        <f t="shared" si="18"/>
        <v>2</v>
      </c>
      <c r="P425" s="430">
        <f t="shared" si="19"/>
        <v>0</v>
      </c>
      <c r="Q425" s="431" t="str">
        <f t="shared" si="20"/>
        <v>Gastos_Gerais</v>
      </c>
      <c r="R425" s="455" t="s">
        <v>425</v>
      </c>
      <c r="S425" s="455" t="s">
        <v>1462</v>
      </c>
    </row>
    <row r="426" spans="1:19" s="432" customFormat="1" ht="54.95" customHeight="1" x14ac:dyDescent="0.2">
      <c r="A426" s="424">
        <v>421</v>
      </c>
      <c r="B426" s="455">
        <v>43383</v>
      </c>
      <c r="C426" s="454">
        <v>43313</v>
      </c>
      <c r="D426" s="429" t="s">
        <v>281</v>
      </c>
      <c r="E426" s="429" t="s">
        <v>354</v>
      </c>
      <c r="F426" s="436">
        <v>414.47</v>
      </c>
      <c r="G426" s="457" t="s">
        <v>544</v>
      </c>
      <c r="H426" s="429" t="s">
        <v>405</v>
      </c>
      <c r="I426" s="429" t="s">
        <v>1451</v>
      </c>
      <c r="J426" s="429" t="s">
        <v>1452</v>
      </c>
      <c r="K426" s="429" t="s">
        <v>740</v>
      </c>
      <c r="L426" s="429" t="s">
        <v>33</v>
      </c>
      <c r="M426" s="429" t="s">
        <v>1463</v>
      </c>
      <c r="N426" s="455">
        <v>43382</v>
      </c>
      <c r="O426" s="430">
        <f t="shared" si="18"/>
        <v>2</v>
      </c>
      <c r="P426" s="430">
        <f t="shared" si="19"/>
        <v>0</v>
      </c>
      <c r="Q426" s="431" t="str">
        <f t="shared" si="20"/>
        <v>Gastos_Gerais</v>
      </c>
      <c r="R426" s="429" t="s">
        <v>425</v>
      </c>
      <c r="S426" s="429" t="s">
        <v>1464</v>
      </c>
    </row>
    <row r="427" spans="1:19" s="432" customFormat="1" ht="54.95" customHeight="1" x14ac:dyDescent="0.2">
      <c r="A427" s="424">
        <v>422</v>
      </c>
      <c r="B427" s="455">
        <v>43383</v>
      </c>
      <c r="C427" s="454">
        <v>43313</v>
      </c>
      <c r="D427" s="429" t="s">
        <v>281</v>
      </c>
      <c r="E427" s="429" t="s">
        <v>354</v>
      </c>
      <c r="F427" s="436">
        <v>590.85</v>
      </c>
      <c r="G427" s="457" t="s">
        <v>543</v>
      </c>
      <c r="H427" s="429" t="s">
        <v>405</v>
      </c>
      <c r="I427" s="429" t="s">
        <v>1451</v>
      </c>
      <c r="J427" s="429" t="s">
        <v>1452</v>
      </c>
      <c r="K427" s="429" t="s">
        <v>740</v>
      </c>
      <c r="L427" s="429" t="s">
        <v>33</v>
      </c>
      <c r="M427" s="429" t="s">
        <v>1465</v>
      </c>
      <c r="N427" s="455">
        <v>43382</v>
      </c>
      <c r="O427" s="430">
        <f t="shared" si="18"/>
        <v>2</v>
      </c>
      <c r="P427" s="430">
        <f t="shared" si="19"/>
        <v>0</v>
      </c>
      <c r="Q427" s="431" t="str">
        <f t="shared" si="20"/>
        <v>Gastos_Gerais</v>
      </c>
      <c r="R427" s="429" t="s">
        <v>425</v>
      </c>
      <c r="S427" s="429" t="s">
        <v>1466</v>
      </c>
    </row>
    <row r="428" spans="1:19" s="432" customFormat="1" ht="54.95" customHeight="1" x14ac:dyDescent="0.2">
      <c r="A428" s="424">
        <v>423</v>
      </c>
      <c r="B428" s="455">
        <v>43383</v>
      </c>
      <c r="C428" s="454">
        <v>43313</v>
      </c>
      <c r="D428" s="429" t="s">
        <v>281</v>
      </c>
      <c r="E428" s="429" t="s">
        <v>354</v>
      </c>
      <c r="F428" s="436">
        <v>272.74</v>
      </c>
      <c r="G428" s="457" t="s">
        <v>540</v>
      </c>
      <c r="H428" s="429" t="s">
        <v>405</v>
      </c>
      <c r="I428" s="429" t="s">
        <v>1451</v>
      </c>
      <c r="J428" s="429" t="s">
        <v>1452</v>
      </c>
      <c r="K428" s="429" t="s">
        <v>740</v>
      </c>
      <c r="L428" s="429" t="s">
        <v>33</v>
      </c>
      <c r="M428" s="429" t="s">
        <v>1467</v>
      </c>
      <c r="N428" s="455">
        <v>43382</v>
      </c>
      <c r="O428" s="430">
        <f t="shared" si="18"/>
        <v>2</v>
      </c>
      <c r="P428" s="430">
        <f t="shared" si="19"/>
        <v>0</v>
      </c>
      <c r="Q428" s="431" t="str">
        <f t="shared" si="20"/>
        <v>Gastos_Gerais</v>
      </c>
      <c r="R428" s="429" t="s">
        <v>425</v>
      </c>
      <c r="S428" s="429" t="s">
        <v>1468</v>
      </c>
    </row>
    <row r="429" spans="1:19" s="432" customFormat="1" ht="54.95" customHeight="1" x14ac:dyDescent="0.2">
      <c r="A429" s="424">
        <v>424</v>
      </c>
      <c r="B429" s="455">
        <v>43383</v>
      </c>
      <c r="C429" s="454">
        <v>43313</v>
      </c>
      <c r="D429" s="429" t="s">
        <v>281</v>
      </c>
      <c r="E429" s="429" t="s">
        <v>354</v>
      </c>
      <c r="F429" s="436">
        <v>292.7</v>
      </c>
      <c r="G429" s="457" t="s">
        <v>539</v>
      </c>
      <c r="H429" s="429" t="s">
        <v>405</v>
      </c>
      <c r="I429" s="429" t="s">
        <v>1451</v>
      </c>
      <c r="J429" s="429" t="s">
        <v>1452</v>
      </c>
      <c r="K429" s="429" t="s">
        <v>740</v>
      </c>
      <c r="L429" s="429" t="s">
        <v>33</v>
      </c>
      <c r="M429" s="429" t="s">
        <v>1469</v>
      </c>
      <c r="N429" s="455">
        <v>43382</v>
      </c>
      <c r="O429" s="430">
        <f t="shared" si="18"/>
        <v>2</v>
      </c>
      <c r="P429" s="430">
        <f t="shared" si="19"/>
        <v>0</v>
      </c>
      <c r="Q429" s="431" t="str">
        <f t="shared" si="20"/>
        <v>Gastos_Gerais</v>
      </c>
      <c r="R429" s="429" t="s">
        <v>425</v>
      </c>
      <c r="S429" s="429" t="s">
        <v>1470</v>
      </c>
    </row>
    <row r="430" spans="1:19" s="432" customFormat="1" ht="54.95" customHeight="1" x14ac:dyDescent="0.2">
      <c r="A430" s="424">
        <v>425</v>
      </c>
      <c r="B430" s="455">
        <v>43383</v>
      </c>
      <c r="C430" s="454">
        <v>43313</v>
      </c>
      <c r="D430" s="429" t="s">
        <v>281</v>
      </c>
      <c r="E430" s="429" t="s">
        <v>354</v>
      </c>
      <c r="F430" s="436">
        <v>346.08</v>
      </c>
      <c r="G430" s="457" t="s">
        <v>538</v>
      </c>
      <c r="H430" s="429" t="s">
        <v>405</v>
      </c>
      <c r="I430" s="429" t="s">
        <v>1451</v>
      </c>
      <c r="J430" s="429" t="s">
        <v>1452</v>
      </c>
      <c r="K430" s="429" t="s">
        <v>740</v>
      </c>
      <c r="L430" s="429" t="s">
        <v>33</v>
      </c>
      <c r="M430" s="429" t="s">
        <v>1471</v>
      </c>
      <c r="N430" s="455">
        <v>43382</v>
      </c>
      <c r="O430" s="430">
        <f t="shared" si="18"/>
        <v>2</v>
      </c>
      <c r="P430" s="430">
        <f t="shared" si="19"/>
        <v>0</v>
      </c>
      <c r="Q430" s="431" t="str">
        <f t="shared" si="20"/>
        <v>Gastos_Gerais</v>
      </c>
      <c r="R430" s="429" t="s">
        <v>425</v>
      </c>
      <c r="S430" s="429" t="s">
        <v>1472</v>
      </c>
    </row>
    <row r="431" spans="1:19" s="432" customFormat="1" ht="60" customHeight="1" x14ac:dyDescent="0.2">
      <c r="A431" s="424">
        <v>426</v>
      </c>
      <c r="B431" s="455">
        <v>43383</v>
      </c>
      <c r="C431" s="454">
        <v>43313</v>
      </c>
      <c r="D431" s="429" t="s">
        <v>281</v>
      </c>
      <c r="E431" s="429" t="s">
        <v>354</v>
      </c>
      <c r="F431" s="436">
        <v>721.27</v>
      </c>
      <c r="G431" s="457" t="s">
        <v>537</v>
      </c>
      <c r="H431" s="429" t="s">
        <v>405</v>
      </c>
      <c r="I431" s="429" t="s">
        <v>1451</v>
      </c>
      <c r="J431" s="429" t="s">
        <v>1452</v>
      </c>
      <c r="K431" s="429" t="s">
        <v>740</v>
      </c>
      <c r="L431" s="429" t="s">
        <v>33</v>
      </c>
      <c r="M431" s="429" t="s">
        <v>1473</v>
      </c>
      <c r="N431" s="455">
        <v>43382</v>
      </c>
      <c r="O431" s="430">
        <f t="shared" si="18"/>
        <v>2</v>
      </c>
      <c r="P431" s="430">
        <f t="shared" si="19"/>
        <v>0</v>
      </c>
      <c r="Q431" s="431" t="str">
        <f t="shared" si="20"/>
        <v>Gastos_Gerais</v>
      </c>
      <c r="R431" s="429" t="s">
        <v>425</v>
      </c>
      <c r="S431" s="429" t="s">
        <v>1474</v>
      </c>
    </row>
    <row r="432" spans="1:19" s="432" customFormat="1" ht="68.25" customHeight="1" x14ac:dyDescent="0.2">
      <c r="A432" s="424">
        <v>427</v>
      </c>
      <c r="B432" s="455">
        <v>43383</v>
      </c>
      <c r="C432" s="454">
        <v>43313</v>
      </c>
      <c r="D432" s="429" t="s">
        <v>281</v>
      </c>
      <c r="E432" s="429" t="s">
        <v>354</v>
      </c>
      <c r="F432" s="436">
        <v>1071.67</v>
      </c>
      <c r="G432" s="457" t="s">
        <v>535</v>
      </c>
      <c r="H432" s="429" t="s">
        <v>405</v>
      </c>
      <c r="I432" s="429" t="s">
        <v>1451</v>
      </c>
      <c r="J432" s="429" t="s">
        <v>1452</v>
      </c>
      <c r="K432" s="429" t="s">
        <v>740</v>
      </c>
      <c r="L432" s="429" t="s">
        <v>33</v>
      </c>
      <c r="M432" s="429" t="s">
        <v>1475</v>
      </c>
      <c r="N432" s="455">
        <v>43382</v>
      </c>
      <c r="O432" s="430">
        <f t="shared" si="18"/>
        <v>2</v>
      </c>
      <c r="P432" s="430">
        <f t="shared" si="19"/>
        <v>0</v>
      </c>
      <c r="Q432" s="431" t="str">
        <f t="shared" si="20"/>
        <v>Gastos_Gerais</v>
      </c>
      <c r="R432" s="429" t="s">
        <v>425</v>
      </c>
      <c r="S432" s="429" t="s">
        <v>1476</v>
      </c>
    </row>
    <row r="433" spans="1:19" s="432" customFormat="1" ht="64.5" customHeight="1" x14ac:dyDescent="0.2">
      <c r="A433" s="424">
        <v>428</v>
      </c>
      <c r="B433" s="455">
        <v>43383</v>
      </c>
      <c r="C433" s="454">
        <v>43313</v>
      </c>
      <c r="D433" s="429" t="s">
        <v>281</v>
      </c>
      <c r="E433" s="429" t="s">
        <v>354</v>
      </c>
      <c r="F433" s="436">
        <v>234.18</v>
      </c>
      <c r="G433" s="457" t="s">
        <v>534</v>
      </c>
      <c r="H433" s="429" t="s">
        <v>405</v>
      </c>
      <c r="I433" s="429" t="s">
        <v>1451</v>
      </c>
      <c r="J433" s="429" t="s">
        <v>1452</v>
      </c>
      <c r="K433" s="429" t="s">
        <v>740</v>
      </c>
      <c r="L433" s="429" t="s">
        <v>33</v>
      </c>
      <c r="M433" s="429" t="s">
        <v>1477</v>
      </c>
      <c r="N433" s="455">
        <v>43382</v>
      </c>
      <c r="O433" s="430">
        <f t="shared" si="18"/>
        <v>2</v>
      </c>
      <c r="P433" s="430">
        <f t="shared" si="19"/>
        <v>0</v>
      </c>
      <c r="Q433" s="431" t="str">
        <f t="shared" si="20"/>
        <v>Gastos_Gerais</v>
      </c>
      <c r="R433" s="429" t="s">
        <v>425</v>
      </c>
      <c r="S433" s="429" t="s">
        <v>1478</v>
      </c>
    </row>
    <row r="434" spans="1:19" s="432" customFormat="1" ht="63" customHeight="1" x14ac:dyDescent="0.2">
      <c r="A434" s="424">
        <v>429</v>
      </c>
      <c r="B434" s="455">
        <v>43383</v>
      </c>
      <c r="C434" s="454">
        <v>43313</v>
      </c>
      <c r="D434" s="429" t="s">
        <v>281</v>
      </c>
      <c r="E434" s="429" t="s">
        <v>354</v>
      </c>
      <c r="F434" s="436">
        <v>226.58</v>
      </c>
      <c r="G434" s="457" t="s">
        <v>533</v>
      </c>
      <c r="H434" s="429" t="s">
        <v>405</v>
      </c>
      <c r="I434" s="429" t="s">
        <v>1451</v>
      </c>
      <c r="J434" s="429" t="s">
        <v>1452</v>
      </c>
      <c r="K434" s="429" t="s">
        <v>740</v>
      </c>
      <c r="L434" s="429" t="s">
        <v>33</v>
      </c>
      <c r="M434" s="429" t="s">
        <v>1479</v>
      </c>
      <c r="N434" s="455">
        <v>43382</v>
      </c>
      <c r="O434" s="430">
        <f t="shared" si="18"/>
        <v>2</v>
      </c>
      <c r="P434" s="430">
        <f t="shared" si="19"/>
        <v>0</v>
      </c>
      <c r="Q434" s="431" t="str">
        <f t="shared" si="20"/>
        <v>Gastos_Gerais</v>
      </c>
      <c r="R434" s="429" t="s">
        <v>425</v>
      </c>
      <c r="S434" s="429" t="s">
        <v>1480</v>
      </c>
    </row>
    <row r="435" spans="1:19" s="432" customFormat="1" ht="134.25" customHeight="1" x14ac:dyDescent="0.2">
      <c r="A435" s="424">
        <v>430</v>
      </c>
      <c r="B435" s="455">
        <v>43383</v>
      </c>
      <c r="C435" s="454">
        <v>43313</v>
      </c>
      <c r="D435" s="429" t="s">
        <v>281</v>
      </c>
      <c r="E435" s="429" t="s">
        <v>400</v>
      </c>
      <c r="F435" s="436">
        <v>359</v>
      </c>
      <c r="G435" s="457" t="s">
        <v>559</v>
      </c>
      <c r="H435" s="429" t="s">
        <v>402</v>
      </c>
      <c r="I435" s="429" t="s">
        <v>1481</v>
      </c>
      <c r="J435" s="429" t="s">
        <v>1482</v>
      </c>
      <c r="K435" s="429" t="s">
        <v>608</v>
      </c>
      <c r="L435" s="429" t="s">
        <v>33</v>
      </c>
      <c r="M435" s="429" t="s">
        <v>1483</v>
      </c>
      <c r="N435" s="455">
        <v>43381</v>
      </c>
      <c r="O435" s="430">
        <f t="shared" si="18"/>
        <v>2</v>
      </c>
      <c r="P435" s="430">
        <f t="shared" si="19"/>
        <v>0</v>
      </c>
      <c r="Q435" s="431" t="str">
        <f t="shared" si="20"/>
        <v>Gastos_Gerais</v>
      </c>
      <c r="R435" s="429" t="s">
        <v>425</v>
      </c>
      <c r="S435" s="429" t="s">
        <v>1484</v>
      </c>
    </row>
    <row r="436" spans="1:19" s="432" customFormat="1" ht="58.5" customHeight="1" x14ac:dyDescent="0.2">
      <c r="A436" s="424">
        <v>431</v>
      </c>
      <c r="B436" s="455">
        <v>43383</v>
      </c>
      <c r="C436" s="454">
        <v>43282</v>
      </c>
      <c r="D436" s="429" t="s">
        <v>281</v>
      </c>
      <c r="E436" s="429" t="s">
        <v>92</v>
      </c>
      <c r="F436" s="436">
        <v>170</v>
      </c>
      <c r="G436" s="457" t="s">
        <v>1234</v>
      </c>
      <c r="H436" s="429" t="s">
        <v>405</v>
      </c>
      <c r="I436" s="429" t="s">
        <v>958</v>
      </c>
      <c r="J436" s="429" t="s">
        <v>959</v>
      </c>
      <c r="K436" s="429" t="s">
        <v>740</v>
      </c>
      <c r="L436" s="429" t="s">
        <v>960</v>
      </c>
      <c r="M436" s="429">
        <v>14628</v>
      </c>
      <c r="N436" s="455">
        <v>43258</v>
      </c>
      <c r="O436" s="430">
        <f t="shared" si="18"/>
        <v>2</v>
      </c>
      <c r="P436" s="430">
        <f t="shared" si="19"/>
        <v>-1</v>
      </c>
      <c r="Q436" s="431" t="str">
        <f t="shared" si="20"/>
        <v>Gastos_Gerais</v>
      </c>
      <c r="R436" s="429" t="s">
        <v>425</v>
      </c>
      <c r="S436" s="429" t="s">
        <v>1485</v>
      </c>
    </row>
    <row r="437" spans="1:19" s="432" customFormat="1" ht="125.25" customHeight="1" x14ac:dyDescent="0.2">
      <c r="A437" s="424">
        <v>432</v>
      </c>
      <c r="B437" s="455">
        <v>43383</v>
      </c>
      <c r="C437" s="454">
        <v>43160</v>
      </c>
      <c r="D437" s="429" t="s">
        <v>281</v>
      </c>
      <c r="E437" s="429" t="s">
        <v>378</v>
      </c>
      <c r="F437" s="436">
        <v>988.97</v>
      </c>
      <c r="G437" s="457" t="s">
        <v>432</v>
      </c>
      <c r="H437" s="429" t="s">
        <v>402</v>
      </c>
      <c r="I437" s="429" t="s">
        <v>1486</v>
      </c>
      <c r="J437" s="429" t="s">
        <v>1487</v>
      </c>
      <c r="K437" s="429" t="s">
        <v>740</v>
      </c>
      <c r="L437" s="429" t="s">
        <v>1488</v>
      </c>
      <c r="M437" s="429" t="s">
        <v>330</v>
      </c>
      <c r="N437" s="455">
        <v>43383</v>
      </c>
      <c r="O437" s="430">
        <f t="shared" si="18"/>
        <v>2</v>
      </c>
      <c r="P437" s="430">
        <f t="shared" si="19"/>
        <v>-5</v>
      </c>
      <c r="Q437" s="431" t="str">
        <f t="shared" si="20"/>
        <v>Gastos_Gerais</v>
      </c>
      <c r="R437" s="429" t="s">
        <v>425</v>
      </c>
      <c r="S437" s="429" t="s">
        <v>1489</v>
      </c>
    </row>
    <row r="438" spans="1:19" s="432" customFormat="1" ht="54.95" customHeight="1" x14ac:dyDescent="0.2">
      <c r="A438" s="424">
        <v>433</v>
      </c>
      <c r="B438" s="455">
        <v>43383</v>
      </c>
      <c r="C438" s="454">
        <v>43374</v>
      </c>
      <c r="D438" s="429" t="s">
        <v>281</v>
      </c>
      <c r="E438" s="429" t="s">
        <v>72</v>
      </c>
      <c r="F438" s="436">
        <v>100</v>
      </c>
      <c r="G438" s="457" t="s">
        <v>743</v>
      </c>
      <c r="H438" s="429" t="s">
        <v>330</v>
      </c>
      <c r="I438" s="429" t="s">
        <v>744</v>
      </c>
      <c r="J438" s="429" t="s">
        <v>745</v>
      </c>
      <c r="K438" s="429" t="s">
        <v>746</v>
      </c>
      <c r="L438" s="429" t="s">
        <v>723</v>
      </c>
      <c r="M438" s="429" t="s">
        <v>330</v>
      </c>
      <c r="N438" s="455">
        <v>43383</v>
      </c>
      <c r="O438" s="430">
        <f t="shared" si="18"/>
        <v>2</v>
      </c>
      <c r="P438" s="430">
        <f t="shared" si="19"/>
        <v>2</v>
      </c>
      <c r="Q438" s="431" t="str">
        <f t="shared" si="20"/>
        <v>Gastos_Gerais</v>
      </c>
      <c r="R438" s="429" t="s">
        <v>330</v>
      </c>
      <c r="S438" s="429" t="s">
        <v>330</v>
      </c>
    </row>
    <row r="439" spans="1:19" s="432" customFormat="1" ht="54.95" customHeight="1" x14ac:dyDescent="0.2">
      <c r="A439" s="424">
        <v>434</v>
      </c>
      <c r="B439" s="455">
        <v>43383</v>
      </c>
      <c r="C439" s="454">
        <v>43374</v>
      </c>
      <c r="D439" s="429" t="s">
        <v>281</v>
      </c>
      <c r="E439" s="429" t="s">
        <v>72</v>
      </c>
      <c r="F439" s="436">
        <v>10.15</v>
      </c>
      <c r="G439" s="457" t="s">
        <v>1490</v>
      </c>
      <c r="H439" s="429" t="s">
        <v>402</v>
      </c>
      <c r="I439" s="429" t="s">
        <v>744</v>
      </c>
      <c r="J439" s="429" t="s">
        <v>745</v>
      </c>
      <c r="K439" s="429" t="s">
        <v>746</v>
      </c>
      <c r="L439" s="429" t="s">
        <v>723</v>
      </c>
      <c r="M439" s="429" t="s">
        <v>330</v>
      </c>
      <c r="N439" s="455">
        <v>43383</v>
      </c>
      <c r="O439" s="430">
        <f t="shared" si="18"/>
        <v>2</v>
      </c>
      <c r="P439" s="430">
        <f t="shared" si="19"/>
        <v>2</v>
      </c>
      <c r="Q439" s="431" t="str">
        <f t="shared" si="20"/>
        <v>Gastos_Gerais</v>
      </c>
      <c r="R439" s="429" t="s">
        <v>330</v>
      </c>
      <c r="S439" s="429" t="s">
        <v>330</v>
      </c>
    </row>
    <row r="440" spans="1:19" s="432" customFormat="1" ht="75" customHeight="1" x14ac:dyDescent="0.2">
      <c r="A440" s="424">
        <v>435</v>
      </c>
      <c r="B440" s="455">
        <v>43384</v>
      </c>
      <c r="C440" s="454">
        <v>43344</v>
      </c>
      <c r="D440" s="429" t="s">
        <v>281</v>
      </c>
      <c r="E440" s="429" t="s">
        <v>93</v>
      </c>
      <c r="F440" s="436">
        <v>-165.67</v>
      </c>
      <c r="G440" s="457" t="s">
        <v>1494</v>
      </c>
      <c r="H440" s="429" t="s">
        <v>329</v>
      </c>
      <c r="I440" s="429" t="s">
        <v>720</v>
      </c>
      <c r="J440" s="429" t="s">
        <v>721</v>
      </c>
      <c r="K440" s="429" t="s">
        <v>722</v>
      </c>
      <c r="L440" s="429" t="s">
        <v>723</v>
      </c>
      <c r="M440" s="429" t="s">
        <v>330</v>
      </c>
      <c r="N440" s="455">
        <v>43384</v>
      </c>
      <c r="O440" s="430">
        <f t="shared" si="18"/>
        <v>2</v>
      </c>
      <c r="P440" s="430">
        <f t="shared" si="19"/>
        <v>1</v>
      </c>
      <c r="Q440" s="431" t="str">
        <f t="shared" si="20"/>
        <v>Gastos_Gerais</v>
      </c>
      <c r="R440" s="429" t="s">
        <v>330</v>
      </c>
      <c r="S440" s="429" t="s">
        <v>330</v>
      </c>
    </row>
    <row r="441" spans="1:19" s="432" customFormat="1" ht="73.5" customHeight="1" x14ac:dyDescent="0.2">
      <c r="A441" s="424">
        <v>436</v>
      </c>
      <c r="B441" s="455">
        <v>43384</v>
      </c>
      <c r="C441" s="454">
        <v>43344</v>
      </c>
      <c r="D441" s="429" t="s">
        <v>281</v>
      </c>
      <c r="E441" s="429" t="s">
        <v>93</v>
      </c>
      <c r="F441" s="436">
        <v>-315.67</v>
      </c>
      <c r="G441" s="457" t="s">
        <v>1495</v>
      </c>
      <c r="H441" s="429" t="s">
        <v>329</v>
      </c>
      <c r="I441" s="429" t="s">
        <v>720</v>
      </c>
      <c r="J441" s="429" t="s">
        <v>721</v>
      </c>
      <c r="K441" s="429" t="s">
        <v>722</v>
      </c>
      <c r="L441" s="429" t="s">
        <v>723</v>
      </c>
      <c r="M441" s="429" t="s">
        <v>330</v>
      </c>
      <c r="N441" s="455">
        <v>43384</v>
      </c>
      <c r="O441" s="430">
        <f t="shared" si="18"/>
        <v>2</v>
      </c>
      <c r="P441" s="430">
        <f t="shared" si="19"/>
        <v>1</v>
      </c>
      <c r="Q441" s="431" t="str">
        <f t="shared" si="20"/>
        <v>Gastos_Gerais</v>
      </c>
      <c r="R441" s="429" t="s">
        <v>330</v>
      </c>
      <c r="S441" s="454" t="s">
        <v>330</v>
      </c>
    </row>
    <row r="442" spans="1:19" s="432" customFormat="1" ht="71.25" customHeight="1" x14ac:dyDescent="0.2">
      <c r="A442" s="424">
        <v>437</v>
      </c>
      <c r="B442" s="455">
        <v>43384</v>
      </c>
      <c r="C442" s="454">
        <v>43344</v>
      </c>
      <c r="D442" s="429" t="s">
        <v>281</v>
      </c>
      <c r="E442" s="429" t="s">
        <v>93</v>
      </c>
      <c r="F442" s="436">
        <v>-165.67</v>
      </c>
      <c r="G442" s="457" t="s">
        <v>1496</v>
      </c>
      <c r="H442" s="429" t="s">
        <v>329</v>
      </c>
      <c r="I442" s="429" t="s">
        <v>720</v>
      </c>
      <c r="J442" s="429" t="s">
        <v>721</v>
      </c>
      <c r="K442" s="429" t="s">
        <v>722</v>
      </c>
      <c r="L442" s="429" t="s">
        <v>723</v>
      </c>
      <c r="M442" s="464" t="s">
        <v>330</v>
      </c>
      <c r="N442" s="455">
        <v>43384</v>
      </c>
      <c r="O442" s="430">
        <f t="shared" si="18"/>
        <v>2</v>
      </c>
      <c r="P442" s="430">
        <f t="shared" si="19"/>
        <v>1</v>
      </c>
      <c r="Q442" s="431" t="str">
        <f t="shared" si="20"/>
        <v>Gastos_Gerais</v>
      </c>
      <c r="R442" s="429" t="s">
        <v>330</v>
      </c>
      <c r="S442" s="429" t="s">
        <v>330</v>
      </c>
    </row>
    <row r="443" spans="1:19" s="432" customFormat="1" ht="54.95" customHeight="1" x14ac:dyDescent="0.2">
      <c r="A443" s="424">
        <v>438</v>
      </c>
      <c r="B443" s="455">
        <v>43384</v>
      </c>
      <c r="C443" s="454">
        <v>43374</v>
      </c>
      <c r="D443" s="429" t="s">
        <v>281</v>
      </c>
      <c r="E443" s="429" t="s">
        <v>400</v>
      </c>
      <c r="F443" s="436">
        <v>200.41</v>
      </c>
      <c r="G443" s="457" t="s">
        <v>1497</v>
      </c>
      <c r="H443" s="429" t="s">
        <v>402</v>
      </c>
      <c r="I443" s="429" t="s">
        <v>1498</v>
      </c>
      <c r="J443" s="429" t="s">
        <v>1499</v>
      </c>
      <c r="K443" s="429" t="s">
        <v>608</v>
      </c>
      <c r="L443" s="429" t="s">
        <v>33</v>
      </c>
      <c r="M443" s="464" t="s">
        <v>1500</v>
      </c>
      <c r="N443" s="455">
        <v>43383</v>
      </c>
      <c r="O443" s="430">
        <f t="shared" si="18"/>
        <v>2</v>
      </c>
      <c r="P443" s="430">
        <f t="shared" si="19"/>
        <v>2</v>
      </c>
      <c r="Q443" s="431" t="str">
        <f t="shared" si="20"/>
        <v>Gastos_Gerais</v>
      </c>
      <c r="R443" s="429" t="s">
        <v>604</v>
      </c>
      <c r="S443" s="429" t="s">
        <v>1501</v>
      </c>
    </row>
    <row r="444" spans="1:19" s="432" customFormat="1" ht="93" customHeight="1" x14ac:dyDescent="0.2">
      <c r="A444" s="424">
        <v>439</v>
      </c>
      <c r="B444" s="455">
        <v>43384</v>
      </c>
      <c r="C444" s="454">
        <v>43374</v>
      </c>
      <c r="D444" s="429" t="s">
        <v>281</v>
      </c>
      <c r="E444" s="429" t="s">
        <v>400</v>
      </c>
      <c r="F444" s="436">
        <v>42.5</v>
      </c>
      <c r="G444" s="457" t="s">
        <v>1364</v>
      </c>
      <c r="H444" s="429" t="s">
        <v>402</v>
      </c>
      <c r="I444" s="429" t="s">
        <v>1502</v>
      </c>
      <c r="J444" s="429" t="s">
        <v>1503</v>
      </c>
      <c r="K444" s="429" t="s">
        <v>608</v>
      </c>
      <c r="L444" s="429" t="s">
        <v>33</v>
      </c>
      <c r="M444" s="429" t="s">
        <v>1504</v>
      </c>
      <c r="N444" s="455">
        <v>43383</v>
      </c>
      <c r="O444" s="430">
        <f t="shared" si="18"/>
        <v>2</v>
      </c>
      <c r="P444" s="430">
        <f t="shared" si="19"/>
        <v>2</v>
      </c>
      <c r="Q444" s="431" t="str">
        <f t="shared" si="20"/>
        <v>Gastos_Gerais</v>
      </c>
      <c r="R444" s="429" t="s">
        <v>604</v>
      </c>
      <c r="S444" s="429" t="s">
        <v>1505</v>
      </c>
    </row>
    <row r="445" spans="1:19" s="432" customFormat="1" ht="132" customHeight="1" x14ac:dyDescent="0.2">
      <c r="A445" s="424">
        <v>440</v>
      </c>
      <c r="B445" s="455">
        <v>43384</v>
      </c>
      <c r="C445" s="454">
        <v>43344</v>
      </c>
      <c r="D445" s="429" t="s">
        <v>281</v>
      </c>
      <c r="E445" s="429" t="s">
        <v>93</v>
      </c>
      <c r="F445" s="436">
        <v>812.69</v>
      </c>
      <c r="G445" s="457" t="s">
        <v>1506</v>
      </c>
      <c r="H445" s="429" t="s">
        <v>329</v>
      </c>
      <c r="I445" s="429" t="s">
        <v>872</v>
      </c>
      <c r="J445" s="429" t="s">
        <v>873</v>
      </c>
      <c r="K445" s="429" t="s">
        <v>740</v>
      </c>
      <c r="L445" s="429" t="s">
        <v>33</v>
      </c>
      <c r="M445" s="429" t="s">
        <v>1507</v>
      </c>
      <c r="N445" s="455">
        <v>43378</v>
      </c>
      <c r="O445" s="430">
        <f t="shared" si="18"/>
        <v>2</v>
      </c>
      <c r="P445" s="430">
        <f t="shared" si="19"/>
        <v>1</v>
      </c>
      <c r="Q445" s="431" t="str">
        <f t="shared" si="20"/>
        <v>Gastos_Gerais</v>
      </c>
      <c r="R445" s="429" t="s">
        <v>647</v>
      </c>
      <c r="S445" s="429" t="s">
        <v>875</v>
      </c>
    </row>
    <row r="446" spans="1:19" s="432" customFormat="1" ht="83.25" customHeight="1" x14ac:dyDescent="0.2">
      <c r="A446" s="424">
        <v>441</v>
      </c>
      <c r="B446" s="455">
        <v>43384</v>
      </c>
      <c r="C446" s="454">
        <v>43282</v>
      </c>
      <c r="D446" s="429" t="s">
        <v>281</v>
      </c>
      <c r="E446" s="429" t="s">
        <v>92</v>
      </c>
      <c r="F446" s="436">
        <v>183</v>
      </c>
      <c r="G446" s="457" t="s">
        <v>499</v>
      </c>
      <c r="H446" s="429" t="s">
        <v>405</v>
      </c>
      <c r="I446" s="429" t="s">
        <v>958</v>
      </c>
      <c r="J446" s="429" t="s">
        <v>959</v>
      </c>
      <c r="K446" s="429" t="s">
        <v>740</v>
      </c>
      <c r="L446" s="429" t="s">
        <v>960</v>
      </c>
      <c r="M446" s="429">
        <v>48167</v>
      </c>
      <c r="N446" s="455">
        <v>43291</v>
      </c>
      <c r="O446" s="430">
        <f t="shared" si="18"/>
        <v>2</v>
      </c>
      <c r="P446" s="430">
        <f t="shared" si="19"/>
        <v>-1</v>
      </c>
      <c r="Q446" s="431" t="str">
        <f t="shared" si="20"/>
        <v>Gastos_Gerais</v>
      </c>
      <c r="R446" s="429" t="s">
        <v>425</v>
      </c>
      <c r="S446" s="429" t="s">
        <v>1508</v>
      </c>
    </row>
    <row r="447" spans="1:19" s="432" customFormat="1" ht="54.95" customHeight="1" x14ac:dyDescent="0.2">
      <c r="A447" s="424">
        <v>442</v>
      </c>
      <c r="B447" s="455">
        <v>43384</v>
      </c>
      <c r="C447" s="454">
        <v>43374</v>
      </c>
      <c r="D447" s="429" t="s">
        <v>281</v>
      </c>
      <c r="E447" s="429" t="s">
        <v>72</v>
      </c>
      <c r="F447" s="436">
        <v>10.15</v>
      </c>
      <c r="G447" s="457" t="s">
        <v>1509</v>
      </c>
      <c r="H447" s="429" t="s">
        <v>405</v>
      </c>
      <c r="I447" s="429" t="s">
        <v>744</v>
      </c>
      <c r="J447" s="429" t="s">
        <v>745</v>
      </c>
      <c r="K447" s="429" t="s">
        <v>746</v>
      </c>
      <c r="L447" s="429" t="s">
        <v>723</v>
      </c>
      <c r="M447" s="429" t="s">
        <v>330</v>
      </c>
      <c r="N447" s="455">
        <v>43384</v>
      </c>
      <c r="O447" s="430">
        <f t="shared" si="18"/>
        <v>2</v>
      </c>
      <c r="P447" s="430">
        <f t="shared" si="19"/>
        <v>2</v>
      </c>
      <c r="Q447" s="431" t="str">
        <f t="shared" si="20"/>
        <v>Gastos_Gerais</v>
      </c>
      <c r="R447" s="429" t="s">
        <v>330</v>
      </c>
      <c r="S447" s="429" t="s">
        <v>330</v>
      </c>
    </row>
    <row r="448" spans="1:19" s="432" customFormat="1" ht="54.95" customHeight="1" x14ac:dyDescent="0.2">
      <c r="A448" s="424">
        <v>443</v>
      </c>
      <c r="B448" s="455">
        <v>43384</v>
      </c>
      <c r="C448" s="454">
        <v>43374</v>
      </c>
      <c r="D448" s="429" t="s">
        <v>281</v>
      </c>
      <c r="E448" s="429" t="s">
        <v>72</v>
      </c>
      <c r="F448" s="436">
        <v>10.15</v>
      </c>
      <c r="G448" s="457" t="s">
        <v>1510</v>
      </c>
      <c r="H448" s="429" t="s">
        <v>402</v>
      </c>
      <c r="I448" s="429" t="s">
        <v>744</v>
      </c>
      <c r="J448" s="429" t="s">
        <v>745</v>
      </c>
      <c r="K448" s="429" t="s">
        <v>746</v>
      </c>
      <c r="L448" s="429" t="s">
        <v>723</v>
      </c>
      <c r="M448" s="429" t="s">
        <v>330</v>
      </c>
      <c r="N448" s="455">
        <v>43384</v>
      </c>
      <c r="O448" s="430">
        <f t="shared" si="18"/>
        <v>2</v>
      </c>
      <c r="P448" s="430">
        <f t="shared" si="19"/>
        <v>2</v>
      </c>
      <c r="Q448" s="431" t="str">
        <f t="shared" si="20"/>
        <v>Gastos_Gerais</v>
      </c>
      <c r="R448" s="429" t="s">
        <v>330</v>
      </c>
      <c r="S448" s="429" t="s">
        <v>330</v>
      </c>
    </row>
    <row r="449" spans="1:19" s="432" customFormat="1" ht="52.5" customHeight="1" x14ac:dyDescent="0.2">
      <c r="A449" s="424">
        <v>444</v>
      </c>
      <c r="B449" s="455">
        <v>43384</v>
      </c>
      <c r="C449" s="454">
        <v>43374</v>
      </c>
      <c r="D449" s="429" t="s">
        <v>281</v>
      </c>
      <c r="E449" s="429" t="s">
        <v>72</v>
      </c>
      <c r="F449" s="436">
        <v>10.15</v>
      </c>
      <c r="G449" s="457" t="s">
        <v>1511</v>
      </c>
      <c r="H449" s="429" t="s">
        <v>402</v>
      </c>
      <c r="I449" s="429" t="s">
        <v>744</v>
      </c>
      <c r="J449" s="429" t="s">
        <v>745</v>
      </c>
      <c r="K449" s="429" t="s">
        <v>746</v>
      </c>
      <c r="L449" s="429" t="s">
        <v>723</v>
      </c>
      <c r="M449" s="429" t="s">
        <v>330</v>
      </c>
      <c r="N449" s="455">
        <v>43384</v>
      </c>
      <c r="O449" s="430">
        <f t="shared" si="18"/>
        <v>2</v>
      </c>
      <c r="P449" s="430">
        <f t="shared" si="19"/>
        <v>2</v>
      </c>
      <c r="Q449" s="431" t="str">
        <f t="shared" si="20"/>
        <v>Gastos_Gerais</v>
      </c>
      <c r="R449" s="429" t="s">
        <v>330</v>
      </c>
      <c r="S449" s="429" t="s">
        <v>330</v>
      </c>
    </row>
    <row r="450" spans="1:19" s="432" customFormat="1" ht="103.5" customHeight="1" x14ac:dyDescent="0.2">
      <c r="A450" s="424">
        <v>445</v>
      </c>
      <c r="B450" s="455">
        <v>43388</v>
      </c>
      <c r="C450" s="454">
        <v>43282</v>
      </c>
      <c r="D450" s="429" t="s">
        <v>281</v>
      </c>
      <c r="E450" s="429" t="s">
        <v>398</v>
      </c>
      <c r="F450" s="436">
        <v>2750</v>
      </c>
      <c r="G450" s="457" t="s">
        <v>823</v>
      </c>
      <c r="H450" s="429" t="s">
        <v>402</v>
      </c>
      <c r="I450" s="429" t="s">
        <v>606</v>
      </c>
      <c r="J450" s="429" t="s">
        <v>607</v>
      </c>
      <c r="K450" s="429" t="s">
        <v>608</v>
      </c>
      <c r="L450" s="429" t="s">
        <v>33</v>
      </c>
      <c r="M450" s="455" t="s">
        <v>825</v>
      </c>
      <c r="N450" s="455">
        <v>43313</v>
      </c>
      <c r="O450" s="430">
        <f t="shared" si="18"/>
        <v>2</v>
      </c>
      <c r="P450" s="430">
        <f t="shared" si="19"/>
        <v>-1</v>
      </c>
      <c r="Q450" s="431" t="str">
        <f t="shared" si="20"/>
        <v>Gastos_Gerais</v>
      </c>
      <c r="R450" s="429" t="s">
        <v>425</v>
      </c>
      <c r="S450" s="429" t="s">
        <v>826</v>
      </c>
    </row>
    <row r="451" spans="1:19" s="432" customFormat="1" ht="195" customHeight="1" x14ac:dyDescent="0.2">
      <c r="A451" s="424">
        <v>446</v>
      </c>
      <c r="B451" s="455">
        <v>43388</v>
      </c>
      <c r="C451" s="454">
        <v>43313</v>
      </c>
      <c r="D451" s="429" t="s">
        <v>281</v>
      </c>
      <c r="E451" s="429" t="s">
        <v>398</v>
      </c>
      <c r="F451" s="436">
        <v>1018.5</v>
      </c>
      <c r="G451" s="457" t="s">
        <v>532</v>
      </c>
      <c r="H451" s="429" t="s">
        <v>402</v>
      </c>
      <c r="I451" s="429" t="s">
        <v>867</v>
      </c>
      <c r="J451" s="429" t="s">
        <v>868</v>
      </c>
      <c r="K451" s="429" t="s">
        <v>740</v>
      </c>
      <c r="L451" s="429" t="s">
        <v>33</v>
      </c>
      <c r="M451" s="429" t="s">
        <v>869</v>
      </c>
      <c r="N451" s="455">
        <v>43325</v>
      </c>
      <c r="O451" s="430">
        <f t="shared" si="18"/>
        <v>2</v>
      </c>
      <c r="P451" s="430">
        <f t="shared" si="19"/>
        <v>0</v>
      </c>
      <c r="Q451" s="431" t="str">
        <f t="shared" si="20"/>
        <v>Gastos_Gerais</v>
      </c>
      <c r="R451" s="429" t="s">
        <v>425</v>
      </c>
      <c r="S451" s="429" t="s">
        <v>870</v>
      </c>
    </row>
    <row r="452" spans="1:19" s="432" customFormat="1" ht="54.95" customHeight="1" x14ac:dyDescent="0.2">
      <c r="A452" s="424">
        <v>447</v>
      </c>
      <c r="B452" s="455">
        <v>43388</v>
      </c>
      <c r="C452" s="454">
        <v>43344</v>
      </c>
      <c r="D452" s="429" t="s">
        <v>281</v>
      </c>
      <c r="E452" s="429" t="s">
        <v>0</v>
      </c>
      <c r="F452" s="436">
        <v>148.9</v>
      </c>
      <c r="G452" s="457" t="s">
        <v>1200</v>
      </c>
      <c r="H452" s="429" t="s">
        <v>329</v>
      </c>
      <c r="I452" s="429" t="s">
        <v>1514</v>
      </c>
      <c r="J452" s="429" t="s">
        <v>1515</v>
      </c>
      <c r="K452" s="429" t="s">
        <v>740</v>
      </c>
      <c r="L452" s="429" t="s">
        <v>33</v>
      </c>
      <c r="M452" s="429">
        <v>208710</v>
      </c>
      <c r="N452" s="455">
        <v>43371</v>
      </c>
      <c r="O452" s="430">
        <f t="shared" si="18"/>
        <v>2</v>
      </c>
      <c r="P452" s="430">
        <f t="shared" si="19"/>
        <v>1</v>
      </c>
      <c r="Q452" s="431" t="str">
        <f t="shared" si="20"/>
        <v>Gastos_Gerais</v>
      </c>
      <c r="R452" s="429" t="s">
        <v>604</v>
      </c>
      <c r="S452" s="429" t="s">
        <v>1516</v>
      </c>
    </row>
    <row r="453" spans="1:19" s="432" customFormat="1" ht="68.25" customHeight="1" x14ac:dyDescent="0.2">
      <c r="A453" s="424">
        <v>448</v>
      </c>
      <c r="B453" s="455">
        <v>43388</v>
      </c>
      <c r="C453" s="454">
        <v>43282</v>
      </c>
      <c r="D453" s="429" t="s">
        <v>281</v>
      </c>
      <c r="E453" s="429" t="s">
        <v>92</v>
      </c>
      <c r="F453" s="436">
        <v>359</v>
      </c>
      <c r="G453" s="457" t="s">
        <v>504</v>
      </c>
      <c r="H453" s="429" t="s">
        <v>405</v>
      </c>
      <c r="I453" s="429" t="s">
        <v>958</v>
      </c>
      <c r="J453" s="429" t="s">
        <v>959</v>
      </c>
      <c r="K453" s="429" t="s">
        <v>740</v>
      </c>
      <c r="L453" s="429" t="s">
        <v>960</v>
      </c>
      <c r="M453" s="429" t="s">
        <v>1523</v>
      </c>
      <c r="N453" s="455" t="s">
        <v>1524</v>
      </c>
      <c r="O453" s="430">
        <f t="shared" si="18"/>
        <v>2</v>
      </c>
      <c r="P453" s="430">
        <f t="shared" si="19"/>
        <v>-1</v>
      </c>
      <c r="Q453" s="431" t="str">
        <f t="shared" si="20"/>
        <v>Gastos_Gerais</v>
      </c>
      <c r="R453" s="429" t="s">
        <v>425</v>
      </c>
      <c r="S453" s="429" t="s">
        <v>1525</v>
      </c>
    </row>
    <row r="454" spans="1:19" s="432" customFormat="1" ht="93.75" customHeight="1" x14ac:dyDescent="0.2">
      <c r="A454" s="424">
        <v>449</v>
      </c>
      <c r="B454" s="455">
        <v>43388</v>
      </c>
      <c r="C454" s="454">
        <v>43374</v>
      </c>
      <c r="D454" s="429" t="s">
        <v>281</v>
      </c>
      <c r="E454" s="429" t="s">
        <v>72</v>
      </c>
      <c r="F454" s="436">
        <v>10.15</v>
      </c>
      <c r="G454" s="457" t="s">
        <v>1517</v>
      </c>
      <c r="H454" s="429" t="s">
        <v>402</v>
      </c>
      <c r="I454" s="429" t="s">
        <v>744</v>
      </c>
      <c r="J454" s="429" t="s">
        <v>745</v>
      </c>
      <c r="K454" s="429" t="s">
        <v>746</v>
      </c>
      <c r="L454" s="429" t="s">
        <v>723</v>
      </c>
      <c r="M454" s="429" t="s">
        <v>330</v>
      </c>
      <c r="N454" s="455">
        <v>43388</v>
      </c>
      <c r="O454" s="430">
        <f t="shared" si="18"/>
        <v>2</v>
      </c>
      <c r="P454" s="430">
        <f t="shared" si="19"/>
        <v>2</v>
      </c>
      <c r="Q454" s="431" t="str">
        <f t="shared" si="20"/>
        <v>Gastos_Gerais</v>
      </c>
      <c r="R454" s="429" t="s">
        <v>330</v>
      </c>
      <c r="S454" s="429" t="s">
        <v>330</v>
      </c>
    </row>
    <row r="455" spans="1:19" s="432" customFormat="1" ht="105" customHeight="1" x14ac:dyDescent="0.2">
      <c r="A455" s="424">
        <v>450</v>
      </c>
      <c r="B455" s="455">
        <v>43388</v>
      </c>
      <c r="C455" s="454">
        <v>43313</v>
      </c>
      <c r="D455" s="429" t="s">
        <v>281</v>
      </c>
      <c r="E455" s="429" t="s">
        <v>100</v>
      </c>
      <c r="F455" s="436">
        <v>3000</v>
      </c>
      <c r="G455" s="457" t="s">
        <v>566</v>
      </c>
      <c r="H455" s="429" t="s">
        <v>405</v>
      </c>
      <c r="I455" s="429" t="s">
        <v>1518</v>
      </c>
      <c r="J455" s="429" t="s">
        <v>1519</v>
      </c>
      <c r="K455" s="429" t="s">
        <v>1520</v>
      </c>
      <c r="L455" s="429" t="s">
        <v>33</v>
      </c>
      <c r="M455" s="429">
        <v>25</v>
      </c>
      <c r="N455" s="455">
        <v>43371</v>
      </c>
      <c r="O455" s="430">
        <f t="shared" ref="O455:O518" si="21">IF(B455=0,0,IF(YEAR(B455)=$P$1,MONTH(B455)-$O$1+12,(YEAR(B455)-$P$1)*11-$O$1+5+MONTH(B455)))-11</f>
        <v>2</v>
      </c>
      <c r="P455" s="430">
        <f t="shared" ref="P455:P518" si="22">IF(C455=0,0,IF(YEAR(C455)=$P$1,MONTH(C455)-$O$1+11,(YEAR(C455)-$P$1)*12-$O$1+11+MONTH(C455)))-10</f>
        <v>0</v>
      </c>
      <c r="Q455" s="431" t="str">
        <f t="shared" ref="Q455:Q518" si="23">SUBSTITUTE(D455," ","_")</f>
        <v>Gastos_Gerais</v>
      </c>
      <c r="R455" s="429" t="s">
        <v>1521</v>
      </c>
      <c r="S455" s="454" t="s">
        <v>1522</v>
      </c>
    </row>
    <row r="456" spans="1:19" s="432" customFormat="1" ht="150.75" customHeight="1" x14ac:dyDescent="0.2">
      <c r="A456" s="424">
        <v>451</v>
      </c>
      <c r="B456" s="455">
        <v>43389</v>
      </c>
      <c r="C456" s="454">
        <v>43344</v>
      </c>
      <c r="D456" s="429" t="s">
        <v>281</v>
      </c>
      <c r="E456" s="429" t="s">
        <v>380</v>
      </c>
      <c r="F456" s="436">
        <v>2300</v>
      </c>
      <c r="G456" s="457" t="s">
        <v>714</v>
      </c>
      <c r="H456" s="429" t="s">
        <v>402</v>
      </c>
      <c r="I456" s="429" t="s">
        <v>1020</v>
      </c>
      <c r="J456" s="429" t="s">
        <v>1533</v>
      </c>
      <c r="K456" s="429" t="s">
        <v>1534</v>
      </c>
      <c r="L456" s="429" t="s">
        <v>33</v>
      </c>
      <c r="M456" s="429" t="s">
        <v>1535</v>
      </c>
      <c r="N456" s="455">
        <v>43383</v>
      </c>
      <c r="O456" s="430">
        <f t="shared" si="21"/>
        <v>2</v>
      </c>
      <c r="P456" s="430">
        <f t="shared" si="22"/>
        <v>1</v>
      </c>
      <c r="Q456" s="431" t="str">
        <f t="shared" si="23"/>
        <v>Gastos_Gerais</v>
      </c>
      <c r="R456" s="429" t="s">
        <v>422</v>
      </c>
      <c r="S456" s="429" t="s">
        <v>1024</v>
      </c>
    </row>
    <row r="457" spans="1:19" s="432" customFormat="1" ht="54.95" customHeight="1" x14ac:dyDescent="0.2">
      <c r="A457" s="424">
        <v>452</v>
      </c>
      <c r="B457" s="455">
        <v>43389</v>
      </c>
      <c r="C457" s="454">
        <v>43344</v>
      </c>
      <c r="D457" s="429" t="s">
        <v>281</v>
      </c>
      <c r="E457" s="429" t="s">
        <v>380</v>
      </c>
      <c r="F457" s="436">
        <v>3429.65</v>
      </c>
      <c r="G457" s="457" t="s">
        <v>2708</v>
      </c>
      <c r="H457" s="429" t="s">
        <v>402</v>
      </c>
      <c r="I457" s="429" t="s">
        <v>1536</v>
      </c>
      <c r="J457" s="429" t="s">
        <v>1537</v>
      </c>
      <c r="K457" s="429" t="s">
        <v>1538</v>
      </c>
      <c r="L457" s="429" t="s">
        <v>33</v>
      </c>
      <c r="M457" s="429" t="s">
        <v>1539</v>
      </c>
      <c r="N457" s="455">
        <v>43384</v>
      </c>
      <c r="O457" s="430">
        <f t="shared" si="21"/>
        <v>2</v>
      </c>
      <c r="P457" s="430">
        <f t="shared" si="22"/>
        <v>1</v>
      </c>
      <c r="Q457" s="431" t="str">
        <f t="shared" si="23"/>
        <v>Gastos_Gerais</v>
      </c>
      <c r="R457" s="429" t="s">
        <v>422</v>
      </c>
      <c r="S457" s="429" t="s">
        <v>1540</v>
      </c>
    </row>
    <row r="458" spans="1:19" s="432" customFormat="1" ht="102" customHeight="1" x14ac:dyDescent="0.2">
      <c r="A458" s="424">
        <v>453</v>
      </c>
      <c r="B458" s="455">
        <v>43389</v>
      </c>
      <c r="C458" s="454">
        <v>43374</v>
      </c>
      <c r="D458" s="429" t="s">
        <v>281</v>
      </c>
      <c r="E458" s="429" t="s">
        <v>400</v>
      </c>
      <c r="F458" s="436">
        <v>150</v>
      </c>
      <c r="G458" s="457" t="s">
        <v>1513</v>
      </c>
      <c r="H458" s="429" t="s">
        <v>402</v>
      </c>
      <c r="I458" s="429" t="s">
        <v>1541</v>
      </c>
      <c r="J458" s="429" t="s">
        <v>1542</v>
      </c>
      <c r="K458" s="429" t="s">
        <v>608</v>
      </c>
      <c r="L458" s="429" t="s">
        <v>33</v>
      </c>
      <c r="M458" s="429" t="s">
        <v>1543</v>
      </c>
      <c r="N458" s="455">
        <v>43388</v>
      </c>
      <c r="O458" s="430">
        <f t="shared" si="21"/>
        <v>2</v>
      </c>
      <c r="P458" s="430">
        <f t="shared" si="22"/>
        <v>2</v>
      </c>
      <c r="Q458" s="431" t="str">
        <f t="shared" si="23"/>
        <v>Gastos_Gerais</v>
      </c>
      <c r="R458" s="429" t="s">
        <v>604</v>
      </c>
      <c r="S458" s="429" t="s">
        <v>1544</v>
      </c>
    </row>
    <row r="459" spans="1:19" s="432" customFormat="1" ht="72" customHeight="1" x14ac:dyDescent="0.2">
      <c r="A459" s="424">
        <v>454</v>
      </c>
      <c r="B459" s="455">
        <v>43389</v>
      </c>
      <c r="C459" s="454">
        <v>43344</v>
      </c>
      <c r="D459" s="429" t="s">
        <v>281</v>
      </c>
      <c r="E459" s="429" t="s">
        <v>400</v>
      </c>
      <c r="F459" s="436">
        <v>320.67</v>
      </c>
      <c r="G459" s="457" t="s">
        <v>979</v>
      </c>
      <c r="H459" s="429" t="s">
        <v>402</v>
      </c>
      <c r="I459" s="429" t="s">
        <v>602</v>
      </c>
      <c r="J459" s="429" t="s">
        <v>603</v>
      </c>
      <c r="K459" s="429" t="s">
        <v>740</v>
      </c>
      <c r="L459" s="429" t="s">
        <v>33</v>
      </c>
      <c r="M459" s="429">
        <v>210652</v>
      </c>
      <c r="N459" s="455">
        <v>43361</v>
      </c>
      <c r="O459" s="430">
        <f t="shared" si="21"/>
        <v>2</v>
      </c>
      <c r="P459" s="430">
        <f t="shared" si="22"/>
        <v>1</v>
      </c>
      <c r="Q459" s="431" t="str">
        <f t="shared" si="23"/>
        <v>Gastos_Gerais</v>
      </c>
      <c r="R459" s="429" t="s">
        <v>604</v>
      </c>
      <c r="S459" s="429" t="s">
        <v>1545</v>
      </c>
    </row>
    <row r="460" spans="1:19" s="432" customFormat="1" ht="69.75" customHeight="1" x14ac:dyDescent="0.2">
      <c r="A460" s="424">
        <v>455</v>
      </c>
      <c r="B460" s="455">
        <v>43389</v>
      </c>
      <c r="C460" s="454">
        <v>43313</v>
      </c>
      <c r="D460" s="429" t="s">
        <v>281</v>
      </c>
      <c r="E460" s="429" t="s">
        <v>374</v>
      </c>
      <c r="F460" s="436">
        <v>250</v>
      </c>
      <c r="G460" s="457" t="s">
        <v>445</v>
      </c>
      <c r="H460" s="429" t="s">
        <v>405</v>
      </c>
      <c r="I460" s="429" t="s">
        <v>1546</v>
      </c>
      <c r="J460" s="429" t="s">
        <v>1547</v>
      </c>
      <c r="K460" s="429" t="s">
        <v>608</v>
      </c>
      <c r="L460" s="429" t="s">
        <v>531</v>
      </c>
      <c r="M460" s="429" t="s">
        <v>330</v>
      </c>
      <c r="N460" s="455">
        <v>43381</v>
      </c>
      <c r="O460" s="430">
        <f t="shared" si="21"/>
        <v>2</v>
      </c>
      <c r="P460" s="430">
        <f t="shared" si="22"/>
        <v>0</v>
      </c>
      <c r="Q460" s="431" t="str">
        <f t="shared" si="23"/>
        <v>Gastos_Gerais</v>
      </c>
      <c r="R460" s="429" t="s">
        <v>425</v>
      </c>
      <c r="S460" s="429" t="s">
        <v>1548</v>
      </c>
    </row>
    <row r="461" spans="1:19" s="432" customFormat="1" ht="69.75" customHeight="1" x14ac:dyDescent="0.2">
      <c r="A461" s="424">
        <v>456</v>
      </c>
      <c r="B461" s="455">
        <v>43389</v>
      </c>
      <c r="C461" s="454">
        <v>43374</v>
      </c>
      <c r="D461" s="429" t="s">
        <v>281</v>
      </c>
      <c r="E461" s="429" t="s">
        <v>72</v>
      </c>
      <c r="F461" s="436">
        <v>10.15</v>
      </c>
      <c r="G461" s="457" t="s">
        <v>1549</v>
      </c>
      <c r="H461" s="429" t="s">
        <v>402</v>
      </c>
      <c r="I461" s="429" t="s">
        <v>744</v>
      </c>
      <c r="J461" s="429" t="s">
        <v>745</v>
      </c>
      <c r="K461" s="429" t="s">
        <v>746</v>
      </c>
      <c r="L461" s="429" t="s">
        <v>723</v>
      </c>
      <c r="M461" s="429" t="s">
        <v>330</v>
      </c>
      <c r="N461" s="455">
        <v>43389</v>
      </c>
      <c r="O461" s="430">
        <f t="shared" si="21"/>
        <v>2</v>
      </c>
      <c r="P461" s="430">
        <f t="shared" si="22"/>
        <v>2</v>
      </c>
      <c r="Q461" s="431" t="str">
        <f t="shared" si="23"/>
        <v>Gastos_Gerais</v>
      </c>
      <c r="R461" s="429" t="s">
        <v>330</v>
      </c>
      <c r="S461" s="429" t="s">
        <v>330</v>
      </c>
    </row>
    <row r="462" spans="1:19" s="432" customFormat="1" ht="70.5" customHeight="1" x14ac:dyDescent="0.2">
      <c r="A462" s="424">
        <v>457</v>
      </c>
      <c r="B462" s="455">
        <v>43389</v>
      </c>
      <c r="C462" s="454">
        <v>43374</v>
      </c>
      <c r="D462" s="429" t="s">
        <v>281</v>
      </c>
      <c r="E462" s="429" t="s">
        <v>72</v>
      </c>
      <c r="F462" s="436">
        <v>10.15</v>
      </c>
      <c r="G462" s="457" t="s">
        <v>1550</v>
      </c>
      <c r="H462" s="429" t="s">
        <v>405</v>
      </c>
      <c r="I462" s="429" t="s">
        <v>744</v>
      </c>
      <c r="J462" s="429" t="s">
        <v>745</v>
      </c>
      <c r="K462" s="429" t="s">
        <v>746</v>
      </c>
      <c r="L462" s="429" t="s">
        <v>723</v>
      </c>
      <c r="M462" s="429" t="s">
        <v>330</v>
      </c>
      <c r="N462" s="455">
        <v>43389</v>
      </c>
      <c r="O462" s="430">
        <f t="shared" si="21"/>
        <v>2</v>
      </c>
      <c r="P462" s="430">
        <f t="shared" si="22"/>
        <v>2</v>
      </c>
      <c r="Q462" s="431" t="str">
        <f t="shared" si="23"/>
        <v>Gastos_Gerais</v>
      </c>
      <c r="R462" s="429" t="s">
        <v>330</v>
      </c>
      <c r="S462" s="429" t="s">
        <v>330</v>
      </c>
    </row>
    <row r="463" spans="1:19" s="432" customFormat="1" ht="54.95" customHeight="1" x14ac:dyDescent="0.2">
      <c r="A463" s="424">
        <v>458</v>
      </c>
      <c r="B463" s="455">
        <v>43389</v>
      </c>
      <c r="C463" s="454">
        <v>43160</v>
      </c>
      <c r="D463" s="429" t="s">
        <v>281</v>
      </c>
      <c r="E463" s="429" t="s">
        <v>386</v>
      </c>
      <c r="F463" s="436">
        <v>3500</v>
      </c>
      <c r="G463" s="457" t="s">
        <v>436</v>
      </c>
      <c r="H463" s="429" t="s">
        <v>405</v>
      </c>
      <c r="I463" s="429" t="s">
        <v>1551</v>
      </c>
      <c r="J463" s="429" t="s">
        <v>1552</v>
      </c>
      <c r="K463" s="429" t="s">
        <v>1553</v>
      </c>
      <c r="L463" s="429" t="s">
        <v>33</v>
      </c>
      <c r="M463" s="429" t="s">
        <v>1554</v>
      </c>
      <c r="N463" s="455">
        <v>43375</v>
      </c>
      <c r="O463" s="430">
        <f t="shared" si="21"/>
        <v>2</v>
      </c>
      <c r="P463" s="430">
        <f t="shared" si="22"/>
        <v>-5</v>
      </c>
      <c r="Q463" s="431" t="str">
        <f t="shared" si="23"/>
        <v>Gastos_Gerais</v>
      </c>
      <c r="R463" s="429" t="s">
        <v>425</v>
      </c>
      <c r="S463" s="429" t="s">
        <v>1555</v>
      </c>
    </row>
    <row r="464" spans="1:19" s="432" customFormat="1" ht="54.95" customHeight="1" x14ac:dyDescent="0.2">
      <c r="A464" s="424">
        <v>459</v>
      </c>
      <c r="B464" s="455">
        <v>43390</v>
      </c>
      <c r="C464" s="454">
        <v>43344</v>
      </c>
      <c r="D464" s="429" t="s">
        <v>281</v>
      </c>
      <c r="E464" s="429" t="s">
        <v>86</v>
      </c>
      <c r="F464" s="436">
        <v>-70</v>
      </c>
      <c r="G464" s="457" t="s">
        <v>1557</v>
      </c>
      <c r="H464" s="429" t="s">
        <v>329</v>
      </c>
      <c r="I464" s="429" t="s">
        <v>720</v>
      </c>
      <c r="J464" s="429" t="s">
        <v>721</v>
      </c>
      <c r="K464" s="429" t="s">
        <v>722</v>
      </c>
      <c r="L464" s="429" t="s">
        <v>723</v>
      </c>
      <c r="M464" s="429" t="s">
        <v>330</v>
      </c>
      <c r="N464" s="455">
        <v>43390</v>
      </c>
      <c r="O464" s="430">
        <f t="shared" si="21"/>
        <v>2</v>
      </c>
      <c r="P464" s="430">
        <f t="shared" si="22"/>
        <v>1</v>
      </c>
      <c r="Q464" s="431" t="str">
        <f t="shared" si="23"/>
        <v>Gastos_Gerais</v>
      </c>
      <c r="R464" s="429" t="s">
        <v>330</v>
      </c>
      <c r="S464" s="429" t="s">
        <v>330</v>
      </c>
    </row>
    <row r="465" spans="1:19" s="432" customFormat="1" ht="132" customHeight="1" x14ac:dyDescent="0.2">
      <c r="A465" s="424">
        <v>460</v>
      </c>
      <c r="B465" s="455">
        <v>43390</v>
      </c>
      <c r="C465" s="454">
        <v>43313</v>
      </c>
      <c r="D465" s="429" t="s">
        <v>281</v>
      </c>
      <c r="E465" s="429" t="s">
        <v>212</v>
      </c>
      <c r="F465" s="436">
        <v>1790</v>
      </c>
      <c r="G465" s="457" t="s">
        <v>565</v>
      </c>
      <c r="H465" s="429" t="s">
        <v>405</v>
      </c>
      <c r="I465" s="429" t="s">
        <v>1558</v>
      </c>
      <c r="J465" s="429" t="s">
        <v>1559</v>
      </c>
      <c r="K465" s="429" t="s">
        <v>441</v>
      </c>
      <c r="L465" s="429" t="s">
        <v>1560</v>
      </c>
      <c r="M465" s="429">
        <v>13</v>
      </c>
      <c r="N465" s="455">
        <v>43376</v>
      </c>
      <c r="O465" s="430">
        <f t="shared" si="21"/>
        <v>2</v>
      </c>
      <c r="P465" s="430">
        <f t="shared" si="22"/>
        <v>0</v>
      </c>
      <c r="Q465" s="431" t="str">
        <f t="shared" si="23"/>
        <v>Gastos_Gerais</v>
      </c>
      <c r="R465" s="429" t="s">
        <v>425</v>
      </c>
      <c r="S465" s="429" t="s">
        <v>1561</v>
      </c>
    </row>
    <row r="466" spans="1:19" s="432" customFormat="1" ht="54.95" customHeight="1" x14ac:dyDescent="0.2">
      <c r="A466" s="424">
        <v>461</v>
      </c>
      <c r="B466" s="455">
        <v>43390</v>
      </c>
      <c r="C466" s="454">
        <v>43344</v>
      </c>
      <c r="D466" s="429" t="s">
        <v>281</v>
      </c>
      <c r="E466" s="429" t="s">
        <v>86</v>
      </c>
      <c r="F466" s="436">
        <v>710.66</v>
      </c>
      <c r="G466" s="457" t="s">
        <v>1562</v>
      </c>
      <c r="H466" s="429" t="s">
        <v>329</v>
      </c>
      <c r="I466" s="429" t="s">
        <v>941</v>
      </c>
      <c r="J466" s="429" t="s">
        <v>942</v>
      </c>
      <c r="K466" s="429" t="s">
        <v>943</v>
      </c>
      <c r="L466" s="429" t="s">
        <v>33</v>
      </c>
      <c r="M466" s="429">
        <v>61853983</v>
      </c>
      <c r="N466" s="455">
        <v>43365</v>
      </c>
      <c r="O466" s="430">
        <f t="shared" si="21"/>
        <v>2</v>
      </c>
      <c r="P466" s="430">
        <f t="shared" si="22"/>
        <v>1</v>
      </c>
      <c r="Q466" s="431" t="str">
        <f t="shared" si="23"/>
        <v>Gastos_Gerais</v>
      </c>
      <c r="R466" s="429" t="s">
        <v>330</v>
      </c>
      <c r="S466" s="429" t="s">
        <v>330</v>
      </c>
    </row>
    <row r="467" spans="1:19" s="432" customFormat="1" ht="64.5" customHeight="1" x14ac:dyDescent="0.2">
      <c r="A467" s="424">
        <v>462</v>
      </c>
      <c r="B467" s="455">
        <v>43390</v>
      </c>
      <c r="C467" s="454">
        <v>43344</v>
      </c>
      <c r="D467" s="429" t="s">
        <v>281</v>
      </c>
      <c r="E467" s="429" t="s">
        <v>398</v>
      </c>
      <c r="F467" s="436">
        <v>1164</v>
      </c>
      <c r="G467" s="457" t="s">
        <v>912</v>
      </c>
      <c r="H467" s="429" t="s">
        <v>403</v>
      </c>
      <c r="I467" s="429" t="s">
        <v>1563</v>
      </c>
      <c r="J467" s="429" t="s">
        <v>1564</v>
      </c>
      <c r="K467" s="429" t="s">
        <v>740</v>
      </c>
      <c r="L467" s="429" t="s">
        <v>33</v>
      </c>
      <c r="M467" s="429" t="s">
        <v>1565</v>
      </c>
      <c r="N467" s="455">
        <v>43362</v>
      </c>
      <c r="O467" s="430">
        <f t="shared" si="21"/>
        <v>2</v>
      </c>
      <c r="P467" s="430">
        <f t="shared" si="22"/>
        <v>1</v>
      </c>
      <c r="Q467" s="431" t="str">
        <f t="shared" si="23"/>
        <v>Gastos_Gerais</v>
      </c>
      <c r="R467" s="429" t="s">
        <v>425</v>
      </c>
      <c r="S467" s="429" t="s">
        <v>1566</v>
      </c>
    </row>
    <row r="468" spans="1:19" s="432" customFormat="1" ht="72.75" customHeight="1" x14ac:dyDescent="0.2">
      <c r="A468" s="424">
        <v>463</v>
      </c>
      <c r="B468" s="455">
        <v>43390</v>
      </c>
      <c r="C468" s="454">
        <v>43313</v>
      </c>
      <c r="D468" s="429" t="s">
        <v>281</v>
      </c>
      <c r="E468" s="429" t="s">
        <v>398</v>
      </c>
      <c r="F468" s="436">
        <v>211.49</v>
      </c>
      <c r="G468" s="457" t="s">
        <v>526</v>
      </c>
      <c r="H468" s="429" t="s">
        <v>405</v>
      </c>
      <c r="I468" s="429" t="s">
        <v>606</v>
      </c>
      <c r="J468" s="429" t="s">
        <v>607</v>
      </c>
      <c r="K468" s="429" t="s">
        <v>608</v>
      </c>
      <c r="L468" s="429" t="s">
        <v>33</v>
      </c>
      <c r="M468" s="429" t="s">
        <v>1567</v>
      </c>
      <c r="N468" s="455">
        <v>43362</v>
      </c>
      <c r="O468" s="430">
        <f t="shared" si="21"/>
        <v>2</v>
      </c>
      <c r="P468" s="430">
        <f t="shared" si="22"/>
        <v>0</v>
      </c>
      <c r="Q468" s="431" t="str">
        <f t="shared" si="23"/>
        <v>Gastos_Gerais</v>
      </c>
      <c r="R468" s="429" t="s">
        <v>425</v>
      </c>
      <c r="S468" s="429" t="s">
        <v>828</v>
      </c>
    </row>
    <row r="469" spans="1:19" s="432" customFormat="1" ht="54.95" customHeight="1" x14ac:dyDescent="0.2">
      <c r="A469" s="424">
        <v>464</v>
      </c>
      <c r="B469" s="455">
        <v>43390</v>
      </c>
      <c r="C469" s="454">
        <v>43344</v>
      </c>
      <c r="D469" s="429" t="s">
        <v>281</v>
      </c>
      <c r="E469" s="429" t="s">
        <v>167</v>
      </c>
      <c r="F469" s="436">
        <v>632.85</v>
      </c>
      <c r="G469" s="457" t="s">
        <v>1568</v>
      </c>
      <c r="H469" s="429" t="s">
        <v>329</v>
      </c>
      <c r="I469" s="429" t="s">
        <v>945</v>
      </c>
      <c r="J469" s="429" t="s">
        <v>946</v>
      </c>
      <c r="K469" s="429" t="s">
        <v>947</v>
      </c>
      <c r="L469" s="429" t="s">
        <v>33</v>
      </c>
      <c r="M469" s="429" t="s">
        <v>1569</v>
      </c>
      <c r="N469" s="455">
        <v>43374</v>
      </c>
      <c r="O469" s="430">
        <f t="shared" si="21"/>
        <v>2</v>
      </c>
      <c r="P469" s="430">
        <f t="shared" si="22"/>
        <v>1</v>
      </c>
      <c r="Q469" s="431" t="str">
        <f t="shared" si="23"/>
        <v>Gastos_Gerais</v>
      </c>
      <c r="R469" s="429" t="s">
        <v>330</v>
      </c>
      <c r="S469" s="429" t="s">
        <v>330</v>
      </c>
    </row>
    <row r="470" spans="1:19" s="432" customFormat="1" ht="54.95" customHeight="1" x14ac:dyDescent="0.2">
      <c r="A470" s="424">
        <v>465</v>
      </c>
      <c r="B470" s="455">
        <v>43390</v>
      </c>
      <c r="C470" s="454">
        <v>43374</v>
      </c>
      <c r="D470" s="429" t="s">
        <v>281</v>
      </c>
      <c r="E470" s="429" t="s">
        <v>72</v>
      </c>
      <c r="F470" s="436">
        <v>10.15</v>
      </c>
      <c r="G470" s="457" t="s">
        <v>1570</v>
      </c>
      <c r="H470" s="429" t="s">
        <v>405</v>
      </c>
      <c r="I470" s="429" t="s">
        <v>744</v>
      </c>
      <c r="J470" s="429" t="s">
        <v>745</v>
      </c>
      <c r="K470" s="429" t="s">
        <v>746</v>
      </c>
      <c r="L470" s="429" t="s">
        <v>723</v>
      </c>
      <c r="M470" s="429" t="s">
        <v>330</v>
      </c>
      <c r="N470" s="455">
        <v>43390</v>
      </c>
      <c r="O470" s="430">
        <f t="shared" si="21"/>
        <v>2</v>
      </c>
      <c r="P470" s="430">
        <f t="shared" si="22"/>
        <v>2</v>
      </c>
      <c r="Q470" s="431" t="str">
        <f t="shared" si="23"/>
        <v>Gastos_Gerais</v>
      </c>
      <c r="R470" s="429" t="s">
        <v>330</v>
      </c>
      <c r="S470" s="429" t="s">
        <v>330</v>
      </c>
    </row>
    <row r="471" spans="1:19" s="432" customFormat="1" ht="57" customHeight="1" x14ac:dyDescent="0.2">
      <c r="A471" s="424">
        <v>466</v>
      </c>
      <c r="B471" s="455">
        <v>43391</v>
      </c>
      <c r="C471" s="454">
        <v>43282</v>
      </c>
      <c r="D471" s="429" t="s">
        <v>189</v>
      </c>
      <c r="E471" s="429" t="s">
        <v>182</v>
      </c>
      <c r="F471" s="436">
        <v>308.33</v>
      </c>
      <c r="G471" s="457" t="s">
        <v>1577</v>
      </c>
      <c r="H471" s="429" t="s">
        <v>330</v>
      </c>
      <c r="I471" s="429" t="s">
        <v>1578</v>
      </c>
      <c r="J471" s="429" t="s">
        <v>660</v>
      </c>
      <c r="K471" s="429" t="s">
        <v>441</v>
      </c>
      <c r="L471" s="429" t="s">
        <v>1579</v>
      </c>
      <c r="M471" s="429" t="s">
        <v>330</v>
      </c>
      <c r="N471" s="455">
        <v>43391</v>
      </c>
      <c r="O471" s="430">
        <f t="shared" si="21"/>
        <v>2</v>
      </c>
      <c r="P471" s="430">
        <f t="shared" si="22"/>
        <v>-1</v>
      </c>
      <c r="Q471" s="431" t="str">
        <f t="shared" si="23"/>
        <v>Gastos_com_Pessoal</v>
      </c>
      <c r="R471" s="429" t="s">
        <v>330</v>
      </c>
      <c r="S471" s="429" t="s">
        <v>330</v>
      </c>
    </row>
    <row r="472" spans="1:19" s="432" customFormat="1" ht="54.95" customHeight="1" x14ac:dyDescent="0.2">
      <c r="A472" s="424">
        <v>467</v>
      </c>
      <c r="B472" s="455">
        <v>43391</v>
      </c>
      <c r="C472" s="454">
        <v>43374</v>
      </c>
      <c r="D472" s="429" t="s">
        <v>281</v>
      </c>
      <c r="E472" s="429" t="s">
        <v>382</v>
      </c>
      <c r="F472" s="436">
        <v>103.2</v>
      </c>
      <c r="G472" s="457" t="s">
        <v>1298</v>
      </c>
      <c r="H472" s="429" t="s">
        <v>406</v>
      </c>
      <c r="I472" s="429" t="s">
        <v>1580</v>
      </c>
      <c r="J472" s="429" t="s">
        <v>1581</v>
      </c>
      <c r="K472" s="429" t="s">
        <v>441</v>
      </c>
      <c r="L472" s="429" t="s">
        <v>835</v>
      </c>
      <c r="M472" s="429">
        <v>222</v>
      </c>
      <c r="N472" s="455">
        <v>43383</v>
      </c>
      <c r="O472" s="430">
        <f t="shared" si="21"/>
        <v>2</v>
      </c>
      <c r="P472" s="430">
        <f t="shared" si="22"/>
        <v>2</v>
      </c>
      <c r="Q472" s="431" t="str">
        <f t="shared" si="23"/>
        <v>Gastos_Gerais</v>
      </c>
      <c r="R472" s="429" t="s">
        <v>425</v>
      </c>
      <c r="S472" s="429" t="s">
        <v>1582</v>
      </c>
    </row>
    <row r="473" spans="1:19" s="432" customFormat="1" ht="54.95" customHeight="1" x14ac:dyDescent="0.2">
      <c r="A473" s="424">
        <v>468</v>
      </c>
      <c r="B473" s="455">
        <v>43391</v>
      </c>
      <c r="C473" s="454">
        <v>43313</v>
      </c>
      <c r="D473" s="429" t="s">
        <v>281</v>
      </c>
      <c r="E473" s="429" t="s">
        <v>92</v>
      </c>
      <c r="F473" s="436">
        <v>1500</v>
      </c>
      <c r="G473" s="457" t="s">
        <v>572</v>
      </c>
      <c r="H473" s="429" t="s">
        <v>402</v>
      </c>
      <c r="I473" s="429" t="s">
        <v>1583</v>
      </c>
      <c r="J473" s="429" t="s">
        <v>1584</v>
      </c>
      <c r="K473" s="429" t="s">
        <v>608</v>
      </c>
      <c r="L473" s="429" t="s">
        <v>33</v>
      </c>
      <c r="M473" s="429" t="s">
        <v>1585</v>
      </c>
      <c r="N473" s="455">
        <v>43381</v>
      </c>
      <c r="O473" s="430">
        <f t="shared" si="21"/>
        <v>2</v>
      </c>
      <c r="P473" s="430">
        <f t="shared" si="22"/>
        <v>0</v>
      </c>
      <c r="Q473" s="431" t="str">
        <f t="shared" si="23"/>
        <v>Gastos_Gerais</v>
      </c>
      <c r="R473" s="429" t="s">
        <v>422</v>
      </c>
      <c r="S473" s="429" t="s">
        <v>1586</v>
      </c>
    </row>
    <row r="474" spans="1:19" s="432" customFormat="1" ht="66" customHeight="1" x14ac:dyDescent="0.2">
      <c r="A474" s="424">
        <v>469</v>
      </c>
      <c r="B474" s="455">
        <v>43391</v>
      </c>
      <c r="C474" s="454">
        <v>43252</v>
      </c>
      <c r="D474" s="429" t="s">
        <v>281</v>
      </c>
      <c r="E474" s="429" t="s">
        <v>382</v>
      </c>
      <c r="F474" s="436">
        <v>1720</v>
      </c>
      <c r="G474" s="457" t="s">
        <v>471</v>
      </c>
      <c r="H474" s="429" t="s">
        <v>407</v>
      </c>
      <c r="I474" s="429" t="s">
        <v>1150</v>
      </c>
      <c r="J474" s="429" t="s">
        <v>1151</v>
      </c>
      <c r="K474" s="429" t="s">
        <v>608</v>
      </c>
      <c r="L474" s="429" t="s">
        <v>33</v>
      </c>
      <c r="M474" s="429" t="s">
        <v>1587</v>
      </c>
      <c r="N474" s="455">
        <v>43376</v>
      </c>
      <c r="O474" s="430">
        <f t="shared" si="21"/>
        <v>2</v>
      </c>
      <c r="P474" s="430">
        <f t="shared" si="22"/>
        <v>-2</v>
      </c>
      <c r="Q474" s="431" t="str">
        <f t="shared" si="23"/>
        <v>Gastos_Gerais</v>
      </c>
      <c r="R474" s="429" t="s">
        <v>425</v>
      </c>
      <c r="S474" s="429" t="s">
        <v>1588</v>
      </c>
    </row>
    <row r="475" spans="1:19" s="432" customFormat="1" ht="54.95" customHeight="1" x14ac:dyDescent="0.2">
      <c r="A475" s="424">
        <v>470</v>
      </c>
      <c r="B475" s="455">
        <v>43391</v>
      </c>
      <c r="C475" s="454">
        <v>43374</v>
      </c>
      <c r="D475" s="429" t="s">
        <v>281</v>
      </c>
      <c r="E475" s="429" t="s">
        <v>72</v>
      </c>
      <c r="F475" s="436">
        <v>10.15</v>
      </c>
      <c r="G475" s="457" t="s">
        <v>1589</v>
      </c>
      <c r="H475" s="429" t="s">
        <v>402</v>
      </c>
      <c r="I475" s="429" t="s">
        <v>744</v>
      </c>
      <c r="J475" s="429" t="s">
        <v>745</v>
      </c>
      <c r="K475" s="429" t="s">
        <v>746</v>
      </c>
      <c r="L475" s="429" t="s">
        <v>723</v>
      </c>
      <c r="M475" s="429" t="s">
        <v>330</v>
      </c>
      <c r="N475" s="455">
        <v>43391</v>
      </c>
      <c r="O475" s="430">
        <f t="shared" si="21"/>
        <v>2</v>
      </c>
      <c r="P475" s="430">
        <f t="shared" si="22"/>
        <v>2</v>
      </c>
      <c r="Q475" s="431" t="str">
        <f t="shared" si="23"/>
        <v>Gastos_Gerais</v>
      </c>
      <c r="R475" s="429" t="s">
        <v>330</v>
      </c>
      <c r="S475" s="429" t="s">
        <v>330</v>
      </c>
    </row>
    <row r="476" spans="1:19" s="432" customFormat="1" ht="54.95" customHeight="1" x14ac:dyDescent="0.2">
      <c r="A476" s="424">
        <v>471</v>
      </c>
      <c r="B476" s="455">
        <v>43391</v>
      </c>
      <c r="C476" s="454">
        <v>43374</v>
      </c>
      <c r="D476" s="429" t="s">
        <v>281</v>
      </c>
      <c r="E476" s="429" t="s">
        <v>72</v>
      </c>
      <c r="F476" s="436">
        <v>10.15</v>
      </c>
      <c r="G476" s="457" t="s">
        <v>1590</v>
      </c>
      <c r="H476" s="429" t="s">
        <v>407</v>
      </c>
      <c r="I476" s="429" t="s">
        <v>744</v>
      </c>
      <c r="J476" s="429" t="s">
        <v>745</v>
      </c>
      <c r="K476" s="429" t="s">
        <v>746</v>
      </c>
      <c r="L476" s="429" t="s">
        <v>723</v>
      </c>
      <c r="M476" s="475" t="s">
        <v>330</v>
      </c>
      <c r="N476" s="455">
        <v>43391</v>
      </c>
      <c r="O476" s="430">
        <f t="shared" si="21"/>
        <v>2</v>
      </c>
      <c r="P476" s="430">
        <f t="shared" si="22"/>
        <v>2</v>
      </c>
      <c r="Q476" s="431" t="str">
        <f t="shared" si="23"/>
        <v>Gastos_Gerais</v>
      </c>
      <c r="R476" s="429" t="s">
        <v>330</v>
      </c>
      <c r="S476" s="429" t="s">
        <v>330</v>
      </c>
    </row>
    <row r="477" spans="1:19" s="432" customFormat="1" ht="54.95" customHeight="1" x14ac:dyDescent="0.2">
      <c r="A477" s="424">
        <v>472</v>
      </c>
      <c r="B477" s="455">
        <v>43392</v>
      </c>
      <c r="C477" s="454">
        <v>43313</v>
      </c>
      <c r="D477" s="429" t="s">
        <v>189</v>
      </c>
      <c r="E477" s="429" t="s">
        <v>2</v>
      </c>
      <c r="F477" s="436">
        <v>-72.260000000000005</v>
      </c>
      <c r="G477" s="457" t="s">
        <v>1629</v>
      </c>
      <c r="H477" s="429" t="s">
        <v>330</v>
      </c>
      <c r="I477" s="429" t="s">
        <v>720</v>
      </c>
      <c r="J477" s="429" t="s">
        <v>721</v>
      </c>
      <c r="K477" s="429" t="s">
        <v>722</v>
      </c>
      <c r="L477" s="429" t="s">
        <v>723</v>
      </c>
      <c r="M477" s="429" t="s">
        <v>330</v>
      </c>
      <c r="N477" s="455">
        <v>43392</v>
      </c>
      <c r="O477" s="430">
        <f t="shared" si="21"/>
        <v>2</v>
      </c>
      <c r="P477" s="430">
        <f t="shared" si="22"/>
        <v>0</v>
      </c>
      <c r="Q477" s="431" t="str">
        <f t="shared" si="23"/>
        <v>Gastos_com_Pessoal</v>
      </c>
      <c r="R477" s="429" t="s">
        <v>330</v>
      </c>
      <c r="S477" s="429" t="s">
        <v>330</v>
      </c>
    </row>
    <row r="478" spans="1:19" s="432" customFormat="1" ht="120" customHeight="1" x14ac:dyDescent="0.2">
      <c r="A478" s="424">
        <v>473</v>
      </c>
      <c r="B478" s="455">
        <v>43392</v>
      </c>
      <c r="C478" s="454">
        <v>43313</v>
      </c>
      <c r="D478" s="429" t="s">
        <v>281</v>
      </c>
      <c r="E478" s="429" t="s">
        <v>382</v>
      </c>
      <c r="F478" s="436">
        <v>4600</v>
      </c>
      <c r="G478" s="457" t="s">
        <v>578</v>
      </c>
      <c r="H478" s="429" t="s">
        <v>405</v>
      </c>
      <c r="I478" s="429" t="s">
        <v>1594</v>
      </c>
      <c r="J478" s="429" t="s">
        <v>1595</v>
      </c>
      <c r="K478" s="429" t="s">
        <v>1596</v>
      </c>
      <c r="L478" s="429" t="s">
        <v>1269</v>
      </c>
      <c r="M478" s="429" t="s">
        <v>1539</v>
      </c>
      <c r="N478" s="455">
        <v>43389</v>
      </c>
      <c r="O478" s="430">
        <f t="shared" si="21"/>
        <v>2</v>
      </c>
      <c r="P478" s="430">
        <f t="shared" si="22"/>
        <v>0</v>
      </c>
      <c r="Q478" s="431" t="str">
        <f t="shared" si="23"/>
        <v>Gastos_Gerais</v>
      </c>
      <c r="R478" s="429" t="s">
        <v>425</v>
      </c>
      <c r="S478" s="429" t="s">
        <v>1597</v>
      </c>
    </row>
    <row r="479" spans="1:19" s="432" customFormat="1" ht="111.75" customHeight="1" x14ac:dyDescent="0.2">
      <c r="A479" s="424">
        <v>474</v>
      </c>
      <c r="B479" s="455">
        <v>43392</v>
      </c>
      <c r="C479" s="454">
        <v>43313</v>
      </c>
      <c r="D479" s="429" t="s">
        <v>281</v>
      </c>
      <c r="E479" s="429" t="s">
        <v>400</v>
      </c>
      <c r="F479" s="436">
        <v>5000</v>
      </c>
      <c r="G479" s="457" t="s">
        <v>1235</v>
      </c>
      <c r="H479" s="429" t="s">
        <v>405</v>
      </c>
      <c r="I479" s="429" t="s">
        <v>1598</v>
      </c>
      <c r="J479" s="429" t="s">
        <v>1599</v>
      </c>
      <c r="K479" s="429" t="s">
        <v>441</v>
      </c>
      <c r="L479" s="429" t="s">
        <v>531</v>
      </c>
      <c r="M479" s="429" t="s">
        <v>330</v>
      </c>
      <c r="N479" s="455">
        <v>43392</v>
      </c>
      <c r="O479" s="430">
        <f t="shared" si="21"/>
        <v>2</v>
      </c>
      <c r="P479" s="430">
        <f t="shared" si="22"/>
        <v>0</v>
      </c>
      <c r="Q479" s="431" t="str">
        <f t="shared" si="23"/>
        <v>Gastos_Gerais</v>
      </c>
      <c r="R479" s="429" t="s">
        <v>425</v>
      </c>
      <c r="S479" s="429" t="s">
        <v>1600</v>
      </c>
    </row>
    <row r="480" spans="1:19" s="432" customFormat="1" ht="54" customHeight="1" x14ac:dyDescent="0.2">
      <c r="A480" s="424">
        <v>475</v>
      </c>
      <c r="B480" s="455">
        <v>43392</v>
      </c>
      <c r="C480" s="454">
        <v>43282</v>
      </c>
      <c r="D480" s="429" t="s">
        <v>281</v>
      </c>
      <c r="E480" s="429" t="s">
        <v>382</v>
      </c>
      <c r="F480" s="436">
        <v>506</v>
      </c>
      <c r="G480" s="457" t="s">
        <v>1602</v>
      </c>
      <c r="H480" s="429" t="s">
        <v>404</v>
      </c>
      <c r="I480" s="429" t="s">
        <v>1065</v>
      </c>
      <c r="J480" s="429" t="s">
        <v>330</v>
      </c>
      <c r="K480" s="429" t="s">
        <v>621</v>
      </c>
      <c r="L480" s="429" t="s">
        <v>1066</v>
      </c>
      <c r="M480" s="429" t="s">
        <v>330</v>
      </c>
      <c r="N480" s="455" t="s">
        <v>1601</v>
      </c>
      <c r="O480" s="430">
        <f t="shared" si="21"/>
        <v>2</v>
      </c>
      <c r="P480" s="430">
        <f t="shared" si="22"/>
        <v>-1</v>
      </c>
      <c r="Q480" s="431" t="str">
        <f t="shared" si="23"/>
        <v>Gastos_Gerais</v>
      </c>
      <c r="R480" s="429" t="s">
        <v>330</v>
      </c>
      <c r="S480" s="429" t="s">
        <v>330</v>
      </c>
    </row>
    <row r="481" spans="1:19" s="432" customFormat="1" ht="54.95" customHeight="1" x14ac:dyDescent="0.2">
      <c r="A481" s="424">
        <v>476</v>
      </c>
      <c r="B481" s="455">
        <v>43392</v>
      </c>
      <c r="C481" s="454">
        <v>43282</v>
      </c>
      <c r="D481" s="429" t="s">
        <v>281</v>
      </c>
      <c r="E481" s="429" t="s">
        <v>400</v>
      </c>
      <c r="F481" s="436">
        <v>196.9</v>
      </c>
      <c r="G481" s="457" t="s">
        <v>1603</v>
      </c>
      <c r="H481" s="429" t="s">
        <v>402</v>
      </c>
      <c r="I481" s="429" t="s">
        <v>1065</v>
      </c>
      <c r="J481" s="429" t="s">
        <v>330</v>
      </c>
      <c r="K481" s="429" t="s">
        <v>621</v>
      </c>
      <c r="L481" s="429" t="s">
        <v>1066</v>
      </c>
      <c r="M481" s="429" t="s">
        <v>330</v>
      </c>
      <c r="N481" s="455" t="s">
        <v>1601</v>
      </c>
      <c r="O481" s="430">
        <f t="shared" si="21"/>
        <v>2</v>
      </c>
      <c r="P481" s="430">
        <f t="shared" si="22"/>
        <v>-1</v>
      </c>
      <c r="Q481" s="431" t="str">
        <f t="shared" si="23"/>
        <v>Gastos_Gerais</v>
      </c>
      <c r="R481" s="429" t="s">
        <v>330</v>
      </c>
      <c r="S481" s="429" t="s">
        <v>330</v>
      </c>
    </row>
    <row r="482" spans="1:19" s="432" customFormat="1" ht="54.95" customHeight="1" x14ac:dyDescent="0.2">
      <c r="A482" s="424">
        <v>477</v>
      </c>
      <c r="B482" s="455">
        <v>43392</v>
      </c>
      <c r="C482" s="454">
        <v>43252</v>
      </c>
      <c r="D482" s="429" t="s">
        <v>281</v>
      </c>
      <c r="E482" s="429" t="s">
        <v>274</v>
      </c>
      <c r="F482" s="436">
        <v>17.16</v>
      </c>
      <c r="G482" s="457" t="s">
        <v>1604</v>
      </c>
      <c r="H482" s="429" t="s">
        <v>407</v>
      </c>
      <c r="I482" s="429" t="s">
        <v>1065</v>
      </c>
      <c r="J482" s="429" t="s">
        <v>330</v>
      </c>
      <c r="K482" s="429" t="s">
        <v>621</v>
      </c>
      <c r="L482" s="429" t="s">
        <v>1066</v>
      </c>
      <c r="M482" s="429" t="s">
        <v>330</v>
      </c>
      <c r="N482" s="455" t="s">
        <v>1601</v>
      </c>
      <c r="O482" s="430">
        <f t="shared" si="21"/>
        <v>2</v>
      </c>
      <c r="P482" s="430">
        <f t="shared" si="22"/>
        <v>-2</v>
      </c>
      <c r="Q482" s="431" t="str">
        <f t="shared" si="23"/>
        <v>Gastos_Gerais</v>
      </c>
      <c r="R482" s="429" t="s">
        <v>330</v>
      </c>
      <c r="S482" s="429" t="s">
        <v>330</v>
      </c>
    </row>
    <row r="483" spans="1:19" s="432" customFormat="1" ht="54.95" customHeight="1" x14ac:dyDescent="0.2">
      <c r="A483" s="424">
        <v>478</v>
      </c>
      <c r="B483" s="455">
        <v>43392</v>
      </c>
      <c r="C483" s="454">
        <v>43313</v>
      </c>
      <c r="D483" s="429" t="s">
        <v>281</v>
      </c>
      <c r="E483" s="429" t="s">
        <v>274</v>
      </c>
      <c r="F483" s="436">
        <v>13.2</v>
      </c>
      <c r="G483" s="457" t="s">
        <v>1605</v>
      </c>
      <c r="H483" s="429" t="s">
        <v>402</v>
      </c>
      <c r="I483" s="429" t="s">
        <v>1065</v>
      </c>
      <c r="J483" s="429" t="s">
        <v>330</v>
      </c>
      <c r="K483" s="429" t="s">
        <v>621</v>
      </c>
      <c r="L483" s="429" t="s">
        <v>1066</v>
      </c>
      <c r="M483" s="429" t="s">
        <v>330</v>
      </c>
      <c r="N483" s="455" t="s">
        <v>1601</v>
      </c>
      <c r="O483" s="430">
        <f t="shared" si="21"/>
        <v>2</v>
      </c>
      <c r="P483" s="430">
        <f t="shared" si="22"/>
        <v>0</v>
      </c>
      <c r="Q483" s="431" t="str">
        <f t="shared" si="23"/>
        <v>Gastos_Gerais</v>
      </c>
      <c r="R483" s="429" t="s">
        <v>330</v>
      </c>
      <c r="S483" s="429" t="s">
        <v>330</v>
      </c>
    </row>
    <row r="484" spans="1:19" s="432" customFormat="1" ht="54.95" customHeight="1" x14ac:dyDescent="0.2">
      <c r="A484" s="424">
        <v>479</v>
      </c>
      <c r="B484" s="455">
        <v>43392</v>
      </c>
      <c r="C484" s="454">
        <v>43252</v>
      </c>
      <c r="D484" s="429" t="s">
        <v>281</v>
      </c>
      <c r="E484" s="429" t="s">
        <v>274</v>
      </c>
      <c r="F484" s="436">
        <v>24.2</v>
      </c>
      <c r="G484" s="457" t="s">
        <v>1606</v>
      </c>
      <c r="H484" s="429" t="s">
        <v>407</v>
      </c>
      <c r="I484" s="429" t="s">
        <v>1065</v>
      </c>
      <c r="J484" s="429" t="s">
        <v>330</v>
      </c>
      <c r="K484" s="429" t="s">
        <v>621</v>
      </c>
      <c r="L484" s="429" t="s">
        <v>1066</v>
      </c>
      <c r="M484" s="429" t="s">
        <v>330</v>
      </c>
      <c r="N484" s="455" t="s">
        <v>1601</v>
      </c>
      <c r="O484" s="430">
        <f t="shared" si="21"/>
        <v>2</v>
      </c>
      <c r="P484" s="430">
        <f t="shared" si="22"/>
        <v>-2</v>
      </c>
      <c r="Q484" s="431" t="str">
        <f t="shared" si="23"/>
        <v>Gastos_Gerais</v>
      </c>
      <c r="R484" s="429" t="s">
        <v>330</v>
      </c>
      <c r="S484" s="429" t="s">
        <v>330</v>
      </c>
    </row>
    <row r="485" spans="1:19" s="432" customFormat="1" ht="54.95" customHeight="1" x14ac:dyDescent="0.2">
      <c r="A485" s="424">
        <v>480</v>
      </c>
      <c r="B485" s="455">
        <v>43392</v>
      </c>
      <c r="C485" s="454">
        <v>43344</v>
      </c>
      <c r="D485" s="429" t="s">
        <v>281</v>
      </c>
      <c r="E485" s="429" t="s">
        <v>382</v>
      </c>
      <c r="F485" s="436">
        <v>60.79</v>
      </c>
      <c r="G485" s="457" t="s">
        <v>1607</v>
      </c>
      <c r="H485" s="429" t="s">
        <v>403</v>
      </c>
      <c r="I485" s="429" t="s">
        <v>1001</v>
      </c>
      <c r="J485" s="429" t="s">
        <v>330</v>
      </c>
      <c r="K485" s="429" t="s">
        <v>621</v>
      </c>
      <c r="L485" s="429" t="s">
        <v>1058</v>
      </c>
      <c r="M485" s="429" t="s">
        <v>330</v>
      </c>
      <c r="N485" s="455" t="s">
        <v>1601</v>
      </c>
      <c r="O485" s="430">
        <f t="shared" si="21"/>
        <v>2</v>
      </c>
      <c r="P485" s="430">
        <f t="shared" si="22"/>
        <v>1</v>
      </c>
      <c r="Q485" s="431" t="str">
        <f t="shared" si="23"/>
        <v>Gastos_Gerais</v>
      </c>
      <c r="R485" s="429" t="s">
        <v>330</v>
      </c>
      <c r="S485" s="429" t="s">
        <v>330</v>
      </c>
    </row>
    <row r="486" spans="1:19" s="432" customFormat="1" ht="54.95" customHeight="1" x14ac:dyDescent="0.2">
      <c r="A486" s="424">
        <v>481</v>
      </c>
      <c r="B486" s="455">
        <v>43392</v>
      </c>
      <c r="C486" s="454">
        <v>43282</v>
      </c>
      <c r="D486" s="429" t="s">
        <v>281</v>
      </c>
      <c r="E486" s="429" t="s">
        <v>382</v>
      </c>
      <c r="F486" s="436">
        <v>99.1</v>
      </c>
      <c r="G486" s="457" t="s">
        <v>1608</v>
      </c>
      <c r="H486" s="429" t="s">
        <v>404</v>
      </c>
      <c r="I486" s="429" t="s">
        <v>1001</v>
      </c>
      <c r="J486" s="429" t="s">
        <v>330</v>
      </c>
      <c r="K486" s="429" t="s">
        <v>621</v>
      </c>
      <c r="L486" s="429" t="s">
        <v>1058</v>
      </c>
      <c r="M486" s="429" t="s">
        <v>330</v>
      </c>
      <c r="N486" s="455" t="s">
        <v>1601</v>
      </c>
      <c r="O486" s="430">
        <f t="shared" si="21"/>
        <v>2</v>
      </c>
      <c r="P486" s="430">
        <f t="shared" si="22"/>
        <v>-1</v>
      </c>
      <c r="Q486" s="431" t="str">
        <f t="shared" si="23"/>
        <v>Gastos_Gerais</v>
      </c>
      <c r="R486" s="429" t="s">
        <v>330</v>
      </c>
      <c r="S486" s="429" t="s">
        <v>330</v>
      </c>
    </row>
    <row r="487" spans="1:19" s="432" customFormat="1" ht="63" customHeight="1" x14ac:dyDescent="0.2">
      <c r="A487" s="424">
        <v>482</v>
      </c>
      <c r="B487" s="455">
        <v>43392</v>
      </c>
      <c r="C487" s="454">
        <v>43160</v>
      </c>
      <c r="D487" s="429" t="s">
        <v>281</v>
      </c>
      <c r="E487" s="429" t="s">
        <v>386</v>
      </c>
      <c r="F487" s="436">
        <v>365.12</v>
      </c>
      <c r="G487" s="442" t="s">
        <v>1609</v>
      </c>
      <c r="H487" s="429" t="s">
        <v>405</v>
      </c>
      <c r="I487" s="429" t="s">
        <v>1001</v>
      </c>
      <c r="J487" s="429" t="s">
        <v>330</v>
      </c>
      <c r="K487" s="429" t="s">
        <v>621</v>
      </c>
      <c r="L487" s="429" t="s">
        <v>1058</v>
      </c>
      <c r="M487" s="429" t="s">
        <v>330</v>
      </c>
      <c r="N487" s="455" t="s">
        <v>1601</v>
      </c>
      <c r="O487" s="430">
        <f t="shared" si="21"/>
        <v>2</v>
      </c>
      <c r="P487" s="430">
        <f t="shared" si="22"/>
        <v>-5</v>
      </c>
      <c r="Q487" s="431" t="str">
        <f t="shared" si="23"/>
        <v>Gastos_Gerais</v>
      </c>
      <c r="R487" s="429" t="s">
        <v>330</v>
      </c>
      <c r="S487" s="429" t="s">
        <v>330</v>
      </c>
    </row>
    <row r="488" spans="1:19" s="432" customFormat="1" ht="57.75" customHeight="1" x14ac:dyDescent="0.2">
      <c r="A488" s="424">
        <v>483</v>
      </c>
      <c r="B488" s="455">
        <v>43392</v>
      </c>
      <c r="C488" s="454">
        <v>43344</v>
      </c>
      <c r="D488" s="429" t="s">
        <v>281</v>
      </c>
      <c r="E488" s="429" t="s">
        <v>382</v>
      </c>
      <c r="F488" s="436">
        <v>217</v>
      </c>
      <c r="G488" s="442" t="s">
        <v>1610</v>
      </c>
      <c r="H488" s="429" t="s">
        <v>403</v>
      </c>
      <c r="I488" s="429" t="s">
        <v>1065</v>
      </c>
      <c r="J488" s="429" t="s">
        <v>330</v>
      </c>
      <c r="K488" s="429" t="s">
        <v>621</v>
      </c>
      <c r="L488" s="429" t="s">
        <v>1066</v>
      </c>
      <c r="M488" s="429" t="s">
        <v>330</v>
      </c>
      <c r="N488" s="455" t="s">
        <v>1601</v>
      </c>
      <c r="O488" s="430">
        <f t="shared" si="21"/>
        <v>2</v>
      </c>
      <c r="P488" s="430">
        <f t="shared" si="22"/>
        <v>1</v>
      </c>
      <c r="Q488" s="431" t="str">
        <f t="shared" si="23"/>
        <v>Gastos_Gerais</v>
      </c>
      <c r="R488" s="429" t="s">
        <v>330</v>
      </c>
      <c r="S488" s="429" t="s">
        <v>330</v>
      </c>
    </row>
    <row r="489" spans="1:19" s="432" customFormat="1" ht="54.95" customHeight="1" x14ac:dyDescent="0.2">
      <c r="A489" s="424">
        <v>484</v>
      </c>
      <c r="B489" s="455">
        <v>43392</v>
      </c>
      <c r="C489" s="454">
        <v>43252</v>
      </c>
      <c r="D489" s="429" t="s">
        <v>281</v>
      </c>
      <c r="E489" s="429" t="s">
        <v>382</v>
      </c>
      <c r="F489" s="436">
        <v>465</v>
      </c>
      <c r="G489" s="442" t="s">
        <v>1611</v>
      </c>
      <c r="H489" s="429" t="s">
        <v>407</v>
      </c>
      <c r="I489" s="429" t="s">
        <v>1065</v>
      </c>
      <c r="J489" s="429" t="s">
        <v>330</v>
      </c>
      <c r="K489" s="429" t="s">
        <v>621</v>
      </c>
      <c r="L489" s="429" t="s">
        <v>1066</v>
      </c>
      <c r="M489" s="429" t="s">
        <v>330</v>
      </c>
      <c r="N489" s="455" t="s">
        <v>1601</v>
      </c>
      <c r="O489" s="430">
        <f t="shared" si="21"/>
        <v>2</v>
      </c>
      <c r="P489" s="430">
        <f t="shared" si="22"/>
        <v>-2</v>
      </c>
      <c r="Q489" s="431" t="str">
        <f t="shared" si="23"/>
        <v>Gastos_Gerais</v>
      </c>
      <c r="R489" s="429" t="s">
        <v>330</v>
      </c>
      <c r="S489" s="429" t="s">
        <v>330</v>
      </c>
    </row>
    <row r="490" spans="1:19" s="432" customFormat="1" ht="54.95" customHeight="1" x14ac:dyDescent="0.2">
      <c r="A490" s="424">
        <v>485</v>
      </c>
      <c r="B490" s="455">
        <v>43392</v>
      </c>
      <c r="C490" s="454">
        <v>43344</v>
      </c>
      <c r="D490" s="429" t="s">
        <v>281</v>
      </c>
      <c r="E490" s="429" t="s">
        <v>382</v>
      </c>
      <c r="F490" s="436">
        <v>945.5</v>
      </c>
      <c r="G490" s="442" t="s">
        <v>1612</v>
      </c>
      <c r="H490" s="429" t="s">
        <v>403</v>
      </c>
      <c r="I490" s="429" t="s">
        <v>1065</v>
      </c>
      <c r="J490" s="429" t="s">
        <v>330</v>
      </c>
      <c r="K490" s="429" t="s">
        <v>621</v>
      </c>
      <c r="L490" s="429" t="s">
        <v>1066</v>
      </c>
      <c r="M490" s="429" t="s">
        <v>330</v>
      </c>
      <c r="N490" s="455" t="s">
        <v>1601</v>
      </c>
      <c r="O490" s="430">
        <f t="shared" si="21"/>
        <v>2</v>
      </c>
      <c r="P490" s="430">
        <f t="shared" si="22"/>
        <v>1</v>
      </c>
      <c r="Q490" s="431" t="str">
        <f t="shared" si="23"/>
        <v>Gastos_Gerais</v>
      </c>
      <c r="R490" s="429" t="s">
        <v>330</v>
      </c>
      <c r="S490" s="429" t="s">
        <v>330</v>
      </c>
    </row>
    <row r="491" spans="1:19" s="432" customFormat="1" ht="54.95" customHeight="1" x14ac:dyDescent="0.2">
      <c r="A491" s="424">
        <v>486</v>
      </c>
      <c r="B491" s="455">
        <v>43392</v>
      </c>
      <c r="C491" s="454">
        <v>43344</v>
      </c>
      <c r="D491" s="429" t="s">
        <v>281</v>
      </c>
      <c r="E491" s="429" t="s">
        <v>382</v>
      </c>
      <c r="F491" s="436">
        <v>74.400000000000006</v>
      </c>
      <c r="G491" s="442" t="s">
        <v>1613</v>
      </c>
      <c r="H491" s="429" t="s">
        <v>403</v>
      </c>
      <c r="I491" s="429" t="s">
        <v>1065</v>
      </c>
      <c r="J491" s="429" t="s">
        <v>330</v>
      </c>
      <c r="K491" s="429" t="s">
        <v>621</v>
      </c>
      <c r="L491" s="429" t="s">
        <v>1066</v>
      </c>
      <c r="M491" s="429" t="s">
        <v>330</v>
      </c>
      <c r="N491" s="455" t="s">
        <v>1601</v>
      </c>
      <c r="O491" s="430">
        <f t="shared" si="21"/>
        <v>2</v>
      </c>
      <c r="P491" s="430">
        <f t="shared" si="22"/>
        <v>1</v>
      </c>
      <c r="Q491" s="431" t="str">
        <f t="shared" si="23"/>
        <v>Gastos_Gerais</v>
      </c>
      <c r="R491" s="429" t="s">
        <v>330</v>
      </c>
      <c r="S491" s="429" t="s">
        <v>330</v>
      </c>
    </row>
    <row r="492" spans="1:19" s="432" customFormat="1" ht="54.95" customHeight="1" x14ac:dyDescent="0.2">
      <c r="A492" s="424">
        <v>487</v>
      </c>
      <c r="B492" s="455">
        <v>43392</v>
      </c>
      <c r="C492" s="454">
        <v>43282</v>
      </c>
      <c r="D492" s="429" t="s">
        <v>281</v>
      </c>
      <c r="E492" s="429" t="s">
        <v>382</v>
      </c>
      <c r="F492" s="436">
        <v>1054</v>
      </c>
      <c r="G492" s="442" t="s">
        <v>1614</v>
      </c>
      <c r="H492" s="429" t="s">
        <v>404</v>
      </c>
      <c r="I492" s="429" t="s">
        <v>1065</v>
      </c>
      <c r="J492" s="429" t="s">
        <v>330</v>
      </c>
      <c r="K492" s="429" t="s">
        <v>621</v>
      </c>
      <c r="L492" s="429" t="s">
        <v>1066</v>
      </c>
      <c r="M492" s="429" t="s">
        <v>330</v>
      </c>
      <c r="N492" s="455" t="s">
        <v>1601</v>
      </c>
      <c r="O492" s="430">
        <f t="shared" si="21"/>
        <v>2</v>
      </c>
      <c r="P492" s="430">
        <f t="shared" si="22"/>
        <v>-1</v>
      </c>
      <c r="Q492" s="431" t="str">
        <f t="shared" si="23"/>
        <v>Gastos_Gerais</v>
      </c>
      <c r="R492" s="429" t="s">
        <v>330</v>
      </c>
      <c r="S492" s="454" t="s">
        <v>330</v>
      </c>
    </row>
    <row r="493" spans="1:19" s="432" customFormat="1" ht="54.95" customHeight="1" x14ac:dyDescent="0.2">
      <c r="A493" s="424">
        <v>488</v>
      </c>
      <c r="B493" s="455">
        <v>43392</v>
      </c>
      <c r="C493" s="454">
        <v>43160</v>
      </c>
      <c r="D493" s="429" t="s">
        <v>281</v>
      </c>
      <c r="E493" s="429" t="s">
        <v>386</v>
      </c>
      <c r="F493" s="436">
        <v>1550</v>
      </c>
      <c r="G493" s="442" t="s">
        <v>1615</v>
      </c>
      <c r="H493" s="429" t="s">
        <v>405</v>
      </c>
      <c r="I493" s="429" t="s">
        <v>1065</v>
      </c>
      <c r="J493" s="429" t="s">
        <v>330</v>
      </c>
      <c r="K493" s="429" t="s">
        <v>621</v>
      </c>
      <c r="L493" s="429" t="s">
        <v>1066</v>
      </c>
      <c r="M493" s="429" t="s">
        <v>330</v>
      </c>
      <c r="N493" s="455" t="s">
        <v>1601</v>
      </c>
      <c r="O493" s="430">
        <f t="shared" si="21"/>
        <v>2</v>
      </c>
      <c r="P493" s="430">
        <f t="shared" si="22"/>
        <v>-5</v>
      </c>
      <c r="Q493" s="431" t="str">
        <f t="shared" si="23"/>
        <v>Gastos_Gerais</v>
      </c>
      <c r="R493" s="429" t="s">
        <v>330</v>
      </c>
      <c r="S493" s="429" t="s">
        <v>330</v>
      </c>
    </row>
    <row r="494" spans="1:19" s="432" customFormat="1" ht="54.95" customHeight="1" x14ac:dyDescent="0.2">
      <c r="A494" s="424">
        <v>489</v>
      </c>
      <c r="B494" s="455">
        <v>43392</v>
      </c>
      <c r="C494" s="454">
        <v>43344</v>
      </c>
      <c r="D494" s="429" t="s">
        <v>281</v>
      </c>
      <c r="E494" s="429" t="s">
        <v>382</v>
      </c>
      <c r="F494" s="436">
        <v>155</v>
      </c>
      <c r="G494" s="442" t="s">
        <v>1616</v>
      </c>
      <c r="H494" s="429" t="s">
        <v>403</v>
      </c>
      <c r="I494" s="429" t="s">
        <v>1065</v>
      </c>
      <c r="J494" s="429" t="s">
        <v>330</v>
      </c>
      <c r="K494" s="429" t="s">
        <v>621</v>
      </c>
      <c r="L494" s="429" t="s">
        <v>1066</v>
      </c>
      <c r="M494" s="429" t="s">
        <v>330</v>
      </c>
      <c r="N494" s="455" t="s">
        <v>1601</v>
      </c>
      <c r="O494" s="430">
        <f t="shared" si="21"/>
        <v>2</v>
      </c>
      <c r="P494" s="430">
        <f t="shared" si="22"/>
        <v>1</v>
      </c>
      <c r="Q494" s="431" t="str">
        <f t="shared" si="23"/>
        <v>Gastos_Gerais</v>
      </c>
      <c r="R494" s="429" t="s">
        <v>330</v>
      </c>
      <c r="S494" s="429" t="s">
        <v>330</v>
      </c>
    </row>
    <row r="495" spans="1:19" s="432" customFormat="1" ht="54.95" customHeight="1" x14ac:dyDescent="0.2">
      <c r="A495" s="424">
        <v>490</v>
      </c>
      <c r="B495" s="455">
        <v>43392</v>
      </c>
      <c r="C495" s="454">
        <v>43344</v>
      </c>
      <c r="D495" s="429" t="s">
        <v>281</v>
      </c>
      <c r="E495" s="429" t="s">
        <v>392</v>
      </c>
      <c r="F495" s="436">
        <v>93</v>
      </c>
      <c r="G495" s="442" t="s">
        <v>1617</v>
      </c>
      <c r="H495" s="429" t="s">
        <v>403</v>
      </c>
      <c r="I495" s="429" t="s">
        <v>1065</v>
      </c>
      <c r="J495" s="429" t="s">
        <v>330</v>
      </c>
      <c r="K495" s="429" t="s">
        <v>621</v>
      </c>
      <c r="L495" s="429" t="s">
        <v>1066</v>
      </c>
      <c r="M495" s="429" t="s">
        <v>330</v>
      </c>
      <c r="N495" s="455" t="s">
        <v>1601</v>
      </c>
      <c r="O495" s="430">
        <f t="shared" si="21"/>
        <v>2</v>
      </c>
      <c r="P495" s="430">
        <f t="shared" si="22"/>
        <v>1</v>
      </c>
      <c r="Q495" s="431" t="str">
        <f t="shared" si="23"/>
        <v>Gastos_Gerais</v>
      </c>
      <c r="R495" s="429" t="s">
        <v>330</v>
      </c>
      <c r="S495" s="429" t="s">
        <v>330</v>
      </c>
    </row>
    <row r="496" spans="1:19" s="432" customFormat="1" ht="54.95" customHeight="1" x14ac:dyDescent="0.2">
      <c r="A496" s="424">
        <v>491</v>
      </c>
      <c r="B496" s="455">
        <v>43392</v>
      </c>
      <c r="C496" s="454">
        <v>43344</v>
      </c>
      <c r="D496" s="429" t="s">
        <v>281</v>
      </c>
      <c r="E496" s="429" t="s">
        <v>382</v>
      </c>
      <c r="F496" s="436">
        <v>74.400000000000006</v>
      </c>
      <c r="G496" s="442" t="s">
        <v>1618</v>
      </c>
      <c r="H496" s="429" t="s">
        <v>403</v>
      </c>
      <c r="I496" s="429" t="s">
        <v>1065</v>
      </c>
      <c r="J496" s="429" t="s">
        <v>330</v>
      </c>
      <c r="K496" s="429" t="s">
        <v>621</v>
      </c>
      <c r="L496" s="429" t="s">
        <v>1066</v>
      </c>
      <c r="M496" s="429" t="s">
        <v>330</v>
      </c>
      <c r="N496" s="455" t="s">
        <v>1601</v>
      </c>
      <c r="O496" s="430">
        <f t="shared" si="21"/>
        <v>2</v>
      </c>
      <c r="P496" s="430">
        <f t="shared" si="22"/>
        <v>1</v>
      </c>
      <c r="Q496" s="431" t="str">
        <f t="shared" si="23"/>
        <v>Gastos_Gerais</v>
      </c>
      <c r="R496" s="429" t="s">
        <v>330</v>
      </c>
      <c r="S496" s="429" t="s">
        <v>330</v>
      </c>
    </row>
    <row r="497" spans="1:19" s="432" customFormat="1" ht="54.95" customHeight="1" x14ac:dyDescent="0.2">
      <c r="A497" s="424">
        <v>492</v>
      </c>
      <c r="B497" s="455">
        <v>43392</v>
      </c>
      <c r="C497" s="454">
        <v>43344</v>
      </c>
      <c r="D497" s="429" t="s">
        <v>281</v>
      </c>
      <c r="E497" s="429" t="s">
        <v>382</v>
      </c>
      <c r="F497" s="436">
        <v>37.200000000000003</v>
      </c>
      <c r="G497" s="457" t="s">
        <v>1619</v>
      </c>
      <c r="H497" s="429" t="s">
        <v>406</v>
      </c>
      <c r="I497" s="429" t="s">
        <v>1065</v>
      </c>
      <c r="J497" s="429" t="s">
        <v>330</v>
      </c>
      <c r="K497" s="429" t="s">
        <v>621</v>
      </c>
      <c r="L497" s="429" t="s">
        <v>1066</v>
      </c>
      <c r="M497" s="429" t="s">
        <v>330</v>
      </c>
      <c r="N497" s="455" t="s">
        <v>1601</v>
      </c>
      <c r="O497" s="430">
        <f t="shared" si="21"/>
        <v>2</v>
      </c>
      <c r="P497" s="430">
        <f t="shared" si="22"/>
        <v>1</v>
      </c>
      <c r="Q497" s="431" t="str">
        <f t="shared" si="23"/>
        <v>Gastos_Gerais</v>
      </c>
      <c r="R497" s="429" t="s">
        <v>330</v>
      </c>
      <c r="S497" s="429" t="s">
        <v>330</v>
      </c>
    </row>
    <row r="498" spans="1:19" s="432" customFormat="1" ht="54.95" customHeight="1" x14ac:dyDescent="0.2">
      <c r="A498" s="424">
        <v>493</v>
      </c>
      <c r="B498" s="455">
        <v>43392</v>
      </c>
      <c r="C498" s="454">
        <v>43313</v>
      </c>
      <c r="D498" s="429" t="s">
        <v>281</v>
      </c>
      <c r="E498" s="429" t="s">
        <v>60</v>
      </c>
      <c r="F498" s="436">
        <v>123.69</v>
      </c>
      <c r="G498" s="457" t="s">
        <v>1620</v>
      </c>
      <c r="H498" s="429" t="s">
        <v>329</v>
      </c>
      <c r="I498" s="429" t="s">
        <v>1001</v>
      </c>
      <c r="J498" s="429" t="s">
        <v>330</v>
      </c>
      <c r="K498" s="429" t="s">
        <v>621</v>
      </c>
      <c r="L498" s="429" t="s">
        <v>1058</v>
      </c>
      <c r="M498" s="429" t="s">
        <v>330</v>
      </c>
      <c r="N498" s="455" t="s">
        <v>1601</v>
      </c>
      <c r="O498" s="430">
        <f t="shared" si="21"/>
        <v>2</v>
      </c>
      <c r="P498" s="430">
        <f t="shared" si="22"/>
        <v>0</v>
      </c>
      <c r="Q498" s="431" t="str">
        <f t="shared" si="23"/>
        <v>Gastos_Gerais</v>
      </c>
      <c r="R498" s="429" t="s">
        <v>330</v>
      </c>
      <c r="S498" s="429" t="s">
        <v>330</v>
      </c>
    </row>
    <row r="499" spans="1:19" s="432" customFormat="1" ht="54.95" customHeight="1" x14ac:dyDescent="0.2">
      <c r="A499" s="424">
        <v>494</v>
      </c>
      <c r="B499" s="455">
        <v>43392</v>
      </c>
      <c r="C499" s="454">
        <v>43191</v>
      </c>
      <c r="D499" s="429" t="s">
        <v>281</v>
      </c>
      <c r="E499" s="429" t="s">
        <v>191</v>
      </c>
      <c r="F499" s="436">
        <v>372</v>
      </c>
      <c r="G499" s="457" t="s">
        <v>1621</v>
      </c>
      <c r="H499" s="429" t="s">
        <v>405</v>
      </c>
      <c r="I499" s="429" t="s">
        <v>1001</v>
      </c>
      <c r="J499" s="429" t="s">
        <v>330</v>
      </c>
      <c r="K499" s="429" t="s">
        <v>621</v>
      </c>
      <c r="L499" s="429" t="s">
        <v>1058</v>
      </c>
      <c r="M499" s="429" t="s">
        <v>330</v>
      </c>
      <c r="N499" s="455" t="s">
        <v>1601</v>
      </c>
      <c r="O499" s="430">
        <f t="shared" si="21"/>
        <v>2</v>
      </c>
      <c r="P499" s="430">
        <f t="shared" si="22"/>
        <v>-4</v>
      </c>
      <c r="Q499" s="431" t="str">
        <f t="shared" si="23"/>
        <v>Gastos_Gerais</v>
      </c>
      <c r="R499" s="429" t="s">
        <v>330</v>
      </c>
      <c r="S499" s="429" t="s">
        <v>330</v>
      </c>
    </row>
    <row r="500" spans="1:19" s="432" customFormat="1" ht="54.95" customHeight="1" x14ac:dyDescent="0.2">
      <c r="A500" s="424">
        <v>495</v>
      </c>
      <c r="B500" s="455">
        <v>43392</v>
      </c>
      <c r="C500" s="454">
        <v>43191</v>
      </c>
      <c r="D500" s="429" t="s">
        <v>281</v>
      </c>
      <c r="E500" s="429" t="s">
        <v>191</v>
      </c>
      <c r="F500" s="436">
        <v>120</v>
      </c>
      <c r="G500" s="457" t="s">
        <v>1622</v>
      </c>
      <c r="H500" s="429" t="s">
        <v>405</v>
      </c>
      <c r="I500" s="429" t="s">
        <v>1001</v>
      </c>
      <c r="J500" s="429" t="s">
        <v>330</v>
      </c>
      <c r="K500" s="429" t="s">
        <v>621</v>
      </c>
      <c r="L500" s="429" t="s">
        <v>1058</v>
      </c>
      <c r="M500" s="429" t="s">
        <v>330</v>
      </c>
      <c r="N500" s="455" t="s">
        <v>1601</v>
      </c>
      <c r="O500" s="430">
        <f t="shared" si="21"/>
        <v>2</v>
      </c>
      <c r="P500" s="430">
        <f t="shared" si="22"/>
        <v>-4</v>
      </c>
      <c r="Q500" s="431" t="str">
        <f t="shared" si="23"/>
        <v>Gastos_Gerais</v>
      </c>
      <c r="R500" s="429" t="s">
        <v>330</v>
      </c>
      <c r="S500" s="429" t="s">
        <v>330</v>
      </c>
    </row>
    <row r="501" spans="1:19" s="432" customFormat="1" ht="76.5" customHeight="1" x14ac:dyDescent="0.2">
      <c r="A501" s="424">
        <v>496</v>
      </c>
      <c r="B501" s="455">
        <v>43392</v>
      </c>
      <c r="C501" s="454">
        <v>43344</v>
      </c>
      <c r="D501" s="429" t="s">
        <v>281</v>
      </c>
      <c r="E501" s="429" t="s">
        <v>60</v>
      </c>
      <c r="F501" s="436">
        <v>39.9</v>
      </c>
      <c r="G501" s="457" t="s">
        <v>1623</v>
      </c>
      <c r="H501" s="429" t="s">
        <v>329</v>
      </c>
      <c r="I501" s="429" t="s">
        <v>1001</v>
      </c>
      <c r="J501" s="429" t="s">
        <v>330</v>
      </c>
      <c r="K501" s="429" t="s">
        <v>621</v>
      </c>
      <c r="L501" s="429" t="s">
        <v>1058</v>
      </c>
      <c r="M501" s="429" t="s">
        <v>330</v>
      </c>
      <c r="N501" s="455" t="s">
        <v>1601</v>
      </c>
      <c r="O501" s="430">
        <f t="shared" si="21"/>
        <v>2</v>
      </c>
      <c r="P501" s="430">
        <f t="shared" si="22"/>
        <v>1</v>
      </c>
      <c r="Q501" s="431" t="str">
        <f t="shared" si="23"/>
        <v>Gastos_Gerais</v>
      </c>
      <c r="R501" s="429" t="s">
        <v>330</v>
      </c>
      <c r="S501" s="429" t="s">
        <v>330</v>
      </c>
    </row>
    <row r="502" spans="1:19" s="432" customFormat="1" ht="79.5" customHeight="1" x14ac:dyDescent="0.2">
      <c r="A502" s="424">
        <v>497</v>
      </c>
      <c r="B502" s="455">
        <v>43392</v>
      </c>
      <c r="C502" s="454">
        <v>43344</v>
      </c>
      <c r="D502" s="429" t="s">
        <v>281</v>
      </c>
      <c r="E502" s="429" t="s">
        <v>3</v>
      </c>
      <c r="F502" s="436">
        <v>1233</v>
      </c>
      <c r="G502" s="457" t="s">
        <v>2084</v>
      </c>
      <c r="H502" s="429" t="s">
        <v>329</v>
      </c>
      <c r="I502" s="429" t="s">
        <v>1001</v>
      </c>
      <c r="J502" s="429" t="s">
        <v>330</v>
      </c>
      <c r="K502" s="429" t="s">
        <v>621</v>
      </c>
      <c r="L502" s="429" t="s">
        <v>1058</v>
      </c>
      <c r="M502" s="429" t="s">
        <v>330</v>
      </c>
      <c r="N502" s="455" t="s">
        <v>1601</v>
      </c>
      <c r="O502" s="430">
        <f t="shared" si="21"/>
        <v>2</v>
      </c>
      <c r="P502" s="430">
        <f t="shared" si="22"/>
        <v>1</v>
      </c>
      <c r="Q502" s="431" t="str">
        <f t="shared" si="23"/>
        <v>Gastos_Gerais</v>
      </c>
      <c r="R502" s="429" t="s">
        <v>330</v>
      </c>
      <c r="S502" s="429" t="s">
        <v>330</v>
      </c>
    </row>
    <row r="503" spans="1:19" s="432" customFormat="1" ht="54.95" customHeight="1" x14ac:dyDescent="0.2">
      <c r="A503" s="424">
        <v>498</v>
      </c>
      <c r="B503" s="455">
        <v>43392</v>
      </c>
      <c r="C503" s="454">
        <v>43344</v>
      </c>
      <c r="D503" s="429" t="s">
        <v>189</v>
      </c>
      <c r="E503" s="429" t="s">
        <v>2</v>
      </c>
      <c r="F503" s="436">
        <v>2370.9699999999998</v>
      </c>
      <c r="G503" s="457" t="s">
        <v>1624</v>
      </c>
      <c r="H503" s="429" t="s">
        <v>330</v>
      </c>
      <c r="I503" s="429" t="s">
        <v>1001</v>
      </c>
      <c r="J503" s="429" t="s">
        <v>330</v>
      </c>
      <c r="K503" s="429" t="s">
        <v>621</v>
      </c>
      <c r="L503" s="429" t="s">
        <v>1058</v>
      </c>
      <c r="M503" s="429" t="s">
        <v>330</v>
      </c>
      <c r="N503" s="455" t="s">
        <v>1601</v>
      </c>
      <c r="O503" s="430">
        <f t="shared" si="21"/>
        <v>2</v>
      </c>
      <c r="P503" s="430">
        <f t="shared" si="22"/>
        <v>1</v>
      </c>
      <c r="Q503" s="431" t="str">
        <f t="shared" si="23"/>
        <v>Gastos_com_Pessoal</v>
      </c>
      <c r="R503" s="429" t="s">
        <v>330</v>
      </c>
      <c r="S503" s="429" t="s">
        <v>330</v>
      </c>
    </row>
    <row r="504" spans="1:19" s="432" customFormat="1" ht="54.95" customHeight="1" x14ac:dyDescent="0.2">
      <c r="A504" s="424">
        <v>499</v>
      </c>
      <c r="B504" s="455">
        <v>43392</v>
      </c>
      <c r="C504" s="454">
        <v>43344</v>
      </c>
      <c r="D504" s="429" t="s">
        <v>189</v>
      </c>
      <c r="E504" s="429" t="s">
        <v>2</v>
      </c>
      <c r="F504" s="436">
        <v>2492.16</v>
      </c>
      <c r="G504" s="457" t="s">
        <v>1625</v>
      </c>
      <c r="H504" s="429" t="s">
        <v>330</v>
      </c>
      <c r="I504" s="429" t="s">
        <v>1065</v>
      </c>
      <c r="J504" s="429" t="s">
        <v>330</v>
      </c>
      <c r="K504" s="429" t="s">
        <v>621</v>
      </c>
      <c r="L504" s="429" t="s">
        <v>1066</v>
      </c>
      <c r="M504" s="429" t="s">
        <v>330</v>
      </c>
      <c r="N504" s="455" t="s">
        <v>1601</v>
      </c>
      <c r="O504" s="430">
        <f t="shared" si="21"/>
        <v>2</v>
      </c>
      <c r="P504" s="430">
        <f t="shared" si="22"/>
        <v>1</v>
      </c>
      <c r="Q504" s="431" t="str">
        <f t="shared" si="23"/>
        <v>Gastos_com_Pessoal</v>
      </c>
      <c r="R504" s="429" t="s">
        <v>330</v>
      </c>
      <c r="S504" s="429" t="s">
        <v>330</v>
      </c>
    </row>
    <row r="505" spans="1:19" s="432" customFormat="1" ht="54.95" customHeight="1" x14ac:dyDescent="0.2">
      <c r="A505" s="424">
        <v>500</v>
      </c>
      <c r="B505" s="455">
        <v>43392</v>
      </c>
      <c r="C505" s="454">
        <v>43344</v>
      </c>
      <c r="D505" s="429" t="s">
        <v>189</v>
      </c>
      <c r="E505" s="429" t="s">
        <v>262</v>
      </c>
      <c r="F505" s="436">
        <v>8240.3799999999992</v>
      </c>
      <c r="G505" s="457" t="s">
        <v>1625</v>
      </c>
      <c r="H505" s="429" t="s">
        <v>330</v>
      </c>
      <c r="I505" s="429" t="s">
        <v>1065</v>
      </c>
      <c r="J505" s="429" t="s">
        <v>330</v>
      </c>
      <c r="K505" s="429" t="s">
        <v>621</v>
      </c>
      <c r="L505" s="429" t="s">
        <v>1066</v>
      </c>
      <c r="M505" s="429" t="s">
        <v>330</v>
      </c>
      <c r="N505" s="455" t="s">
        <v>1601</v>
      </c>
      <c r="O505" s="430">
        <f t="shared" si="21"/>
        <v>2</v>
      </c>
      <c r="P505" s="430">
        <f t="shared" si="22"/>
        <v>1</v>
      </c>
      <c r="Q505" s="431" t="str">
        <f t="shared" si="23"/>
        <v>Gastos_com_Pessoal</v>
      </c>
      <c r="R505" s="429" t="s">
        <v>330</v>
      </c>
      <c r="S505" s="429" t="s">
        <v>330</v>
      </c>
    </row>
    <row r="506" spans="1:19" s="432" customFormat="1" ht="54.95" customHeight="1" x14ac:dyDescent="0.2">
      <c r="A506" s="424">
        <v>501</v>
      </c>
      <c r="B506" s="455">
        <v>43392</v>
      </c>
      <c r="C506" s="454">
        <v>43344</v>
      </c>
      <c r="D506" s="429" t="s">
        <v>281</v>
      </c>
      <c r="E506" s="429" t="s">
        <v>398</v>
      </c>
      <c r="F506" s="436">
        <v>288.39</v>
      </c>
      <c r="G506" s="457" t="s">
        <v>617</v>
      </c>
      <c r="H506" s="429" t="s">
        <v>403</v>
      </c>
      <c r="I506" s="429" t="s">
        <v>606</v>
      </c>
      <c r="J506" s="429" t="s">
        <v>607</v>
      </c>
      <c r="K506" s="429" t="s">
        <v>608</v>
      </c>
      <c r="L506" s="429" t="s">
        <v>33</v>
      </c>
      <c r="M506" s="429" t="s">
        <v>1626</v>
      </c>
      <c r="N506" s="455">
        <v>43360</v>
      </c>
      <c r="O506" s="430">
        <f t="shared" si="21"/>
        <v>2</v>
      </c>
      <c r="P506" s="430">
        <f t="shared" si="22"/>
        <v>1</v>
      </c>
      <c r="Q506" s="431" t="str">
        <f t="shared" si="23"/>
        <v>Gastos_Gerais</v>
      </c>
      <c r="R506" s="429" t="s">
        <v>425</v>
      </c>
      <c r="S506" s="429" t="s">
        <v>1627</v>
      </c>
    </row>
    <row r="507" spans="1:19" s="432" customFormat="1" ht="54.95" customHeight="1" x14ac:dyDescent="0.2">
      <c r="A507" s="424">
        <v>502</v>
      </c>
      <c r="B507" s="455">
        <v>43392</v>
      </c>
      <c r="C507" s="454">
        <v>43313</v>
      </c>
      <c r="D507" s="429" t="s">
        <v>189</v>
      </c>
      <c r="E507" s="429" t="s">
        <v>2</v>
      </c>
      <c r="F507" s="436">
        <v>756.05</v>
      </c>
      <c r="G507" s="457" t="s">
        <v>1083</v>
      </c>
      <c r="H507" s="429" t="s">
        <v>330</v>
      </c>
      <c r="I507" s="429" t="s">
        <v>1001</v>
      </c>
      <c r="J507" s="429" t="s">
        <v>330</v>
      </c>
      <c r="K507" s="429" t="s">
        <v>621</v>
      </c>
      <c r="L507" s="429" t="s">
        <v>1058</v>
      </c>
      <c r="M507" s="429" t="s">
        <v>330</v>
      </c>
      <c r="N507" s="455">
        <v>43343</v>
      </c>
      <c r="O507" s="430">
        <f t="shared" si="21"/>
        <v>2</v>
      </c>
      <c r="P507" s="430">
        <f t="shared" si="22"/>
        <v>0</v>
      </c>
      <c r="Q507" s="431" t="str">
        <f t="shared" si="23"/>
        <v>Gastos_com_Pessoal</v>
      </c>
      <c r="R507" s="429" t="s">
        <v>330</v>
      </c>
      <c r="S507" s="429" t="s">
        <v>330</v>
      </c>
    </row>
    <row r="508" spans="1:19" s="432" customFormat="1" ht="54.95" customHeight="1" x14ac:dyDescent="0.2">
      <c r="A508" s="424">
        <v>503</v>
      </c>
      <c r="B508" s="455">
        <v>43392</v>
      </c>
      <c r="C508" s="454">
        <v>43374</v>
      </c>
      <c r="D508" s="429" t="s">
        <v>281</v>
      </c>
      <c r="E508" s="429" t="s">
        <v>72</v>
      </c>
      <c r="F508" s="436">
        <v>10.15</v>
      </c>
      <c r="G508" s="457" t="s">
        <v>1628</v>
      </c>
      <c r="H508" s="429" t="s">
        <v>403</v>
      </c>
      <c r="I508" s="429" t="s">
        <v>744</v>
      </c>
      <c r="J508" s="429" t="s">
        <v>745</v>
      </c>
      <c r="K508" s="429" t="s">
        <v>746</v>
      </c>
      <c r="L508" s="429" t="s">
        <v>723</v>
      </c>
      <c r="M508" s="429" t="s">
        <v>330</v>
      </c>
      <c r="N508" s="455">
        <v>43392</v>
      </c>
      <c r="O508" s="430">
        <f t="shared" si="21"/>
        <v>2</v>
      </c>
      <c r="P508" s="430">
        <f t="shared" si="22"/>
        <v>2</v>
      </c>
      <c r="Q508" s="431" t="str">
        <f t="shared" si="23"/>
        <v>Gastos_Gerais</v>
      </c>
      <c r="R508" s="429" t="s">
        <v>330</v>
      </c>
      <c r="S508" s="429" t="s">
        <v>330</v>
      </c>
    </row>
    <row r="509" spans="1:19" s="432" customFormat="1" ht="54.95" customHeight="1" x14ac:dyDescent="0.2">
      <c r="A509" s="424">
        <v>504</v>
      </c>
      <c r="B509" s="455">
        <v>43395</v>
      </c>
      <c r="C509" s="454">
        <v>43344</v>
      </c>
      <c r="D509" s="429" t="s">
        <v>281</v>
      </c>
      <c r="E509" s="429" t="s">
        <v>382</v>
      </c>
      <c r="F509" s="436">
        <v>764.16</v>
      </c>
      <c r="G509" s="457" t="s">
        <v>717</v>
      </c>
      <c r="H509" s="429" t="s">
        <v>408</v>
      </c>
      <c r="I509" s="429" t="s">
        <v>1633</v>
      </c>
      <c r="J509" s="429" t="s">
        <v>1634</v>
      </c>
      <c r="K509" s="429" t="s">
        <v>608</v>
      </c>
      <c r="L509" s="429" t="s">
        <v>33</v>
      </c>
      <c r="M509" s="429" t="s">
        <v>1635</v>
      </c>
      <c r="N509" s="455">
        <v>43382</v>
      </c>
      <c r="O509" s="430">
        <f t="shared" si="21"/>
        <v>2</v>
      </c>
      <c r="P509" s="430">
        <f t="shared" si="22"/>
        <v>1</v>
      </c>
      <c r="Q509" s="431" t="str">
        <f t="shared" si="23"/>
        <v>Gastos_Gerais</v>
      </c>
      <c r="R509" s="429" t="s">
        <v>425</v>
      </c>
      <c r="S509" s="429" t="s">
        <v>1636</v>
      </c>
    </row>
    <row r="510" spans="1:19" s="432" customFormat="1" ht="54.95" customHeight="1" x14ac:dyDescent="0.2">
      <c r="A510" s="424">
        <v>505</v>
      </c>
      <c r="B510" s="455">
        <v>43395</v>
      </c>
      <c r="C510" s="454">
        <v>43313</v>
      </c>
      <c r="D510" s="429" t="s">
        <v>281</v>
      </c>
      <c r="E510" s="429" t="s">
        <v>394</v>
      </c>
      <c r="F510" s="436">
        <v>160</v>
      </c>
      <c r="G510" s="457" t="s">
        <v>428</v>
      </c>
      <c r="H510" s="429" t="s">
        <v>405</v>
      </c>
      <c r="I510" s="429" t="s">
        <v>733</v>
      </c>
      <c r="J510" s="429" t="s">
        <v>734</v>
      </c>
      <c r="K510" s="429" t="s">
        <v>740</v>
      </c>
      <c r="L510" s="429" t="s">
        <v>1111</v>
      </c>
      <c r="M510" s="429">
        <v>7887</v>
      </c>
      <c r="N510" s="455">
        <v>43353</v>
      </c>
      <c r="O510" s="430">
        <f t="shared" si="21"/>
        <v>2</v>
      </c>
      <c r="P510" s="430">
        <f t="shared" si="22"/>
        <v>0</v>
      </c>
      <c r="Q510" s="431" t="str">
        <f t="shared" si="23"/>
        <v>Gastos_Gerais</v>
      </c>
      <c r="R510" s="429" t="s">
        <v>422</v>
      </c>
      <c r="S510" s="429" t="s">
        <v>1112</v>
      </c>
    </row>
    <row r="511" spans="1:19" s="432" customFormat="1" ht="53.25" customHeight="1" x14ac:dyDescent="0.2">
      <c r="A511" s="424">
        <v>506</v>
      </c>
      <c r="B511" s="455">
        <v>43395</v>
      </c>
      <c r="C511" s="454">
        <v>43374</v>
      </c>
      <c r="D511" s="429" t="s">
        <v>281</v>
      </c>
      <c r="E511" s="429" t="s">
        <v>400</v>
      </c>
      <c r="F511" s="436">
        <v>215.18</v>
      </c>
      <c r="G511" s="457" t="s">
        <v>1336</v>
      </c>
      <c r="H511" s="429" t="s">
        <v>405</v>
      </c>
      <c r="I511" s="429" t="s">
        <v>1637</v>
      </c>
      <c r="J511" s="429" t="s">
        <v>1638</v>
      </c>
      <c r="K511" s="429" t="s">
        <v>740</v>
      </c>
      <c r="L511" s="429" t="s">
        <v>330</v>
      </c>
      <c r="M511" s="429" t="s">
        <v>330</v>
      </c>
      <c r="N511" s="455">
        <v>43395</v>
      </c>
      <c r="O511" s="430">
        <f t="shared" si="21"/>
        <v>2</v>
      </c>
      <c r="P511" s="430">
        <f t="shared" si="22"/>
        <v>2</v>
      </c>
      <c r="Q511" s="431" t="str">
        <f t="shared" si="23"/>
        <v>Gastos_Gerais</v>
      </c>
      <c r="R511" s="429" t="s">
        <v>425</v>
      </c>
      <c r="S511" s="429" t="s">
        <v>1639</v>
      </c>
    </row>
    <row r="512" spans="1:19" s="432" customFormat="1" ht="54.95" customHeight="1" x14ac:dyDescent="0.2">
      <c r="A512" s="424">
        <v>507</v>
      </c>
      <c r="B512" s="455">
        <v>43395</v>
      </c>
      <c r="C512" s="454">
        <v>43374</v>
      </c>
      <c r="D512" s="429" t="s">
        <v>281</v>
      </c>
      <c r="E512" s="429" t="s">
        <v>72</v>
      </c>
      <c r="F512" s="436">
        <v>10.15</v>
      </c>
      <c r="G512" s="457" t="s">
        <v>1640</v>
      </c>
      <c r="H512" s="429" t="s">
        <v>408</v>
      </c>
      <c r="I512" s="429" t="s">
        <v>744</v>
      </c>
      <c r="J512" s="429" t="s">
        <v>745</v>
      </c>
      <c r="K512" s="429" t="s">
        <v>746</v>
      </c>
      <c r="L512" s="429" t="s">
        <v>723</v>
      </c>
      <c r="M512" s="429" t="s">
        <v>330</v>
      </c>
      <c r="N512" s="455">
        <v>43395</v>
      </c>
      <c r="O512" s="430">
        <f t="shared" si="21"/>
        <v>2</v>
      </c>
      <c r="P512" s="430">
        <f t="shared" si="22"/>
        <v>2</v>
      </c>
      <c r="Q512" s="431" t="str">
        <f t="shared" si="23"/>
        <v>Gastos_Gerais</v>
      </c>
      <c r="R512" s="429" t="s">
        <v>330</v>
      </c>
      <c r="S512" s="429" t="s">
        <v>330</v>
      </c>
    </row>
    <row r="513" spans="1:19" s="432" customFormat="1" ht="54.95" customHeight="1" x14ac:dyDescent="0.2">
      <c r="A513" s="424">
        <v>508</v>
      </c>
      <c r="B513" s="455">
        <v>43396</v>
      </c>
      <c r="C513" s="454">
        <v>43374</v>
      </c>
      <c r="D513" s="429" t="s">
        <v>189</v>
      </c>
      <c r="E513" s="429" t="s">
        <v>164</v>
      </c>
      <c r="F513" s="436">
        <v>1090.18</v>
      </c>
      <c r="G513" s="457" t="s">
        <v>1645</v>
      </c>
      <c r="H513" s="429" t="s">
        <v>330</v>
      </c>
      <c r="I513" s="429" t="s">
        <v>1433</v>
      </c>
      <c r="J513" s="429" t="s">
        <v>1434</v>
      </c>
      <c r="K513" s="429" t="s">
        <v>740</v>
      </c>
      <c r="L513" s="429" t="s">
        <v>33</v>
      </c>
      <c r="M513" s="429" t="s">
        <v>1810</v>
      </c>
      <c r="N513" s="455">
        <v>43397</v>
      </c>
      <c r="O513" s="430">
        <f t="shared" si="21"/>
        <v>2</v>
      </c>
      <c r="P513" s="430">
        <f t="shared" si="22"/>
        <v>2</v>
      </c>
      <c r="Q513" s="431" t="str">
        <f t="shared" si="23"/>
        <v>Gastos_com_Pessoal</v>
      </c>
      <c r="R513" s="429" t="s">
        <v>330</v>
      </c>
      <c r="S513" s="429" t="s">
        <v>330</v>
      </c>
    </row>
    <row r="514" spans="1:19" s="432" customFormat="1" ht="54.95" customHeight="1" x14ac:dyDescent="0.2">
      <c r="A514" s="424">
        <v>509</v>
      </c>
      <c r="B514" s="455">
        <v>43396</v>
      </c>
      <c r="C514" s="454">
        <v>43374</v>
      </c>
      <c r="D514" s="429" t="s">
        <v>189</v>
      </c>
      <c r="E514" s="429" t="s">
        <v>7</v>
      </c>
      <c r="F514" s="436">
        <v>418</v>
      </c>
      <c r="G514" s="457" t="s">
        <v>1646</v>
      </c>
      <c r="H514" s="429" t="s">
        <v>330</v>
      </c>
      <c r="I514" s="429" t="s">
        <v>1171</v>
      </c>
      <c r="J514" s="429" t="s">
        <v>1172</v>
      </c>
      <c r="K514" s="429" t="s">
        <v>740</v>
      </c>
      <c r="L514" s="429" t="s">
        <v>33</v>
      </c>
      <c r="M514" s="429">
        <v>113629</v>
      </c>
      <c r="N514" s="455">
        <v>43405</v>
      </c>
      <c r="O514" s="430">
        <f t="shared" si="21"/>
        <v>2</v>
      </c>
      <c r="P514" s="430">
        <f t="shared" si="22"/>
        <v>2</v>
      </c>
      <c r="Q514" s="431" t="str">
        <f t="shared" si="23"/>
        <v>Gastos_com_Pessoal</v>
      </c>
      <c r="R514" s="429" t="s">
        <v>330</v>
      </c>
      <c r="S514" s="429" t="s">
        <v>330</v>
      </c>
    </row>
    <row r="515" spans="1:19" s="432" customFormat="1" ht="60.75" customHeight="1" x14ac:dyDescent="0.2">
      <c r="A515" s="424">
        <v>510</v>
      </c>
      <c r="B515" s="455">
        <v>43396</v>
      </c>
      <c r="C515" s="454">
        <v>43374</v>
      </c>
      <c r="D515" s="429" t="s">
        <v>189</v>
      </c>
      <c r="E515" s="429" t="s">
        <v>7</v>
      </c>
      <c r="F515" s="436">
        <v>2095.15</v>
      </c>
      <c r="G515" s="457" t="s">
        <v>1170</v>
      </c>
      <c r="H515" s="429" t="s">
        <v>330</v>
      </c>
      <c r="I515" s="429" t="s">
        <v>1171</v>
      </c>
      <c r="J515" s="429" t="s">
        <v>1172</v>
      </c>
      <c r="K515" s="429" t="s">
        <v>740</v>
      </c>
      <c r="L515" s="429" t="s">
        <v>33</v>
      </c>
      <c r="M515" s="429">
        <v>142917</v>
      </c>
      <c r="N515" s="455">
        <v>43405</v>
      </c>
      <c r="O515" s="430">
        <f t="shared" si="21"/>
        <v>2</v>
      </c>
      <c r="P515" s="430">
        <f t="shared" si="22"/>
        <v>2</v>
      </c>
      <c r="Q515" s="431" t="str">
        <f t="shared" si="23"/>
        <v>Gastos_com_Pessoal</v>
      </c>
      <c r="R515" s="455" t="s">
        <v>330</v>
      </c>
      <c r="S515" s="455" t="s">
        <v>330</v>
      </c>
    </row>
    <row r="516" spans="1:19" s="432" customFormat="1" ht="54.95" customHeight="1" x14ac:dyDescent="0.2">
      <c r="A516" s="424">
        <v>511</v>
      </c>
      <c r="B516" s="455">
        <v>43396</v>
      </c>
      <c r="C516" s="454">
        <v>43252</v>
      </c>
      <c r="D516" s="429" t="s">
        <v>281</v>
      </c>
      <c r="E516" s="429" t="s">
        <v>382</v>
      </c>
      <c r="F516" s="436">
        <v>1290</v>
      </c>
      <c r="G516" s="457" t="s">
        <v>467</v>
      </c>
      <c r="H516" s="429" t="s">
        <v>407</v>
      </c>
      <c r="I516" s="429" t="s">
        <v>1647</v>
      </c>
      <c r="J516" s="429" t="s">
        <v>1648</v>
      </c>
      <c r="K516" s="429" t="s">
        <v>608</v>
      </c>
      <c r="L516" s="429" t="s">
        <v>835</v>
      </c>
      <c r="M516" s="429">
        <v>201</v>
      </c>
      <c r="N516" s="455">
        <v>43370</v>
      </c>
      <c r="O516" s="430">
        <f t="shared" si="21"/>
        <v>2</v>
      </c>
      <c r="P516" s="430">
        <f t="shared" si="22"/>
        <v>-2</v>
      </c>
      <c r="Q516" s="431" t="str">
        <f t="shared" si="23"/>
        <v>Gastos_Gerais</v>
      </c>
      <c r="R516" s="429" t="s">
        <v>425</v>
      </c>
      <c r="S516" s="429" t="s">
        <v>1649</v>
      </c>
    </row>
    <row r="517" spans="1:19" s="432" customFormat="1" ht="54.95" customHeight="1" x14ac:dyDescent="0.2">
      <c r="A517" s="424">
        <v>512</v>
      </c>
      <c r="B517" s="455">
        <v>43396</v>
      </c>
      <c r="C517" s="454">
        <v>43374</v>
      </c>
      <c r="D517" s="429" t="s">
        <v>281</v>
      </c>
      <c r="E517" s="429" t="s">
        <v>72</v>
      </c>
      <c r="F517" s="436">
        <v>10.15</v>
      </c>
      <c r="G517" s="457" t="s">
        <v>1650</v>
      </c>
      <c r="H517" s="429" t="s">
        <v>407</v>
      </c>
      <c r="I517" s="429" t="s">
        <v>744</v>
      </c>
      <c r="J517" s="429" t="s">
        <v>745</v>
      </c>
      <c r="K517" s="429" t="s">
        <v>746</v>
      </c>
      <c r="L517" s="429" t="s">
        <v>723</v>
      </c>
      <c r="M517" s="429" t="s">
        <v>330</v>
      </c>
      <c r="N517" s="455">
        <v>43396</v>
      </c>
      <c r="O517" s="430">
        <f t="shared" si="21"/>
        <v>2</v>
      </c>
      <c r="P517" s="430">
        <f t="shared" si="22"/>
        <v>2</v>
      </c>
      <c r="Q517" s="431" t="str">
        <f t="shared" si="23"/>
        <v>Gastos_Gerais</v>
      </c>
      <c r="R517" s="429" t="s">
        <v>330</v>
      </c>
      <c r="S517" s="429" t="s">
        <v>330</v>
      </c>
    </row>
    <row r="518" spans="1:19" s="432" customFormat="1" ht="54.95" customHeight="1" x14ac:dyDescent="0.2">
      <c r="A518" s="424">
        <v>513</v>
      </c>
      <c r="B518" s="455">
        <v>43397</v>
      </c>
      <c r="C518" s="454">
        <v>43282</v>
      </c>
      <c r="D518" s="429" t="s">
        <v>189</v>
      </c>
      <c r="E518" s="429" t="s">
        <v>182</v>
      </c>
      <c r="F518" s="436">
        <v>-42.24</v>
      </c>
      <c r="G518" s="457" t="s">
        <v>1651</v>
      </c>
      <c r="H518" s="429" t="s">
        <v>330</v>
      </c>
      <c r="I518" s="429" t="s">
        <v>720</v>
      </c>
      <c r="J518" s="429" t="s">
        <v>721</v>
      </c>
      <c r="K518" s="429" t="s">
        <v>722</v>
      </c>
      <c r="L518" s="429" t="s">
        <v>723</v>
      </c>
      <c r="M518" s="429" t="s">
        <v>330</v>
      </c>
      <c r="N518" s="455">
        <v>43396</v>
      </c>
      <c r="O518" s="430">
        <f t="shared" si="21"/>
        <v>2</v>
      </c>
      <c r="P518" s="430">
        <f t="shared" si="22"/>
        <v>-1</v>
      </c>
      <c r="Q518" s="431" t="str">
        <f t="shared" si="23"/>
        <v>Gastos_com_Pessoal</v>
      </c>
      <c r="R518" s="429" t="s">
        <v>330</v>
      </c>
      <c r="S518" s="429" t="s">
        <v>330</v>
      </c>
    </row>
    <row r="519" spans="1:19" s="432" customFormat="1" ht="54.95" customHeight="1" x14ac:dyDescent="0.2">
      <c r="A519" s="424">
        <v>514</v>
      </c>
      <c r="B519" s="455">
        <v>43397</v>
      </c>
      <c r="C519" s="454">
        <v>43344</v>
      </c>
      <c r="D519" s="429" t="s">
        <v>281</v>
      </c>
      <c r="E519" s="429" t="s">
        <v>382</v>
      </c>
      <c r="F519" s="436">
        <v>206.4</v>
      </c>
      <c r="G519" s="457" t="s">
        <v>1018</v>
      </c>
      <c r="H519" s="429" t="s">
        <v>403</v>
      </c>
      <c r="I519" s="429" t="s">
        <v>1652</v>
      </c>
      <c r="J519" s="429" t="s">
        <v>1653</v>
      </c>
      <c r="K519" s="429" t="s">
        <v>441</v>
      </c>
      <c r="L519" s="429" t="s">
        <v>835</v>
      </c>
      <c r="M519" s="429">
        <v>196</v>
      </c>
      <c r="N519" s="455">
        <v>43367</v>
      </c>
      <c r="O519" s="430">
        <f t="shared" ref="O519:O582" si="24">IF(B519=0,0,IF(YEAR(B519)=$P$1,MONTH(B519)-$O$1+12,(YEAR(B519)-$P$1)*11-$O$1+5+MONTH(B519)))-11</f>
        <v>2</v>
      </c>
      <c r="P519" s="430">
        <f t="shared" ref="P519:P582" si="25">IF(C519=0,0,IF(YEAR(C519)=$P$1,MONTH(C519)-$O$1+11,(YEAR(C519)-$P$1)*12-$O$1+11+MONTH(C519)))-10</f>
        <v>1</v>
      </c>
      <c r="Q519" s="431" t="str">
        <f t="shared" ref="Q519:Q582" si="26">SUBSTITUTE(D519," ","_")</f>
        <v>Gastos_Gerais</v>
      </c>
      <c r="R519" s="429" t="s">
        <v>425</v>
      </c>
      <c r="S519" s="429" t="s">
        <v>1654</v>
      </c>
    </row>
    <row r="520" spans="1:19" s="432" customFormat="1" ht="54.95" customHeight="1" x14ac:dyDescent="0.2">
      <c r="A520" s="424">
        <v>515</v>
      </c>
      <c r="B520" s="455">
        <v>43397</v>
      </c>
      <c r="C520" s="454">
        <v>43344</v>
      </c>
      <c r="D520" s="429" t="s">
        <v>281</v>
      </c>
      <c r="E520" s="429" t="s">
        <v>382</v>
      </c>
      <c r="F520" s="436">
        <v>2562.21</v>
      </c>
      <c r="G520" s="457" t="s">
        <v>1655</v>
      </c>
      <c r="H520" s="429" t="s">
        <v>403</v>
      </c>
      <c r="I520" s="429" t="s">
        <v>1656</v>
      </c>
      <c r="J520" s="429" t="s">
        <v>1657</v>
      </c>
      <c r="K520" s="429" t="s">
        <v>608</v>
      </c>
      <c r="L520" s="429" t="s">
        <v>835</v>
      </c>
      <c r="M520" s="429">
        <v>194</v>
      </c>
      <c r="N520" s="455">
        <v>43367</v>
      </c>
      <c r="O520" s="430">
        <f t="shared" si="24"/>
        <v>2</v>
      </c>
      <c r="P520" s="430">
        <f t="shared" si="25"/>
        <v>1</v>
      </c>
      <c r="Q520" s="431" t="str">
        <f t="shared" si="26"/>
        <v>Gastos_Gerais</v>
      </c>
      <c r="R520" s="429" t="s">
        <v>425</v>
      </c>
      <c r="S520" s="429" t="s">
        <v>1658</v>
      </c>
    </row>
    <row r="521" spans="1:19" s="432" customFormat="1" ht="54.95" customHeight="1" x14ac:dyDescent="0.2">
      <c r="A521" s="424">
        <v>516</v>
      </c>
      <c r="B521" s="455">
        <v>43397</v>
      </c>
      <c r="C521" s="454">
        <v>43344</v>
      </c>
      <c r="D521" s="429" t="s">
        <v>281</v>
      </c>
      <c r="E521" s="429" t="s">
        <v>382</v>
      </c>
      <c r="F521" s="436">
        <v>602</v>
      </c>
      <c r="G521" s="457" t="s">
        <v>625</v>
      </c>
      <c r="H521" s="429" t="s">
        <v>403</v>
      </c>
      <c r="I521" s="429" t="s">
        <v>1659</v>
      </c>
      <c r="J521" s="429" t="s">
        <v>1660</v>
      </c>
      <c r="K521" s="429" t="s">
        <v>608</v>
      </c>
      <c r="L521" s="429" t="s">
        <v>835</v>
      </c>
      <c r="M521" s="429">
        <v>193</v>
      </c>
      <c r="N521" s="455">
        <v>43367</v>
      </c>
      <c r="O521" s="430">
        <f t="shared" si="24"/>
        <v>2</v>
      </c>
      <c r="P521" s="430">
        <f t="shared" si="25"/>
        <v>1</v>
      </c>
      <c r="Q521" s="431" t="str">
        <f t="shared" si="26"/>
        <v>Gastos_Gerais</v>
      </c>
      <c r="R521" s="429" t="s">
        <v>425</v>
      </c>
      <c r="S521" s="429" t="s">
        <v>1661</v>
      </c>
    </row>
    <row r="522" spans="1:19" s="432" customFormat="1" ht="54.95" customHeight="1" x14ac:dyDescent="0.2">
      <c r="A522" s="424">
        <v>517</v>
      </c>
      <c r="B522" s="455">
        <v>43397</v>
      </c>
      <c r="C522" s="454">
        <v>43344</v>
      </c>
      <c r="D522" s="429" t="s">
        <v>281</v>
      </c>
      <c r="E522" s="429" t="s">
        <v>398</v>
      </c>
      <c r="F522" s="436">
        <v>627.88</v>
      </c>
      <c r="G522" s="457" t="s">
        <v>613</v>
      </c>
      <c r="H522" s="429" t="s">
        <v>402</v>
      </c>
      <c r="I522" s="429" t="s">
        <v>606</v>
      </c>
      <c r="J522" s="429" t="s">
        <v>607</v>
      </c>
      <c r="K522" s="429" t="s">
        <v>608</v>
      </c>
      <c r="L522" s="429" t="s">
        <v>33</v>
      </c>
      <c r="M522" s="429" t="s">
        <v>1662</v>
      </c>
      <c r="N522" s="455">
        <v>43360</v>
      </c>
      <c r="O522" s="430">
        <f t="shared" si="24"/>
        <v>2</v>
      </c>
      <c r="P522" s="430">
        <f t="shared" si="25"/>
        <v>1</v>
      </c>
      <c r="Q522" s="431" t="str">
        <f t="shared" si="26"/>
        <v>Gastos_Gerais</v>
      </c>
      <c r="R522" s="429" t="s">
        <v>425</v>
      </c>
      <c r="S522" s="429" t="s">
        <v>1663</v>
      </c>
    </row>
    <row r="523" spans="1:19" s="432" customFormat="1" ht="54.95" customHeight="1" x14ac:dyDescent="0.2">
      <c r="A523" s="424">
        <v>518</v>
      </c>
      <c r="B523" s="455">
        <v>43397</v>
      </c>
      <c r="C523" s="454">
        <v>43344</v>
      </c>
      <c r="D523" s="429" t="s">
        <v>281</v>
      </c>
      <c r="E523" s="429" t="s">
        <v>364</v>
      </c>
      <c r="F523" s="436">
        <v>650</v>
      </c>
      <c r="G523" s="457" t="s">
        <v>1126</v>
      </c>
      <c r="H523" s="429" t="s">
        <v>403</v>
      </c>
      <c r="I523" s="429" t="s">
        <v>1664</v>
      </c>
      <c r="J523" s="429" t="s">
        <v>1665</v>
      </c>
      <c r="K523" s="429" t="s">
        <v>608</v>
      </c>
      <c r="L523" s="429" t="s">
        <v>1039</v>
      </c>
      <c r="M523" s="429" t="s">
        <v>1666</v>
      </c>
      <c r="N523" s="455">
        <v>43383</v>
      </c>
      <c r="O523" s="430">
        <f t="shared" si="24"/>
        <v>2</v>
      </c>
      <c r="P523" s="430">
        <f t="shared" si="25"/>
        <v>1</v>
      </c>
      <c r="Q523" s="431" t="str">
        <f t="shared" si="26"/>
        <v>Gastos_Gerais</v>
      </c>
      <c r="R523" s="429" t="s">
        <v>425</v>
      </c>
      <c r="S523" s="429" t="s">
        <v>1667</v>
      </c>
    </row>
    <row r="524" spans="1:19" s="432" customFormat="1" ht="54.95" customHeight="1" x14ac:dyDescent="0.2">
      <c r="A524" s="424">
        <v>519</v>
      </c>
      <c r="B524" s="455">
        <v>43397</v>
      </c>
      <c r="C524" s="454">
        <v>43344</v>
      </c>
      <c r="D524" s="429" t="s">
        <v>281</v>
      </c>
      <c r="E524" s="429" t="s">
        <v>382</v>
      </c>
      <c r="F524" s="436">
        <v>780</v>
      </c>
      <c r="G524" s="457" t="s">
        <v>718</v>
      </c>
      <c r="H524" s="429" t="s">
        <v>408</v>
      </c>
      <c r="I524" s="429" t="s">
        <v>1668</v>
      </c>
      <c r="J524" s="429" t="s">
        <v>1669</v>
      </c>
      <c r="K524" s="429" t="s">
        <v>608</v>
      </c>
      <c r="L524" s="429" t="s">
        <v>1269</v>
      </c>
      <c r="M524" s="429" t="s">
        <v>1670</v>
      </c>
      <c r="N524" s="455">
        <v>43389</v>
      </c>
      <c r="O524" s="430">
        <f t="shared" si="24"/>
        <v>2</v>
      </c>
      <c r="P524" s="430">
        <f t="shared" si="25"/>
        <v>1</v>
      </c>
      <c r="Q524" s="431" t="str">
        <f t="shared" si="26"/>
        <v>Gastos_Gerais</v>
      </c>
      <c r="R524" s="429" t="s">
        <v>425</v>
      </c>
      <c r="S524" s="429" t="s">
        <v>1671</v>
      </c>
    </row>
    <row r="525" spans="1:19" s="432" customFormat="1" ht="84" customHeight="1" x14ac:dyDescent="0.2">
      <c r="A525" s="424">
        <v>520</v>
      </c>
      <c r="B525" s="455">
        <v>43397</v>
      </c>
      <c r="C525" s="454">
        <v>43374</v>
      </c>
      <c r="D525" s="429" t="s">
        <v>281</v>
      </c>
      <c r="E525" s="429" t="s">
        <v>141</v>
      </c>
      <c r="F525" s="436">
        <v>710.7</v>
      </c>
      <c r="G525" s="457" t="s">
        <v>1672</v>
      </c>
      <c r="H525" s="429" t="s">
        <v>329</v>
      </c>
      <c r="I525" s="429" t="s">
        <v>1673</v>
      </c>
      <c r="J525" s="429" t="s">
        <v>1674</v>
      </c>
      <c r="K525" s="429" t="s">
        <v>608</v>
      </c>
      <c r="L525" s="429" t="s">
        <v>33</v>
      </c>
      <c r="M525" s="429">
        <v>23588</v>
      </c>
      <c r="N525" s="455">
        <v>43397</v>
      </c>
      <c r="O525" s="430">
        <f t="shared" si="24"/>
        <v>2</v>
      </c>
      <c r="P525" s="430">
        <f t="shared" si="25"/>
        <v>2</v>
      </c>
      <c r="Q525" s="431" t="str">
        <f t="shared" si="26"/>
        <v>Gastos_Gerais</v>
      </c>
      <c r="R525" s="429" t="s">
        <v>604</v>
      </c>
      <c r="S525" s="429" t="s">
        <v>1675</v>
      </c>
    </row>
    <row r="526" spans="1:19" s="432" customFormat="1" ht="54.95" customHeight="1" x14ac:dyDescent="0.2">
      <c r="A526" s="424">
        <v>521</v>
      </c>
      <c r="B526" s="455">
        <v>43397</v>
      </c>
      <c r="C526" s="454">
        <v>43374</v>
      </c>
      <c r="D526" s="429" t="s">
        <v>281</v>
      </c>
      <c r="E526" s="429" t="s">
        <v>72</v>
      </c>
      <c r="F526" s="436">
        <v>10.15</v>
      </c>
      <c r="G526" s="457" t="s">
        <v>1680</v>
      </c>
      <c r="H526" s="429" t="s">
        <v>403</v>
      </c>
      <c r="I526" s="429" t="s">
        <v>744</v>
      </c>
      <c r="J526" s="429" t="s">
        <v>745</v>
      </c>
      <c r="K526" s="429" t="s">
        <v>746</v>
      </c>
      <c r="L526" s="429" t="s">
        <v>723</v>
      </c>
      <c r="M526" s="429" t="s">
        <v>330</v>
      </c>
      <c r="N526" s="455">
        <v>43397</v>
      </c>
      <c r="O526" s="430">
        <f t="shared" si="24"/>
        <v>2</v>
      </c>
      <c r="P526" s="430">
        <f t="shared" si="25"/>
        <v>2</v>
      </c>
      <c r="Q526" s="431" t="str">
        <f t="shared" si="26"/>
        <v>Gastos_Gerais</v>
      </c>
      <c r="R526" s="429" t="s">
        <v>330</v>
      </c>
      <c r="S526" s="429" t="s">
        <v>330</v>
      </c>
    </row>
    <row r="527" spans="1:19" s="432" customFormat="1" ht="54.95" customHeight="1" x14ac:dyDescent="0.2">
      <c r="A527" s="424">
        <v>522</v>
      </c>
      <c r="B527" s="455">
        <v>43397</v>
      </c>
      <c r="C527" s="454">
        <v>43374</v>
      </c>
      <c r="D527" s="429" t="s">
        <v>281</v>
      </c>
      <c r="E527" s="429" t="s">
        <v>72</v>
      </c>
      <c r="F527" s="436">
        <v>10.15</v>
      </c>
      <c r="G527" s="457" t="s">
        <v>1679</v>
      </c>
      <c r="H527" s="429" t="s">
        <v>403</v>
      </c>
      <c r="I527" s="429" t="s">
        <v>744</v>
      </c>
      <c r="J527" s="429" t="s">
        <v>745</v>
      </c>
      <c r="K527" s="429" t="s">
        <v>746</v>
      </c>
      <c r="L527" s="429" t="s">
        <v>723</v>
      </c>
      <c r="M527" s="429" t="s">
        <v>330</v>
      </c>
      <c r="N527" s="455">
        <v>43397</v>
      </c>
      <c r="O527" s="430">
        <f t="shared" si="24"/>
        <v>2</v>
      </c>
      <c r="P527" s="430">
        <f t="shared" si="25"/>
        <v>2</v>
      </c>
      <c r="Q527" s="431" t="str">
        <f t="shared" si="26"/>
        <v>Gastos_Gerais</v>
      </c>
      <c r="R527" s="429" t="s">
        <v>330</v>
      </c>
      <c r="S527" s="429" t="s">
        <v>330</v>
      </c>
    </row>
    <row r="528" spans="1:19" s="432" customFormat="1" ht="54.95" customHeight="1" x14ac:dyDescent="0.2">
      <c r="A528" s="424">
        <v>523</v>
      </c>
      <c r="B528" s="455">
        <v>43397</v>
      </c>
      <c r="C528" s="454">
        <v>43374</v>
      </c>
      <c r="D528" s="429" t="s">
        <v>281</v>
      </c>
      <c r="E528" s="429" t="s">
        <v>72</v>
      </c>
      <c r="F528" s="436">
        <v>10.15</v>
      </c>
      <c r="G528" s="457" t="s">
        <v>1678</v>
      </c>
      <c r="H528" s="429" t="s">
        <v>402</v>
      </c>
      <c r="I528" s="429" t="s">
        <v>744</v>
      </c>
      <c r="J528" s="429" t="s">
        <v>745</v>
      </c>
      <c r="K528" s="429" t="s">
        <v>746</v>
      </c>
      <c r="L528" s="429" t="s">
        <v>723</v>
      </c>
      <c r="M528" s="429" t="s">
        <v>330</v>
      </c>
      <c r="N528" s="455">
        <v>43397</v>
      </c>
      <c r="O528" s="430">
        <f t="shared" si="24"/>
        <v>2</v>
      </c>
      <c r="P528" s="430">
        <f t="shared" si="25"/>
        <v>2</v>
      </c>
      <c r="Q528" s="431" t="str">
        <f t="shared" si="26"/>
        <v>Gastos_Gerais</v>
      </c>
      <c r="R528" s="429" t="s">
        <v>330</v>
      </c>
      <c r="S528" s="429" t="s">
        <v>330</v>
      </c>
    </row>
    <row r="529" spans="1:19" s="432" customFormat="1" ht="54.95" customHeight="1" x14ac:dyDescent="0.2">
      <c r="A529" s="424">
        <v>524</v>
      </c>
      <c r="B529" s="455">
        <v>43397</v>
      </c>
      <c r="C529" s="454">
        <v>43374</v>
      </c>
      <c r="D529" s="429" t="s">
        <v>281</v>
      </c>
      <c r="E529" s="429" t="s">
        <v>72</v>
      </c>
      <c r="F529" s="436">
        <v>10.15</v>
      </c>
      <c r="G529" s="457" t="s">
        <v>1677</v>
      </c>
      <c r="H529" s="429" t="s">
        <v>402</v>
      </c>
      <c r="I529" s="429" t="s">
        <v>744</v>
      </c>
      <c r="J529" s="429" t="s">
        <v>745</v>
      </c>
      <c r="K529" s="429" t="s">
        <v>746</v>
      </c>
      <c r="L529" s="429" t="s">
        <v>723</v>
      </c>
      <c r="M529" s="429" t="s">
        <v>330</v>
      </c>
      <c r="N529" s="455">
        <v>43397</v>
      </c>
      <c r="O529" s="430">
        <f t="shared" si="24"/>
        <v>2</v>
      </c>
      <c r="P529" s="430">
        <f t="shared" si="25"/>
        <v>2</v>
      </c>
      <c r="Q529" s="431" t="str">
        <f t="shared" si="26"/>
        <v>Gastos_Gerais</v>
      </c>
      <c r="R529" s="429" t="s">
        <v>330</v>
      </c>
      <c r="S529" s="429" t="s">
        <v>330</v>
      </c>
    </row>
    <row r="530" spans="1:19" s="432" customFormat="1" ht="54.95" customHeight="1" x14ac:dyDescent="0.2">
      <c r="A530" s="424">
        <v>525</v>
      </c>
      <c r="B530" s="455">
        <v>43397</v>
      </c>
      <c r="C530" s="454">
        <v>43374</v>
      </c>
      <c r="D530" s="429" t="s">
        <v>281</v>
      </c>
      <c r="E530" s="429" t="s">
        <v>72</v>
      </c>
      <c r="F530" s="436">
        <v>10.15</v>
      </c>
      <c r="G530" s="457" t="s">
        <v>1676</v>
      </c>
      <c r="H530" s="429" t="s">
        <v>402</v>
      </c>
      <c r="I530" s="429" t="s">
        <v>744</v>
      </c>
      <c r="J530" s="429" t="s">
        <v>745</v>
      </c>
      <c r="K530" s="429" t="s">
        <v>746</v>
      </c>
      <c r="L530" s="429" t="s">
        <v>723</v>
      </c>
      <c r="M530" s="429" t="s">
        <v>330</v>
      </c>
      <c r="N530" s="455">
        <v>43397</v>
      </c>
      <c r="O530" s="430">
        <f t="shared" si="24"/>
        <v>2</v>
      </c>
      <c r="P530" s="430">
        <f t="shared" si="25"/>
        <v>2</v>
      </c>
      <c r="Q530" s="431" t="str">
        <f t="shared" si="26"/>
        <v>Gastos_Gerais</v>
      </c>
      <c r="R530" s="429" t="s">
        <v>330</v>
      </c>
      <c r="S530" s="429" t="s">
        <v>330</v>
      </c>
    </row>
    <row r="531" spans="1:19" s="432" customFormat="1" ht="54.95" customHeight="1" x14ac:dyDescent="0.2">
      <c r="A531" s="424">
        <v>526</v>
      </c>
      <c r="B531" s="455">
        <v>43397</v>
      </c>
      <c r="C531" s="454">
        <v>43374</v>
      </c>
      <c r="D531" s="429" t="s">
        <v>281</v>
      </c>
      <c r="E531" s="429" t="s">
        <v>72</v>
      </c>
      <c r="F531" s="436">
        <v>10.15</v>
      </c>
      <c r="G531" s="457" t="s">
        <v>1681</v>
      </c>
      <c r="H531" s="429" t="s">
        <v>402</v>
      </c>
      <c r="I531" s="429" t="s">
        <v>744</v>
      </c>
      <c r="J531" s="429" t="s">
        <v>745</v>
      </c>
      <c r="K531" s="429" t="s">
        <v>746</v>
      </c>
      <c r="L531" s="429" t="s">
        <v>723</v>
      </c>
      <c r="M531" s="429" t="s">
        <v>330</v>
      </c>
      <c r="N531" s="455">
        <v>43397</v>
      </c>
      <c r="O531" s="430">
        <f t="shared" si="24"/>
        <v>2</v>
      </c>
      <c r="P531" s="430">
        <f t="shared" si="25"/>
        <v>2</v>
      </c>
      <c r="Q531" s="431" t="str">
        <f t="shared" si="26"/>
        <v>Gastos_Gerais</v>
      </c>
      <c r="R531" s="429" t="s">
        <v>330</v>
      </c>
      <c r="S531" s="429" t="s">
        <v>330</v>
      </c>
    </row>
    <row r="532" spans="1:19" s="432" customFormat="1" ht="54.95" customHeight="1" x14ac:dyDescent="0.2">
      <c r="A532" s="424">
        <v>527</v>
      </c>
      <c r="B532" s="455">
        <v>43398</v>
      </c>
      <c r="C532" s="454">
        <v>43374</v>
      </c>
      <c r="D532" s="429" t="s">
        <v>281</v>
      </c>
      <c r="E532" s="429" t="s">
        <v>400</v>
      </c>
      <c r="F532" s="436">
        <v>2.4300000000000002</v>
      </c>
      <c r="G532" s="457" t="s">
        <v>1694</v>
      </c>
      <c r="H532" s="429" t="s">
        <v>406</v>
      </c>
      <c r="I532" s="429" t="s">
        <v>744</v>
      </c>
      <c r="J532" s="429" t="s">
        <v>745</v>
      </c>
      <c r="K532" s="429" t="s">
        <v>746</v>
      </c>
      <c r="L532" s="429" t="s">
        <v>723</v>
      </c>
      <c r="M532" s="429" t="s">
        <v>330</v>
      </c>
      <c r="N532" s="455">
        <v>43398</v>
      </c>
      <c r="O532" s="430">
        <f t="shared" si="24"/>
        <v>2</v>
      </c>
      <c r="P532" s="430">
        <f t="shared" si="25"/>
        <v>2</v>
      </c>
      <c r="Q532" s="431" t="str">
        <f t="shared" si="26"/>
        <v>Gastos_Gerais</v>
      </c>
      <c r="R532" s="429" t="s">
        <v>330</v>
      </c>
      <c r="S532" s="429" t="s">
        <v>330</v>
      </c>
    </row>
    <row r="533" spans="1:19" s="432" customFormat="1" ht="180.75" customHeight="1" x14ac:dyDescent="0.2">
      <c r="A533" s="424">
        <v>528</v>
      </c>
      <c r="B533" s="455">
        <v>43398</v>
      </c>
      <c r="C533" s="454">
        <v>43374</v>
      </c>
      <c r="D533" s="429" t="s">
        <v>281</v>
      </c>
      <c r="E533" s="429" t="s">
        <v>400</v>
      </c>
      <c r="F533" s="436">
        <v>638.70000000000005</v>
      </c>
      <c r="G533" s="457" t="s">
        <v>1695</v>
      </c>
      <c r="H533" s="429" t="s">
        <v>406</v>
      </c>
      <c r="I533" s="429" t="s">
        <v>1696</v>
      </c>
      <c r="J533" s="429" t="s">
        <v>1697</v>
      </c>
      <c r="K533" s="429" t="s">
        <v>998</v>
      </c>
      <c r="L533" s="429" t="s">
        <v>1698</v>
      </c>
      <c r="M533" s="429" t="s">
        <v>1699</v>
      </c>
      <c r="N533" s="455">
        <v>43388</v>
      </c>
      <c r="O533" s="430">
        <f t="shared" si="24"/>
        <v>2</v>
      </c>
      <c r="P533" s="430">
        <f t="shared" si="25"/>
        <v>2</v>
      </c>
      <c r="Q533" s="431" t="str">
        <f t="shared" si="26"/>
        <v>Gastos_Gerais</v>
      </c>
      <c r="R533" s="429" t="s">
        <v>425</v>
      </c>
      <c r="S533" s="429" t="s">
        <v>1700</v>
      </c>
    </row>
    <row r="534" spans="1:19" s="432" customFormat="1" ht="54.95" customHeight="1" x14ac:dyDescent="0.2">
      <c r="A534" s="424">
        <v>529</v>
      </c>
      <c r="B534" s="455">
        <v>43398</v>
      </c>
      <c r="C534" s="454">
        <v>43374</v>
      </c>
      <c r="D534" s="429" t="s">
        <v>281</v>
      </c>
      <c r="E534" s="429" t="s">
        <v>400</v>
      </c>
      <c r="F534" s="436">
        <v>110</v>
      </c>
      <c r="G534" s="457" t="s">
        <v>1701</v>
      </c>
      <c r="H534" s="429" t="s">
        <v>406</v>
      </c>
      <c r="I534" s="429" t="s">
        <v>744</v>
      </c>
      <c r="J534" s="429" t="s">
        <v>745</v>
      </c>
      <c r="K534" s="429" t="s">
        <v>746</v>
      </c>
      <c r="L534" s="429" t="s">
        <v>723</v>
      </c>
      <c r="M534" s="429" t="s">
        <v>330</v>
      </c>
      <c r="N534" s="455">
        <v>43398</v>
      </c>
      <c r="O534" s="430">
        <f t="shared" si="24"/>
        <v>2</v>
      </c>
      <c r="P534" s="430">
        <f t="shared" si="25"/>
        <v>2</v>
      </c>
      <c r="Q534" s="431" t="str">
        <f t="shared" si="26"/>
        <v>Gastos_Gerais</v>
      </c>
      <c r="R534" s="429" t="s">
        <v>330</v>
      </c>
      <c r="S534" s="429" t="s">
        <v>330</v>
      </c>
    </row>
    <row r="535" spans="1:19" s="432" customFormat="1" ht="54.95" customHeight="1" x14ac:dyDescent="0.2">
      <c r="A535" s="424">
        <v>530</v>
      </c>
      <c r="B535" s="455">
        <v>43398</v>
      </c>
      <c r="C535" s="454">
        <v>43344</v>
      </c>
      <c r="D535" s="429" t="s">
        <v>189</v>
      </c>
      <c r="E535" s="429" t="s">
        <v>277</v>
      </c>
      <c r="F535" s="436">
        <v>323.45999999999998</v>
      </c>
      <c r="G535" s="457" t="s">
        <v>1703</v>
      </c>
      <c r="H535" s="429" t="s">
        <v>330</v>
      </c>
      <c r="I535" s="429" t="s">
        <v>1001</v>
      </c>
      <c r="J535" s="429" t="s">
        <v>330</v>
      </c>
      <c r="K535" s="429" t="s">
        <v>621</v>
      </c>
      <c r="L535" s="429" t="s">
        <v>1058</v>
      </c>
      <c r="M535" s="429" t="s">
        <v>330</v>
      </c>
      <c r="N535" s="455" t="s">
        <v>1601</v>
      </c>
      <c r="O535" s="430">
        <f t="shared" si="24"/>
        <v>2</v>
      </c>
      <c r="P535" s="430">
        <f t="shared" si="25"/>
        <v>1</v>
      </c>
      <c r="Q535" s="431" t="str">
        <f t="shared" si="26"/>
        <v>Gastos_com_Pessoal</v>
      </c>
      <c r="R535" s="429" t="s">
        <v>330</v>
      </c>
      <c r="S535" s="429" t="s">
        <v>330</v>
      </c>
    </row>
    <row r="536" spans="1:19" s="432" customFormat="1" ht="54.95" customHeight="1" x14ac:dyDescent="0.2">
      <c r="A536" s="424">
        <v>531</v>
      </c>
      <c r="B536" s="455">
        <v>43398</v>
      </c>
      <c r="C536" s="454">
        <v>43344</v>
      </c>
      <c r="D536" s="429" t="s">
        <v>281</v>
      </c>
      <c r="E536" s="429" t="s">
        <v>68</v>
      </c>
      <c r="F536" s="436">
        <v>83.25</v>
      </c>
      <c r="G536" s="457" t="s">
        <v>1704</v>
      </c>
      <c r="H536" s="429" t="s">
        <v>330</v>
      </c>
      <c r="I536" s="429" t="s">
        <v>1001</v>
      </c>
      <c r="J536" s="429" t="s">
        <v>330</v>
      </c>
      <c r="K536" s="429" t="s">
        <v>621</v>
      </c>
      <c r="L536" s="429" t="s">
        <v>1058</v>
      </c>
      <c r="M536" s="429" t="s">
        <v>330</v>
      </c>
      <c r="N536" s="455" t="s">
        <v>1601</v>
      </c>
      <c r="O536" s="430">
        <f t="shared" si="24"/>
        <v>2</v>
      </c>
      <c r="P536" s="430">
        <f t="shared" si="25"/>
        <v>1</v>
      </c>
      <c r="Q536" s="431" t="str">
        <f t="shared" si="26"/>
        <v>Gastos_Gerais</v>
      </c>
      <c r="R536" s="429" t="s">
        <v>330</v>
      </c>
      <c r="S536" s="429" t="s">
        <v>330</v>
      </c>
    </row>
    <row r="537" spans="1:19" s="432" customFormat="1" ht="181.5" customHeight="1" x14ac:dyDescent="0.2">
      <c r="A537" s="424">
        <v>532</v>
      </c>
      <c r="B537" s="455">
        <v>43398</v>
      </c>
      <c r="C537" s="454">
        <v>43282</v>
      </c>
      <c r="D537" s="429" t="s">
        <v>281</v>
      </c>
      <c r="E537" s="429" t="s">
        <v>92</v>
      </c>
      <c r="F537" s="436">
        <v>3750</v>
      </c>
      <c r="G537" s="457" t="s">
        <v>511</v>
      </c>
      <c r="H537" s="429" t="s">
        <v>402</v>
      </c>
      <c r="I537" s="429" t="s">
        <v>1089</v>
      </c>
      <c r="J537" s="429" t="s">
        <v>1090</v>
      </c>
      <c r="K537" s="429" t="s">
        <v>608</v>
      </c>
      <c r="L537" s="429" t="s">
        <v>960</v>
      </c>
      <c r="M537" s="429">
        <v>3</v>
      </c>
      <c r="N537" s="455">
        <v>43391</v>
      </c>
      <c r="O537" s="430">
        <f t="shared" si="24"/>
        <v>2</v>
      </c>
      <c r="P537" s="430">
        <f t="shared" si="25"/>
        <v>-1</v>
      </c>
      <c r="Q537" s="431" t="str">
        <f t="shared" si="26"/>
        <v>Gastos_Gerais</v>
      </c>
      <c r="R537" s="429" t="s">
        <v>425</v>
      </c>
      <c r="S537" s="429" t="s">
        <v>1091</v>
      </c>
    </row>
    <row r="538" spans="1:19" s="432" customFormat="1" ht="54.95" customHeight="1" x14ac:dyDescent="0.2">
      <c r="A538" s="424">
        <v>533</v>
      </c>
      <c r="B538" s="455">
        <v>43398</v>
      </c>
      <c r="C538" s="454">
        <v>43374</v>
      </c>
      <c r="D538" s="429" t="s">
        <v>281</v>
      </c>
      <c r="E538" s="429" t="s">
        <v>400</v>
      </c>
      <c r="F538" s="436">
        <v>112.71</v>
      </c>
      <c r="G538" s="457" t="s">
        <v>1702</v>
      </c>
      <c r="H538" s="429" t="s">
        <v>406</v>
      </c>
      <c r="I538" s="429" t="s">
        <v>1001</v>
      </c>
      <c r="J538" s="429" t="s">
        <v>330</v>
      </c>
      <c r="K538" s="429" t="s">
        <v>621</v>
      </c>
      <c r="L538" s="429" t="s">
        <v>1058</v>
      </c>
      <c r="M538" s="429" t="s">
        <v>330</v>
      </c>
      <c r="N538" s="455">
        <v>43398</v>
      </c>
      <c r="O538" s="430">
        <f t="shared" si="24"/>
        <v>2</v>
      </c>
      <c r="P538" s="430">
        <f t="shared" si="25"/>
        <v>2</v>
      </c>
      <c r="Q538" s="431" t="str">
        <f t="shared" si="26"/>
        <v>Gastos_Gerais</v>
      </c>
      <c r="R538" s="429" t="s">
        <v>330</v>
      </c>
      <c r="S538" s="429" t="s">
        <v>330</v>
      </c>
    </row>
    <row r="539" spans="1:19" s="432" customFormat="1" ht="170.25" customHeight="1" x14ac:dyDescent="0.2">
      <c r="A539" s="424">
        <v>534</v>
      </c>
      <c r="B539" s="455">
        <v>43398</v>
      </c>
      <c r="C539" s="454">
        <v>43374</v>
      </c>
      <c r="D539" s="429" t="s">
        <v>281</v>
      </c>
      <c r="E539" s="429" t="s">
        <v>400</v>
      </c>
      <c r="F539" s="436">
        <v>252</v>
      </c>
      <c r="G539" s="457" t="s">
        <v>1591</v>
      </c>
      <c r="H539" s="429" t="s">
        <v>402</v>
      </c>
      <c r="I539" s="429" t="s">
        <v>1705</v>
      </c>
      <c r="J539" s="429" t="s">
        <v>1706</v>
      </c>
      <c r="K539" s="429" t="s">
        <v>608</v>
      </c>
      <c r="L539" s="429" t="s">
        <v>835</v>
      </c>
      <c r="M539" s="429">
        <v>225</v>
      </c>
      <c r="N539" s="455">
        <v>43396</v>
      </c>
      <c r="O539" s="430">
        <f t="shared" si="24"/>
        <v>2</v>
      </c>
      <c r="P539" s="430">
        <f t="shared" si="25"/>
        <v>2</v>
      </c>
      <c r="Q539" s="431" t="str">
        <f t="shared" si="26"/>
        <v>Gastos_Gerais</v>
      </c>
      <c r="R539" s="429" t="s">
        <v>425</v>
      </c>
      <c r="S539" s="429" t="s">
        <v>1707</v>
      </c>
    </row>
    <row r="540" spans="1:19" s="432" customFormat="1" ht="114" customHeight="1" x14ac:dyDescent="0.2">
      <c r="A540" s="424">
        <v>535</v>
      </c>
      <c r="B540" s="455">
        <v>43398</v>
      </c>
      <c r="C540" s="454">
        <v>43374</v>
      </c>
      <c r="D540" s="429" t="s">
        <v>281</v>
      </c>
      <c r="E540" s="429" t="s">
        <v>92</v>
      </c>
      <c r="F540" s="436">
        <v>16000</v>
      </c>
      <c r="G540" s="457" t="s">
        <v>1708</v>
      </c>
      <c r="H540" s="429" t="s">
        <v>402</v>
      </c>
      <c r="I540" s="429" t="s">
        <v>1709</v>
      </c>
      <c r="J540" s="429" t="s">
        <v>1710</v>
      </c>
      <c r="K540" s="429" t="s">
        <v>608</v>
      </c>
      <c r="L540" s="429" t="s">
        <v>33</v>
      </c>
      <c r="M540" s="429" t="s">
        <v>1711</v>
      </c>
      <c r="N540" s="455">
        <v>43397</v>
      </c>
      <c r="O540" s="430">
        <f t="shared" si="24"/>
        <v>2</v>
      </c>
      <c r="P540" s="430">
        <f t="shared" si="25"/>
        <v>2</v>
      </c>
      <c r="Q540" s="431" t="str">
        <f t="shared" si="26"/>
        <v>Gastos_Gerais</v>
      </c>
      <c r="R540" s="429" t="s">
        <v>422</v>
      </c>
      <c r="S540" s="429" t="s">
        <v>1712</v>
      </c>
    </row>
    <row r="541" spans="1:19" s="432" customFormat="1" ht="54.95" customHeight="1" x14ac:dyDescent="0.2">
      <c r="A541" s="424">
        <v>536</v>
      </c>
      <c r="B541" s="455">
        <v>43398</v>
      </c>
      <c r="C541" s="454">
        <v>43374</v>
      </c>
      <c r="D541" s="429" t="s">
        <v>281</v>
      </c>
      <c r="E541" s="429" t="s">
        <v>400</v>
      </c>
      <c r="F541" s="436">
        <v>14.35</v>
      </c>
      <c r="G541" s="457" t="s">
        <v>1713</v>
      </c>
      <c r="H541" s="429" t="s">
        <v>406</v>
      </c>
      <c r="I541" s="429" t="s">
        <v>1001</v>
      </c>
      <c r="J541" s="429" t="s">
        <v>330</v>
      </c>
      <c r="K541" s="429" t="s">
        <v>621</v>
      </c>
      <c r="L541" s="429" t="s">
        <v>1058</v>
      </c>
      <c r="M541" s="429" t="s">
        <v>330</v>
      </c>
      <c r="N541" s="455">
        <v>43398</v>
      </c>
      <c r="O541" s="430">
        <f t="shared" si="24"/>
        <v>2</v>
      </c>
      <c r="P541" s="430">
        <f t="shared" si="25"/>
        <v>2</v>
      </c>
      <c r="Q541" s="431" t="str">
        <f t="shared" si="26"/>
        <v>Gastos_Gerais</v>
      </c>
      <c r="R541" s="429" t="s">
        <v>330</v>
      </c>
      <c r="S541" s="429" t="s">
        <v>330</v>
      </c>
    </row>
    <row r="542" spans="1:19" s="432" customFormat="1" ht="54.95" customHeight="1" x14ac:dyDescent="0.2">
      <c r="A542" s="424">
        <v>537</v>
      </c>
      <c r="B542" s="455">
        <v>43398</v>
      </c>
      <c r="C542" s="454">
        <v>43374</v>
      </c>
      <c r="D542" s="429" t="s">
        <v>281</v>
      </c>
      <c r="E542" s="429" t="s">
        <v>400</v>
      </c>
      <c r="F542" s="436">
        <v>66.069999999999993</v>
      </c>
      <c r="G542" s="457" t="s">
        <v>1714</v>
      </c>
      <c r="H542" s="429" t="s">
        <v>406</v>
      </c>
      <c r="I542" s="429" t="s">
        <v>1001</v>
      </c>
      <c r="J542" s="429" t="s">
        <v>330</v>
      </c>
      <c r="K542" s="429" t="s">
        <v>621</v>
      </c>
      <c r="L542" s="429" t="s">
        <v>1058</v>
      </c>
      <c r="M542" s="429" t="s">
        <v>330</v>
      </c>
      <c r="N542" s="455">
        <v>43398</v>
      </c>
      <c r="O542" s="430">
        <f t="shared" si="24"/>
        <v>2</v>
      </c>
      <c r="P542" s="430">
        <f t="shared" si="25"/>
        <v>2</v>
      </c>
      <c r="Q542" s="431" t="str">
        <f t="shared" si="26"/>
        <v>Gastos_Gerais</v>
      </c>
      <c r="R542" s="429" t="s">
        <v>330</v>
      </c>
      <c r="S542" s="429" t="s">
        <v>330</v>
      </c>
    </row>
    <row r="543" spans="1:19" s="432" customFormat="1" ht="63.75" customHeight="1" x14ac:dyDescent="0.2">
      <c r="A543" s="424">
        <v>538</v>
      </c>
      <c r="B543" s="455">
        <v>43398</v>
      </c>
      <c r="C543" s="454">
        <v>43374</v>
      </c>
      <c r="D543" s="429" t="s">
        <v>281</v>
      </c>
      <c r="E543" s="429" t="s">
        <v>72</v>
      </c>
      <c r="F543" s="436">
        <v>10.15</v>
      </c>
      <c r="G543" s="457" t="s">
        <v>1717</v>
      </c>
      <c r="H543" s="429" t="s">
        <v>402</v>
      </c>
      <c r="I543" s="429" t="s">
        <v>744</v>
      </c>
      <c r="J543" s="429" t="s">
        <v>745</v>
      </c>
      <c r="K543" s="429" t="s">
        <v>746</v>
      </c>
      <c r="L543" s="429" t="s">
        <v>723</v>
      </c>
      <c r="M543" s="429" t="s">
        <v>330</v>
      </c>
      <c r="N543" s="455">
        <v>43398</v>
      </c>
      <c r="O543" s="430">
        <f t="shared" si="24"/>
        <v>2</v>
      </c>
      <c r="P543" s="430">
        <f t="shared" si="25"/>
        <v>2</v>
      </c>
      <c r="Q543" s="431" t="str">
        <f t="shared" si="26"/>
        <v>Gastos_Gerais</v>
      </c>
      <c r="R543" s="429" t="s">
        <v>330</v>
      </c>
      <c r="S543" s="429" t="s">
        <v>330</v>
      </c>
    </row>
    <row r="544" spans="1:19" s="432" customFormat="1" ht="54.95" customHeight="1" x14ac:dyDescent="0.2">
      <c r="A544" s="424">
        <v>539</v>
      </c>
      <c r="B544" s="455">
        <v>43398</v>
      </c>
      <c r="C544" s="454">
        <v>43374</v>
      </c>
      <c r="D544" s="429" t="s">
        <v>281</v>
      </c>
      <c r="E544" s="429" t="s">
        <v>72</v>
      </c>
      <c r="F544" s="436">
        <v>10.15</v>
      </c>
      <c r="G544" s="457" t="s">
        <v>1718</v>
      </c>
      <c r="H544" s="429" t="s">
        <v>402</v>
      </c>
      <c r="I544" s="429" t="s">
        <v>744</v>
      </c>
      <c r="J544" s="429" t="s">
        <v>745</v>
      </c>
      <c r="K544" s="429" t="s">
        <v>746</v>
      </c>
      <c r="L544" s="429" t="s">
        <v>723</v>
      </c>
      <c r="M544" s="429" t="s">
        <v>330</v>
      </c>
      <c r="N544" s="455">
        <v>43398</v>
      </c>
      <c r="O544" s="430">
        <f t="shared" si="24"/>
        <v>2</v>
      </c>
      <c r="P544" s="430">
        <f t="shared" si="25"/>
        <v>2</v>
      </c>
      <c r="Q544" s="431" t="str">
        <f t="shared" si="26"/>
        <v>Gastos_Gerais</v>
      </c>
      <c r="R544" s="429" t="s">
        <v>330</v>
      </c>
      <c r="S544" s="429" t="s">
        <v>330</v>
      </c>
    </row>
    <row r="545" spans="1:19" s="432" customFormat="1" ht="61.5" customHeight="1" x14ac:dyDescent="0.2">
      <c r="A545" s="424">
        <v>540</v>
      </c>
      <c r="B545" s="455">
        <v>43398</v>
      </c>
      <c r="C545" s="454">
        <v>43374</v>
      </c>
      <c r="D545" s="429" t="s">
        <v>281</v>
      </c>
      <c r="E545" s="429" t="s">
        <v>72</v>
      </c>
      <c r="F545" s="436">
        <v>10.15</v>
      </c>
      <c r="G545" s="457" t="s">
        <v>1719</v>
      </c>
      <c r="H545" s="429" t="s">
        <v>402</v>
      </c>
      <c r="I545" s="429" t="s">
        <v>744</v>
      </c>
      <c r="J545" s="429" t="s">
        <v>745</v>
      </c>
      <c r="K545" s="429" t="s">
        <v>746</v>
      </c>
      <c r="L545" s="429" t="s">
        <v>723</v>
      </c>
      <c r="M545" s="429" t="s">
        <v>330</v>
      </c>
      <c r="N545" s="455">
        <v>43398</v>
      </c>
      <c r="O545" s="430">
        <f t="shared" si="24"/>
        <v>2</v>
      </c>
      <c r="P545" s="430">
        <f t="shared" si="25"/>
        <v>2</v>
      </c>
      <c r="Q545" s="431" t="str">
        <f t="shared" si="26"/>
        <v>Gastos_Gerais</v>
      </c>
      <c r="R545" s="429" t="s">
        <v>330</v>
      </c>
      <c r="S545" s="429" t="s">
        <v>330</v>
      </c>
    </row>
    <row r="546" spans="1:19" s="432" customFormat="1" ht="94.5" customHeight="1" x14ac:dyDescent="0.2">
      <c r="A546" s="424">
        <v>541</v>
      </c>
      <c r="B546" s="455">
        <v>43398</v>
      </c>
      <c r="C546" s="454">
        <v>43009</v>
      </c>
      <c r="D546" s="429" t="s">
        <v>281</v>
      </c>
      <c r="E546" s="429" t="s">
        <v>382</v>
      </c>
      <c r="F546" s="436">
        <v>120</v>
      </c>
      <c r="G546" s="457" t="s">
        <v>419</v>
      </c>
      <c r="H546" s="429" t="s">
        <v>406</v>
      </c>
      <c r="I546" s="429" t="s">
        <v>1715</v>
      </c>
      <c r="J546" s="429" t="s">
        <v>1716</v>
      </c>
      <c r="K546" s="429" t="s">
        <v>1722</v>
      </c>
      <c r="L546" s="429" t="s">
        <v>33</v>
      </c>
      <c r="M546" s="429" t="s">
        <v>1720</v>
      </c>
      <c r="N546" s="455">
        <v>43074</v>
      </c>
      <c r="O546" s="430">
        <f t="shared" si="24"/>
        <v>2</v>
      </c>
      <c r="P546" s="430">
        <f t="shared" si="25"/>
        <v>-10</v>
      </c>
      <c r="Q546" s="431" t="str">
        <f t="shared" si="26"/>
        <v>Gastos_Gerais</v>
      </c>
      <c r="R546" s="429" t="s">
        <v>425</v>
      </c>
      <c r="S546" s="429" t="s">
        <v>1721</v>
      </c>
    </row>
    <row r="547" spans="1:19" s="432" customFormat="1" ht="84.75" customHeight="1" x14ac:dyDescent="0.2">
      <c r="A547" s="424">
        <v>542</v>
      </c>
      <c r="B547" s="455">
        <v>43398</v>
      </c>
      <c r="C547" s="454">
        <v>42948</v>
      </c>
      <c r="D547" s="429" t="s">
        <v>281</v>
      </c>
      <c r="E547" s="429" t="s">
        <v>382</v>
      </c>
      <c r="F547" s="436">
        <v>120</v>
      </c>
      <c r="G547" s="457" t="s">
        <v>417</v>
      </c>
      <c r="H547" s="429" t="s">
        <v>406</v>
      </c>
      <c r="I547" s="429" t="s">
        <v>1715</v>
      </c>
      <c r="J547" s="429" t="s">
        <v>1716</v>
      </c>
      <c r="K547" s="429" t="s">
        <v>1723</v>
      </c>
      <c r="L547" s="429" t="s">
        <v>33</v>
      </c>
      <c r="M547" s="429" t="s">
        <v>1103</v>
      </c>
      <c r="N547" s="455">
        <v>42972</v>
      </c>
      <c r="O547" s="430">
        <f t="shared" si="24"/>
        <v>2</v>
      </c>
      <c r="P547" s="430">
        <f t="shared" si="25"/>
        <v>-12</v>
      </c>
      <c r="Q547" s="431" t="str">
        <f t="shared" si="26"/>
        <v>Gastos_Gerais</v>
      </c>
      <c r="R547" s="429" t="s">
        <v>425</v>
      </c>
      <c r="S547" s="429" t="s">
        <v>1724</v>
      </c>
    </row>
    <row r="548" spans="1:19" s="432" customFormat="1" ht="72" customHeight="1" x14ac:dyDescent="0.2">
      <c r="A548" s="424">
        <v>543</v>
      </c>
      <c r="B548" s="455">
        <v>43398</v>
      </c>
      <c r="C548" s="454">
        <v>43132</v>
      </c>
      <c r="D548" s="429" t="s">
        <v>281</v>
      </c>
      <c r="E548" s="429" t="s">
        <v>382</v>
      </c>
      <c r="F548" s="436">
        <v>120</v>
      </c>
      <c r="G548" s="457" t="s">
        <v>431</v>
      </c>
      <c r="H548" s="429" t="s">
        <v>406</v>
      </c>
      <c r="I548" s="429" t="s">
        <v>1715</v>
      </c>
      <c r="J548" s="429" t="s">
        <v>1716</v>
      </c>
      <c r="K548" s="429" t="s">
        <v>1725</v>
      </c>
      <c r="L548" s="429" t="s">
        <v>33</v>
      </c>
      <c r="M548" s="429" t="s">
        <v>1726</v>
      </c>
      <c r="N548" s="455">
        <v>43236</v>
      </c>
      <c r="O548" s="430">
        <f t="shared" si="24"/>
        <v>2</v>
      </c>
      <c r="P548" s="430">
        <f t="shared" si="25"/>
        <v>-6</v>
      </c>
      <c r="Q548" s="431" t="str">
        <f t="shared" si="26"/>
        <v>Gastos_Gerais</v>
      </c>
      <c r="R548" s="429" t="s">
        <v>425</v>
      </c>
      <c r="S548" s="429" t="s">
        <v>1727</v>
      </c>
    </row>
    <row r="549" spans="1:19" s="432" customFormat="1" ht="73.5" customHeight="1" x14ac:dyDescent="0.2">
      <c r="A549" s="424">
        <v>544</v>
      </c>
      <c r="B549" s="455">
        <v>43398</v>
      </c>
      <c r="C549" s="454">
        <v>43282</v>
      </c>
      <c r="D549" s="429" t="s">
        <v>281</v>
      </c>
      <c r="E549" s="429" t="s">
        <v>382</v>
      </c>
      <c r="F549" s="436">
        <v>120</v>
      </c>
      <c r="G549" s="457" t="s">
        <v>491</v>
      </c>
      <c r="H549" s="429" t="s">
        <v>406</v>
      </c>
      <c r="I549" s="429" t="s">
        <v>1715</v>
      </c>
      <c r="J549" s="429" t="s">
        <v>1716</v>
      </c>
      <c r="K549" s="429" t="s">
        <v>1728</v>
      </c>
      <c r="L549" s="429" t="s">
        <v>33</v>
      </c>
      <c r="M549" s="429" t="s">
        <v>1157</v>
      </c>
      <c r="N549" s="455">
        <v>43337</v>
      </c>
      <c r="O549" s="430">
        <f t="shared" si="24"/>
        <v>2</v>
      </c>
      <c r="P549" s="430">
        <f t="shared" si="25"/>
        <v>-1</v>
      </c>
      <c r="Q549" s="431" t="str">
        <f t="shared" si="26"/>
        <v>Gastos_Gerais</v>
      </c>
      <c r="R549" s="429" t="s">
        <v>425</v>
      </c>
      <c r="S549" s="429" t="s">
        <v>1729</v>
      </c>
    </row>
    <row r="550" spans="1:19" s="432" customFormat="1" ht="54.95" customHeight="1" x14ac:dyDescent="0.2">
      <c r="A550" s="424">
        <v>545</v>
      </c>
      <c r="B550" s="455">
        <v>43398</v>
      </c>
      <c r="C550" s="454">
        <v>43160</v>
      </c>
      <c r="D550" s="429" t="s">
        <v>281</v>
      </c>
      <c r="E550" s="429" t="s">
        <v>386</v>
      </c>
      <c r="F550" s="436">
        <v>4899.5</v>
      </c>
      <c r="G550" s="457" t="s">
        <v>436</v>
      </c>
      <c r="H550" s="429" t="s">
        <v>405</v>
      </c>
      <c r="I550" s="429" t="s">
        <v>1730</v>
      </c>
      <c r="J550" s="429" t="s">
        <v>1731</v>
      </c>
      <c r="K550" s="429" t="s">
        <v>1732</v>
      </c>
      <c r="L550" s="429" t="s">
        <v>33</v>
      </c>
      <c r="M550" s="429" t="s">
        <v>1109</v>
      </c>
      <c r="N550" s="455">
        <v>43374</v>
      </c>
      <c r="O550" s="430">
        <f t="shared" si="24"/>
        <v>2</v>
      </c>
      <c r="P550" s="430">
        <f t="shared" si="25"/>
        <v>-5</v>
      </c>
      <c r="Q550" s="431" t="str">
        <f t="shared" si="26"/>
        <v>Gastos_Gerais</v>
      </c>
      <c r="R550" s="429" t="s">
        <v>425</v>
      </c>
      <c r="S550" s="429" t="s">
        <v>1733</v>
      </c>
    </row>
    <row r="551" spans="1:19" s="432" customFormat="1" ht="66" customHeight="1" x14ac:dyDescent="0.2">
      <c r="A551" s="424">
        <v>546</v>
      </c>
      <c r="B551" s="455">
        <v>43399</v>
      </c>
      <c r="C551" s="454">
        <v>43221</v>
      </c>
      <c r="D551" s="429" t="s">
        <v>281</v>
      </c>
      <c r="E551" s="429" t="s">
        <v>382</v>
      </c>
      <c r="F551" s="436">
        <v>120</v>
      </c>
      <c r="G551" s="457" t="s">
        <v>440</v>
      </c>
      <c r="H551" s="429" t="s">
        <v>406</v>
      </c>
      <c r="I551" s="429" t="s">
        <v>1734</v>
      </c>
      <c r="J551" s="429" t="s">
        <v>1735</v>
      </c>
      <c r="K551" s="429" t="s">
        <v>1736</v>
      </c>
      <c r="L551" s="429" t="s">
        <v>33</v>
      </c>
      <c r="M551" s="429" t="s">
        <v>1737</v>
      </c>
      <c r="N551" s="455">
        <v>43396</v>
      </c>
      <c r="O551" s="430">
        <f t="shared" si="24"/>
        <v>2</v>
      </c>
      <c r="P551" s="430">
        <f t="shared" si="25"/>
        <v>-3</v>
      </c>
      <c r="Q551" s="431" t="str">
        <f t="shared" si="26"/>
        <v>Gastos_Gerais</v>
      </c>
      <c r="R551" s="429" t="s">
        <v>425</v>
      </c>
      <c r="S551" s="429" t="s">
        <v>1738</v>
      </c>
    </row>
    <row r="552" spans="1:19" s="432" customFormat="1" ht="81" customHeight="1" x14ac:dyDescent="0.2">
      <c r="A552" s="424">
        <v>547</v>
      </c>
      <c r="B552" s="455">
        <v>43399</v>
      </c>
      <c r="C552" s="454">
        <v>43374</v>
      </c>
      <c r="D552" s="429" t="s">
        <v>189</v>
      </c>
      <c r="E552" s="429" t="s">
        <v>164</v>
      </c>
      <c r="F552" s="436">
        <v>126.59</v>
      </c>
      <c r="G552" s="457" t="s">
        <v>1176</v>
      </c>
      <c r="H552" s="429" t="s">
        <v>330</v>
      </c>
      <c r="I552" s="429" t="s">
        <v>923</v>
      </c>
      <c r="J552" s="429" t="s">
        <v>721</v>
      </c>
      <c r="K552" s="429" t="s">
        <v>441</v>
      </c>
      <c r="L552" s="429" t="s">
        <v>723</v>
      </c>
      <c r="M552" s="429" t="s">
        <v>330</v>
      </c>
      <c r="N552" s="455">
        <v>43399</v>
      </c>
      <c r="O552" s="430">
        <f t="shared" si="24"/>
        <v>2</v>
      </c>
      <c r="P552" s="430">
        <f t="shared" si="25"/>
        <v>2</v>
      </c>
      <c r="Q552" s="431" t="str">
        <f t="shared" si="26"/>
        <v>Gastos_com_Pessoal</v>
      </c>
      <c r="R552" s="429" t="s">
        <v>330</v>
      </c>
      <c r="S552" s="429" t="s">
        <v>330</v>
      </c>
    </row>
    <row r="553" spans="1:19" s="432" customFormat="1" ht="81.75" customHeight="1" x14ac:dyDescent="0.2">
      <c r="A553" s="424">
        <v>548</v>
      </c>
      <c r="B553" s="455">
        <v>43399</v>
      </c>
      <c r="C553" s="454">
        <v>43374</v>
      </c>
      <c r="D553" s="429" t="s">
        <v>189</v>
      </c>
      <c r="E553" s="429" t="s">
        <v>7</v>
      </c>
      <c r="F553" s="436">
        <v>527.25</v>
      </c>
      <c r="G553" s="457" t="s">
        <v>2669</v>
      </c>
      <c r="H553" s="429" t="s">
        <v>330</v>
      </c>
      <c r="I553" s="429" t="s">
        <v>923</v>
      </c>
      <c r="J553" s="429" t="s">
        <v>721</v>
      </c>
      <c r="K553" s="429" t="s">
        <v>722</v>
      </c>
      <c r="L553" s="429" t="s">
        <v>723</v>
      </c>
      <c r="M553" s="429" t="s">
        <v>330</v>
      </c>
      <c r="N553" s="455">
        <v>43399</v>
      </c>
      <c r="O553" s="430">
        <f t="shared" si="24"/>
        <v>2</v>
      </c>
      <c r="P553" s="430">
        <f t="shared" si="25"/>
        <v>2</v>
      </c>
      <c r="Q553" s="431" t="str">
        <f t="shared" si="26"/>
        <v>Gastos_com_Pessoal</v>
      </c>
      <c r="R553" s="429" t="s">
        <v>330</v>
      </c>
      <c r="S553" s="429" t="s">
        <v>330</v>
      </c>
    </row>
    <row r="554" spans="1:19" s="432" customFormat="1" ht="69.75" customHeight="1" x14ac:dyDescent="0.2">
      <c r="A554" s="424">
        <v>549</v>
      </c>
      <c r="B554" s="455">
        <v>43399</v>
      </c>
      <c r="C554" s="454">
        <v>43374</v>
      </c>
      <c r="D554" s="429" t="s">
        <v>189</v>
      </c>
      <c r="E554" s="429" t="s">
        <v>164</v>
      </c>
      <c r="F554" s="436">
        <v>213.71</v>
      </c>
      <c r="G554" s="457" t="s">
        <v>1178</v>
      </c>
      <c r="H554" s="429" t="s">
        <v>330</v>
      </c>
      <c r="I554" s="429" t="s">
        <v>923</v>
      </c>
      <c r="J554" s="429" t="s">
        <v>721</v>
      </c>
      <c r="K554" s="429" t="s">
        <v>441</v>
      </c>
      <c r="L554" s="429" t="s">
        <v>723</v>
      </c>
      <c r="M554" s="429" t="s">
        <v>330</v>
      </c>
      <c r="N554" s="455">
        <v>43399</v>
      </c>
      <c r="O554" s="430">
        <f t="shared" si="24"/>
        <v>2</v>
      </c>
      <c r="P554" s="430">
        <f t="shared" si="25"/>
        <v>2</v>
      </c>
      <c r="Q554" s="431" t="str">
        <f t="shared" si="26"/>
        <v>Gastos_com_Pessoal</v>
      </c>
      <c r="R554" s="429" t="s">
        <v>330</v>
      </c>
      <c r="S554" s="429" t="s">
        <v>330</v>
      </c>
    </row>
    <row r="555" spans="1:19" s="432" customFormat="1" ht="82.5" customHeight="1" x14ac:dyDescent="0.2">
      <c r="A555" s="424">
        <v>550</v>
      </c>
      <c r="B555" s="455">
        <v>43399</v>
      </c>
      <c r="C555" s="454">
        <v>43374</v>
      </c>
      <c r="D555" s="429" t="s">
        <v>189</v>
      </c>
      <c r="E555" s="429" t="s">
        <v>7</v>
      </c>
      <c r="F555" s="436">
        <v>314.27</v>
      </c>
      <c r="G555" s="457" t="s">
        <v>1161</v>
      </c>
      <c r="H555" s="429" t="s">
        <v>330</v>
      </c>
      <c r="I555" s="429" t="s">
        <v>923</v>
      </c>
      <c r="J555" s="429" t="s">
        <v>721</v>
      </c>
      <c r="K555" s="429" t="s">
        <v>722</v>
      </c>
      <c r="L555" s="429" t="s">
        <v>723</v>
      </c>
      <c r="M555" s="429" t="s">
        <v>330</v>
      </c>
      <c r="N555" s="455">
        <v>43399</v>
      </c>
      <c r="O555" s="430">
        <f t="shared" si="24"/>
        <v>2</v>
      </c>
      <c r="P555" s="430">
        <f t="shared" si="25"/>
        <v>2</v>
      </c>
      <c r="Q555" s="431" t="str">
        <f t="shared" si="26"/>
        <v>Gastos_com_Pessoal</v>
      </c>
      <c r="R555" s="429" t="s">
        <v>330</v>
      </c>
      <c r="S555" s="429" t="s">
        <v>330</v>
      </c>
    </row>
    <row r="556" spans="1:19" s="432" customFormat="1" ht="54.95" customHeight="1" x14ac:dyDescent="0.2">
      <c r="A556" s="424">
        <v>551</v>
      </c>
      <c r="B556" s="455">
        <v>43399</v>
      </c>
      <c r="C556" s="454">
        <v>43344</v>
      </c>
      <c r="D556" s="429" t="s">
        <v>281</v>
      </c>
      <c r="E556" s="429" t="s">
        <v>382</v>
      </c>
      <c r="F556" s="436">
        <v>206.4</v>
      </c>
      <c r="G556" s="457" t="s">
        <v>914</v>
      </c>
      <c r="H556" s="429" t="s">
        <v>403</v>
      </c>
      <c r="I556" s="429" t="s">
        <v>1739</v>
      </c>
      <c r="J556" s="429" t="s">
        <v>1740</v>
      </c>
      <c r="K556" s="429" t="s">
        <v>441</v>
      </c>
      <c r="L556" s="429" t="s">
        <v>835</v>
      </c>
      <c r="M556" s="429">
        <v>195</v>
      </c>
      <c r="N556" s="455">
        <v>43367</v>
      </c>
      <c r="O556" s="430">
        <f t="shared" si="24"/>
        <v>2</v>
      </c>
      <c r="P556" s="430">
        <f t="shared" si="25"/>
        <v>1</v>
      </c>
      <c r="Q556" s="431" t="str">
        <f t="shared" si="26"/>
        <v>Gastos_Gerais</v>
      </c>
      <c r="R556" s="429" t="s">
        <v>425</v>
      </c>
      <c r="S556" s="429" t="s">
        <v>1741</v>
      </c>
    </row>
    <row r="557" spans="1:19" s="432" customFormat="1" ht="54.95" customHeight="1" x14ac:dyDescent="0.2">
      <c r="A557" s="424">
        <v>552</v>
      </c>
      <c r="B557" s="455">
        <v>43399</v>
      </c>
      <c r="C557" s="454">
        <v>43221</v>
      </c>
      <c r="D557" s="429" t="s">
        <v>281</v>
      </c>
      <c r="E557" s="429" t="s">
        <v>400</v>
      </c>
      <c r="F557" s="436">
        <v>4391.55</v>
      </c>
      <c r="G557" s="457" t="s">
        <v>476</v>
      </c>
      <c r="H557" s="429" t="s">
        <v>402</v>
      </c>
      <c r="I557" s="429" t="s">
        <v>1256</v>
      </c>
      <c r="J557" s="429" t="s">
        <v>1257</v>
      </c>
      <c r="K557" s="429" t="s">
        <v>608</v>
      </c>
      <c r="L557" s="429" t="s">
        <v>33</v>
      </c>
      <c r="M557" s="429" t="s">
        <v>1742</v>
      </c>
      <c r="N557" s="455">
        <v>43371</v>
      </c>
      <c r="O557" s="430">
        <f t="shared" si="24"/>
        <v>2</v>
      </c>
      <c r="P557" s="430">
        <f t="shared" si="25"/>
        <v>-3</v>
      </c>
      <c r="Q557" s="431" t="str">
        <f t="shared" si="26"/>
        <v>Gastos_Gerais</v>
      </c>
      <c r="R557" s="429" t="s">
        <v>425</v>
      </c>
      <c r="S557" s="429" t="s">
        <v>1743</v>
      </c>
    </row>
    <row r="558" spans="1:19" s="432" customFormat="1" ht="54.95" customHeight="1" x14ac:dyDescent="0.2">
      <c r="A558" s="424">
        <v>553</v>
      </c>
      <c r="B558" s="455">
        <v>43399</v>
      </c>
      <c r="C558" s="454">
        <v>43374</v>
      </c>
      <c r="D558" s="429" t="s">
        <v>281</v>
      </c>
      <c r="E558" s="429" t="s">
        <v>72</v>
      </c>
      <c r="F558" s="436">
        <v>10.15</v>
      </c>
      <c r="G558" s="457" t="s">
        <v>1744</v>
      </c>
      <c r="H558" s="429" t="s">
        <v>402</v>
      </c>
      <c r="I558" s="429" t="s">
        <v>744</v>
      </c>
      <c r="J558" s="429" t="s">
        <v>745</v>
      </c>
      <c r="K558" s="429" t="s">
        <v>746</v>
      </c>
      <c r="L558" s="429" t="s">
        <v>723</v>
      </c>
      <c r="M558" s="429" t="s">
        <v>330</v>
      </c>
      <c r="N558" s="455">
        <v>43399</v>
      </c>
      <c r="O558" s="430">
        <f t="shared" si="24"/>
        <v>2</v>
      </c>
      <c r="P558" s="430">
        <f t="shared" si="25"/>
        <v>2</v>
      </c>
      <c r="Q558" s="431" t="str">
        <f t="shared" si="26"/>
        <v>Gastos_Gerais</v>
      </c>
      <c r="R558" s="429" t="s">
        <v>330</v>
      </c>
      <c r="S558" s="429" t="s">
        <v>330</v>
      </c>
    </row>
    <row r="559" spans="1:19" s="432" customFormat="1" ht="54.95" customHeight="1" x14ac:dyDescent="0.2">
      <c r="A559" s="424">
        <v>554</v>
      </c>
      <c r="B559" s="455">
        <v>43399</v>
      </c>
      <c r="C559" s="454">
        <v>43160</v>
      </c>
      <c r="D559" s="429" t="s">
        <v>281</v>
      </c>
      <c r="E559" s="429" t="s">
        <v>386</v>
      </c>
      <c r="F559" s="436">
        <v>5000</v>
      </c>
      <c r="G559" s="457" t="s">
        <v>436</v>
      </c>
      <c r="H559" s="429" t="s">
        <v>405</v>
      </c>
      <c r="I559" s="429" t="s">
        <v>1734</v>
      </c>
      <c r="J559" s="429" t="s">
        <v>1735</v>
      </c>
      <c r="K559" s="429" t="s">
        <v>1745</v>
      </c>
      <c r="L559" s="429" t="s">
        <v>33</v>
      </c>
      <c r="M559" s="429" t="s">
        <v>1746</v>
      </c>
      <c r="N559" s="455">
        <v>43396</v>
      </c>
      <c r="O559" s="430">
        <f t="shared" si="24"/>
        <v>2</v>
      </c>
      <c r="P559" s="430">
        <f t="shared" si="25"/>
        <v>-5</v>
      </c>
      <c r="Q559" s="431" t="str">
        <f t="shared" si="26"/>
        <v>Gastos_Gerais</v>
      </c>
      <c r="R559" s="429" t="s">
        <v>425</v>
      </c>
      <c r="S559" s="429" t="s">
        <v>1747</v>
      </c>
    </row>
    <row r="560" spans="1:19" s="432" customFormat="1" ht="67.5" customHeight="1" x14ac:dyDescent="0.2">
      <c r="A560" s="424">
        <v>555</v>
      </c>
      <c r="B560" s="455">
        <v>43402</v>
      </c>
      <c r="C560" s="454">
        <v>43344</v>
      </c>
      <c r="D560" s="429" t="s">
        <v>335</v>
      </c>
      <c r="E560" s="429" t="s">
        <v>335</v>
      </c>
      <c r="F560" s="436">
        <v>1653.79</v>
      </c>
      <c r="G560" s="457" t="s">
        <v>1751</v>
      </c>
      <c r="H560" s="429" t="s">
        <v>330</v>
      </c>
      <c r="I560" s="429" t="s">
        <v>720</v>
      </c>
      <c r="J560" s="429" t="s">
        <v>721</v>
      </c>
      <c r="K560" s="429" t="s">
        <v>722</v>
      </c>
      <c r="L560" s="429" t="s">
        <v>723</v>
      </c>
      <c r="M560" s="429" t="s">
        <v>330</v>
      </c>
      <c r="N560" s="455">
        <v>43402</v>
      </c>
      <c r="O560" s="430">
        <f t="shared" si="24"/>
        <v>2</v>
      </c>
      <c r="P560" s="430">
        <f t="shared" si="25"/>
        <v>1</v>
      </c>
      <c r="Q560" s="431" t="str">
        <f t="shared" si="26"/>
        <v>Transferência_para_Reserva_de_Recursos</v>
      </c>
      <c r="R560" s="429" t="s">
        <v>330</v>
      </c>
      <c r="S560" s="429" t="s">
        <v>330</v>
      </c>
    </row>
    <row r="561" spans="1:19" s="432" customFormat="1" ht="54.95" customHeight="1" x14ac:dyDescent="0.2">
      <c r="A561" s="424">
        <v>556</v>
      </c>
      <c r="B561" s="455">
        <v>43402</v>
      </c>
      <c r="C561" s="454">
        <v>43344</v>
      </c>
      <c r="D561" s="429" t="s">
        <v>281</v>
      </c>
      <c r="E561" s="429" t="s">
        <v>382</v>
      </c>
      <c r="F561" s="436">
        <v>500</v>
      </c>
      <c r="G561" s="457" t="s">
        <v>627</v>
      </c>
      <c r="H561" s="429" t="s">
        <v>403</v>
      </c>
      <c r="I561" s="429" t="s">
        <v>1752</v>
      </c>
      <c r="J561" s="429" t="s">
        <v>1753</v>
      </c>
      <c r="K561" s="429" t="s">
        <v>608</v>
      </c>
      <c r="L561" s="429" t="s">
        <v>33</v>
      </c>
      <c r="M561" s="429" t="s">
        <v>1754</v>
      </c>
      <c r="N561" s="455">
        <v>43395</v>
      </c>
      <c r="O561" s="430">
        <f t="shared" si="24"/>
        <v>2</v>
      </c>
      <c r="P561" s="430">
        <f t="shared" si="25"/>
        <v>1</v>
      </c>
      <c r="Q561" s="431" t="str">
        <f t="shared" si="26"/>
        <v>Gastos_Gerais</v>
      </c>
      <c r="R561" s="429" t="s">
        <v>425</v>
      </c>
      <c r="S561" s="429" t="s">
        <v>1755</v>
      </c>
    </row>
    <row r="562" spans="1:19" s="432" customFormat="1" ht="110.25" customHeight="1" x14ac:dyDescent="0.2">
      <c r="A562" s="424">
        <v>557</v>
      </c>
      <c r="B562" s="455">
        <v>43402</v>
      </c>
      <c r="C562" s="454">
        <v>43313</v>
      </c>
      <c r="D562" s="429" t="s">
        <v>281</v>
      </c>
      <c r="E562" s="429" t="s">
        <v>398</v>
      </c>
      <c r="F562" s="436">
        <v>1415</v>
      </c>
      <c r="G562" s="457" t="s">
        <v>1756</v>
      </c>
      <c r="H562" s="429" t="s">
        <v>402</v>
      </c>
      <c r="I562" s="429" t="s">
        <v>606</v>
      </c>
      <c r="J562" s="429" t="s">
        <v>607</v>
      </c>
      <c r="K562" s="429" t="s">
        <v>608</v>
      </c>
      <c r="L562" s="429" t="s">
        <v>33</v>
      </c>
      <c r="M562" s="429" t="s">
        <v>829</v>
      </c>
      <c r="N562" s="455">
        <v>43319</v>
      </c>
      <c r="O562" s="430">
        <f t="shared" si="24"/>
        <v>2</v>
      </c>
      <c r="P562" s="430">
        <f t="shared" si="25"/>
        <v>0</v>
      </c>
      <c r="Q562" s="431" t="str">
        <f t="shared" si="26"/>
        <v>Gastos_Gerais</v>
      </c>
      <c r="R562" s="429" t="s">
        <v>1218</v>
      </c>
      <c r="S562" s="429" t="s">
        <v>830</v>
      </c>
    </row>
    <row r="563" spans="1:19" s="432" customFormat="1" ht="54.95" customHeight="1" x14ac:dyDescent="0.2">
      <c r="A563" s="424">
        <v>558</v>
      </c>
      <c r="B563" s="455">
        <v>43402</v>
      </c>
      <c r="C563" s="454">
        <v>43374</v>
      </c>
      <c r="D563" s="429" t="s">
        <v>281</v>
      </c>
      <c r="E563" s="429" t="s">
        <v>72</v>
      </c>
      <c r="F563" s="436">
        <v>10.15</v>
      </c>
      <c r="G563" s="457" t="s">
        <v>1757</v>
      </c>
      <c r="H563" s="429" t="s">
        <v>403</v>
      </c>
      <c r="I563" s="429" t="s">
        <v>744</v>
      </c>
      <c r="J563" s="429" t="s">
        <v>745</v>
      </c>
      <c r="K563" s="429" t="s">
        <v>746</v>
      </c>
      <c r="L563" s="429" t="s">
        <v>723</v>
      </c>
      <c r="M563" s="429" t="s">
        <v>330</v>
      </c>
      <c r="N563" s="455">
        <v>43402</v>
      </c>
      <c r="O563" s="430">
        <f t="shared" si="24"/>
        <v>2</v>
      </c>
      <c r="P563" s="430">
        <f t="shared" si="25"/>
        <v>2</v>
      </c>
      <c r="Q563" s="431" t="str">
        <f t="shared" si="26"/>
        <v>Gastos_Gerais</v>
      </c>
      <c r="R563" s="429" t="s">
        <v>330</v>
      </c>
      <c r="S563" s="429" t="s">
        <v>330</v>
      </c>
    </row>
    <row r="564" spans="1:19" s="432" customFormat="1" ht="48.75" customHeight="1" x14ac:dyDescent="0.2">
      <c r="A564" s="424">
        <v>559</v>
      </c>
      <c r="B564" s="455">
        <v>43402</v>
      </c>
      <c r="C564" s="454">
        <v>43374</v>
      </c>
      <c r="D564" s="429" t="s">
        <v>281</v>
      </c>
      <c r="E564" s="429" t="s">
        <v>72</v>
      </c>
      <c r="F564" s="436">
        <v>10.15</v>
      </c>
      <c r="G564" s="457" t="s">
        <v>1758</v>
      </c>
      <c r="H564" s="429" t="s">
        <v>403</v>
      </c>
      <c r="I564" s="429" t="s">
        <v>744</v>
      </c>
      <c r="J564" s="429" t="s">
        <v>745</v>
      </c>
      <c r="K564" s="429" t="s">
        <v>746</v>
      </c>
      <c r="L564" s="429" t="s">
        <v>723</v>
      </c>
      <c r="M564" s="429" t="s">
        <v>330</v>
      </c>
      <c r="N564" s="455">
        <v>43402</v>
      </c>
      <c r="O564" s="430">
        <f t="shared" si="24"/>
        <v>2</v>
      </c>
      <c r="P564" s="430">
        <f t="shared" si="25"/>
        <v>2</v>
      </c>
      <c r="Q564" s="431" t="str">
        <f t="shared" si="26"/>
        <v>Gastos_Gerais</v>
      </c>
      <c r="R564" s="429" t="s">
        <v>330</v>
      </c>
      <c r="S564" s="429" t="s">
        <v>330</v>
      </c>
    </row>
    <row r="565" spans="1:19" s="432" customFormat="1" ht="54.95" customHeight="1" x14ac:dyDescent="0.2">
      <c r="A565" s="424">
        <v>560</v>
      </c>
      <c r="B565" s="455">
        <v>43402</v>
      </c>
      <c r="C565" s="454">
        <v>43374</v>
      </c>
      <c r="D565" s="429" t="s">
        <v>281</v>
      </c>
      <c r="E565" s="429" t="s">
        <v>72</v>
      </c>
      <c r="F565" s="436">
        <v>10.15</v>
      </c>
      <c r="G565" s="457" t="s">
        <v>1759</v>
      </c>
      <c r="H565" s="429" t="s">
        <v>402</v>
      </c>
      <c r="I565" s="429" t="s">
        <v>744</v>
      </c>
      <c r="J565" s="429" t="s">
        <v>745</v>
      </c>
      <c r="K565" s="429" t="s">
        <v>746</v>
      </c>
      <c r="L565" s="429" t="s">
        <v>723</v>
      </c>
      <c r="M565" s="429" t="s">
        <v>330</v>
      </c>
      <c r="N565" s="455">
        <v>43402</v>
      </c>
      <c r="O565" s="430">
        <f t="shared" si="24"/>
        <v>2</v>
      </c>
      <c r="P565" s="430">
        <f t="shared" si="25"/>
        <v>2</v>
      </c>
      <c r="Q565" s="431" t="str">
        <f t="shared" si="26"/>
        <v>Gastos_Gerais</v>
      </c>
      <c r="R565" s="429" t="s">
        <v>330</v>
      </c>
      <c r="S565" s="429" t="s">
        <v>330</v>
      </c>
    </row>
    <row r="566" spans="1:19" s="432" customFormat="1" ht="62.25" customHeight="1" x14ac:dyDescent="0.2">
      <c r="A566" s="424">
        <v>561</v>
      </c>
      <c r="B566" s="455">
        <v>43403</v>
      </c>
      <c r="C566" s="454">
        <v>43344</v>
      </c>
      <c r="D566" s="429" t="s">
        <v>281</v>
      </c>
      <c r="E566" s="429" t="s">
        <v>380</v>
      </c>
      <c r="F566" s="436">
        <v>1680</v>
      </c>
      <c r="G566" s="457" t="s">
        <v>976</v>
      </c>
      <c r="H566" s="429" t="s">
        <v>403</v>
      </c>
      <c r="I566" s="429" t="s">
        <v>1760</v>
      </c>
      <c r="J566" s="429" t="s">
        <v>1761</v>
      </c>
      <c r="K566" s="429" t="s">
        <v>608</v>
      </c>
      <c r="L566" s="429" t="s">
        <v>33</v>
      </c>
      <c r="M566" s="429" t="s">
        <v>1762</v>
      </c>
      <c r="N566" s="455">
        <v>43395</v>
      </c>
      <c r="O566" s="430">
        <f t="shared" si="24"/>
        <v>2</v>
      </c>
      <c r="P566" s="430">
        <f t="shared" si="25"/>
        <v>1</v>
      </c>
      <c r="Q566" s="431" t="str">
        <f t="shared" si="26"/>
        <v>Gastos_Gerais</v>
      </c>
      <c r="R566" s="429" t="s">
        <v>425</v>
      </c>
      <c r="S566" s="429" t="s">
        <v>1763</v>
      </c>
    </row>
    <row r="567" spans="1:19" s="432" customFormat="1" ht="60.75" customHeight="1" x14ac:dyDescent="0.2">
      <c r="A567" s="424">
        <v>562</v>
      </c>
      <c r="B567" s="455">
        <v>43403</v>
      </c>
      <c r="C567" s="454">
        <v>43374</v>
      </c>
      <c r="D567" s="429" t="s">
        <v>281</v>
      </c>
      <c r="E567" s="429" t="s">
        <v>72</v>
      </c>
      <c r="F567" s="436">
        <v>10.15</v>
      </c>
      <c r="G567" s="457" t="s">
        <v>1764</v>
      </c>
      <c r="H567" s="429" t="s">
        <v>403</v>
      </c>
      <c r="I567" s="429" t="s">
        <v>744</v>
      </c>
      <c r="J567" s="429" t="s">
        <v>745</v>
      </c>
      <c r="K567" s="429" t="s">
        <v>746</v>
      </c>
      <c r="L567" s="429" t="s">
        <v>723</v>
      </c>
      <c r="M567" s="429" t="s">
        <v>330</v>
      </c>
      <c r="N567" s="455">
        <v>43403</v>
      </c>
      <c r="O567" s="430">
        <f t="shared" si="24"/>
        <v>2</v>
      </c>
      <c r="P567" s="430">
        <f t="shared" si="25"/>
        <v>2</v>
      </c>
      <c r="Q567" s="431" t="str">
        <f t="shared" si="26"/>
        <v>Gastos_Gerais</v>
      </c>
      <c r="R567" s="429" t="s">
        <v>330</v>
      </c>
      <c r="S567" s="429" t="s">
        <v>330</v>
      </c>
    </row>
    <row r="568" spans="1:19" s="432" customFormat="1" ht="54.95" customHeight="1" x14ac:dyDescent="0.2">
      <c r="A568" s="424">
        <v>563</v>
      </c>
      <c r="B568" s="455">
        <v>43404</v>
      </c>
      <c r="C568" s="454">
        <v>43344</v>
      </c>
      <c r="D568" s="429" t="s">
        <v>281</v>
      </c>
      <c r="E568" s="429" t="s">
        <v>63</v>
      </c>
      <c r="F568" s="436">
        <v>185.44</v>
      </c>
      <c r="G568" s="457" t="s">
        <v>917</v>
      </c>
      <c r="H568" s="429" t="s">
        <v>408</v>
      </c>
      <c r="I568" s="429" t="s">
        <v>1440</v>
      </c>
      <c r="J568" s="429" t="s">
        <v>1768</v>
      </c>
      <c r="K568" s="429" t="s">
        <v>441</v>
      </c>
      <c r="L568" s="429" t="s">
        <v>33</v>
      </c>
      <c r="M568" s="429" t="s">
        <v>2532</v>
      </c>
      <c r="N568" s="455">
        <v>43397</v>
      </c>
      <c r="O568" s="430">
        <f t="shared" si="24"/>
        <v>2</v>
      </c>
      <c r="P568" s="430">
        <f t="shared" si="25"/>
        <v>1</v>
      </c>
      <c r="Q568" s="431" t="str">
        <f t="shared" si="26"/>
        <v>Gastos_Gerais</v>
      </c>
      <c r="R568" s="429" t="s">
        <v>1218</v>
      </c>
      <c r="S568" s="429" t="s">
        <v>1769</v>
      </c>
    </row>
    <row r="569" spans="1:19" s="432" customFormat="1" ht="54.95" customHeight="1" x14ac:dyDescent="0.2">
      <c r="A569" s="424">
        <v>564</v>
      </c>
      <c r="B569" s="455">
        <v>43404</v>
      </c>
      <c r="C569" s="454">
        <v>43344</v>
      </c>
      <c r="D569" s="429" t="s">
        <v>281</v>
      </c>
      <c r="E569" s="429" t="s">
        <v>398</v>
      </c>
      <c r="F569" s="436">
        <v>1093.3800000000001</v>
      </c>
      <c r="G569" s="457" t="s">
        <v>612</v>
      </c>
      <c r="H569" s="429" t="s">
        <v>402</v>
      </c>
      <c r="I569" s="429" t="s">
        <v>1770</v>
      </c>
      <c r="J569" s="429" t="s">
        <v>1771</v>
      </c>
      <c r="K569" s="429" t="s">
        <v>441</v>
      </c>
      <c r="L569" s="429" t="s">
        <v>1269</v>
      </c>
      <c r="M569" s="429" t="s">
        <v>1999</v>
      </c>
      <c r="N569" s="455">
        <v>43402</v>
      </c>
      <c r="O569" s="430">
        <f t="shared" si="24"/>
        <v>2</v>
      </c>
      <c r="P569" s="430">
        <f t="shared" si="25"/>
        <v>1</v>
      </c>
      <c r="Q569" s="431" t="str">
        <f t="shared" si="26"/>
        <v>Gastos_Gerais</v>
      </c>
      <c r="R569" s="429" t="s">
        <v>422</v>
      </c>
      <c r="S569" s="429" t="s">
        <v>1772</v>
      </c>
    </row>
    <row r="570" spans="1:19" s="432" customFormat="1" ht="141" customHeight="1" x14ac:dyDescent="0.2">
      <c r="A570" s="424">
        <v>565</v>
      </c>
      <c r="B570" s="455">
        <v>43404</v>
      </c>
      <c r="C570" s="454">
        <v>43252</v>
      </c>
      <c r="D570" s="429" t="s">
        <v>281</v>
      </c>
      <c r="E570" s="429" t="s">
        <v>398</v>
      </c>
      <c r="F570" s="436">
        <v>1822.29</v>
      </c>
      <c r="G570" s="457" t="s">
        <v>460</v>
      </c>
      <c r="H570" s="429" t="s">
        <v>407</v>
      </c>
      <c r="I570" s="429" t="s">
        <v>1770</v>
      </c>
      <c r="J570" s="429" t="s">
        <v>1771</v>
      </c>
      <c r="K570" s="429" t="s">
        <v>441</v>
      </c>
      <c r="L570" s="429" t="s">
        <v>33</v>
      </c>
      <c r="M570" s="429" t="s">
        <v>1773</v>
      </c>
      <c r="N570" s="455">
        <v>43402</v>
      </c>
      <c r="O570" s="430">
        <f t="shared" si="24"/>
        <v>2</v>
      </c>
      <c r="P570" s="430">
        <f t="shared" si="25"/>
        <v>-2</v>
      </c>
      <c r="Q570" s="431" t="str">
        <f t="shared" si="26"/>
        <v>Gastos_Gerais</v>
      </c>
      <c r="R570" s="429" t="s">
        <v>1218</v>
      </c>
      <c r="S570" s="429" t="s">
        <v>1774</v>
      </c>
    </row>
    <row r="571" spans="1:19" s="432" customFormat="1" ht="81.75" customHeight="1" x14ac:dyDescent="0.2">
      <c r="A571" s="424">
        <v>566</v>
      </c>
      <c r="B571" s="455">
        <v>43404</v>
      </c>
      <c r="C571" s="454">
        <v>43344</v>
      </c>
      <c r="D571" s="429" t="s">
        <v>281</v>
      </c>
      <c r="E571" s="429" t="s">
        <v>398</v>
      </c>
      <c r="F571" s="436">
        <v>335.68</v>
      </c>
      <c r="G571" s="457" t="s">
        <v>628</v>
      </c>
      <c r="H571" s="429" t="s">
        <v>402</v>
      </c>
      <c r="I571" s="429" t="s">
        <v>1770</v>
      </c>
      <c r="J571" s="429" t="s">
        <v>1771</v>
      </c>
      <c r="K571" s="429" t="s">
        <v>441</v>
      </c>
      <c r="L571" s="429" t="s">
        <v>33</v>
      </c>
      <c r="M571" s="429" t="s">
        <v>1635</v>
      </c>
      <c r="N571" s="455">
        <v>43402</v>
      </c>
      <c r="O571" s="430">
        <f t="shared" si="24"/>
        <v>2</v>
      </c>
      <c r="P571" s="430">
        <f t="shared" si="25"/>
        <v>1</v>
      </c>
      <c r="Q571" s="431" t="str">
        <f t="shared" si="26"/>
        <v>Gastos_Gerais</v>
      </c>
      <c r="R571" s="429" t="s">
        <v>1218</v>
      </c>
      <c r="S571" s="429" t="s">
        <v>1775</v>
      </c>
    </row>
    <row r="572" spans="1:19" s="432" customFormat="1" ht="134.25" customHeight="1" x14ac:dyDescent="0.2">
      <c r="A572" s="424">
        <v>567</v>
      </c>
      <c r="B572" s="455">
        <v>43404</v>
      </c>
      <c r="C572" s="454">
        <v>43374</v>
      </c>
      <c r="D572" s="429" t="s">
        <v>281</v>
      </c>
      <c r="E572" s="429" t="s">
        <v>368</v>
      </c>
      <c r="F572" s="436">
        <v>24102.17</v>
      </c>
      <c r="G572" s="457" t="s">
        <v>1493</v>
      </c>
      <c r="H572" s="429" t="s">
        <v>402</v>
      </c>
      <c r="I572" s="429" t="s">
        <v>1776</v>
      </c>
      <c r="J572" s="429" t="s">
        <v>1777</v>
      </c>
      <c r="K572" s="429" t="s">
        <v>608</v>
      </c>
      <c r="L572" s="429" t="s">
        <v>33</v>
      </c>
      <c r="M572" s="429" t="s">
        <v>1778</v>
      </c>
      <c r="N572" s="455">
        <v>43403</v>
      </c>
      <c r="O572" s="430">
        <f t="shared" si="24"/>
        <v>2</v>
      </c>
      <c r="P572" s="430">
        <f t="shared" si="25"/>
        <v>2</v>
      </c>
      <c r="Q572" s="431" t="str">
        <f t="shared" si="26"/>
        <v>Gastos_Gerais</v>
      </c>
      <c r="R572" s="429" t="s">
        <v>1779</v>
      </c>
      <c r="S572" s="429" t="s">
        <v>1780</v>
      </c>
    </row>
    <row r="573" spans="1:19" s="432" customFormat="1" ht="151.5" customHeight="1" x14ac:dyDescent="0.2">
      <c r="A573" s="424">
        <v>568</v>
      </c>
      <c r="B573" s="455">
        <v>43404</v>
      </c>
      <c r="C573" s="454">
        <v>43191</v>
      </c>
      <c r="D573" s="429" t="s">
        <v>281</v>
      </c>
      <c r="E573" s="429" t="s">
        <v>368</v>
      </c>
      <c r="F573" s="436">
        <v>1643.22</v>
      </c>
      <c r="G573" s="457" t="s">
        <v>1781</v>
      </c>
      <c r="H573" s="429" t="s">
        <v>402</v>
      </c>
      <c r="I573" s="429" t="s">
        <v>1776</v>
      </c>
      <c r="J573" s="429" t="s">
        <v>1777</v>
      </c>
      <c r="K573" s="429" t="s">
        <v>608</v>
      </c>
      <c r="L573" s="429" t="s">
        <v>33</v>
      </c>
      <c r="M573" s="429" t="s">
        <v>1782</v>
      </c>
      <c r="N573" s="455">
        <v>43403</v>
      </c>
      <c r="O573" s="430">
        <f t="shared" si="24"/>
        <v>2</v>
      </c>
      <c r="P573" s="430">
        <f t="shared" si="25"/>
        <v>-4</v>
      </c>
      <c r="Q573" s="431" t="str">
        <f t="shared" si="26"/>
        <v>Gastos_Gerais</v>
      </c>
      <c r="R573" s="429" t="s">
        <v>425</v>
      </c>
      <c r="S573" s="429" t="s">
        <v>1783</v>
      </c>
    </row>
    <row r="574" spans="1:19" s="432" customFormat="1" ht="112.5" customHeight="1" x14ac:dyDescent="0.2">
      <c r="A574" s="424">
        <v>569</v>
      </c>
      <c r="B574" s="455">
        <v>43404</v>
      </c>
      <c r="C574" s="454">
        <v>43344</v>
      </c>
      <c r="D574" s="429" t="s">
        <v>281</v>
      </c>
      <c r="E574" s="429" t="s">
        <v>400</v>
      </c>
      <c r="F574" s="436">
        <v>800</v>
      </c>
      <c r="G574" s="457" t="s">
        <v>982</v>
      </c>
      <c r="H574" s="429" t="s">
        <v>403</v>
      </c>
      <c r="I574" s="429" t="s">
        <v>1784</v>
      </c>
      <c r="J574" s="429" t="s">
        <v>1785</v>
      </c>
      <c r="K574" s="429" t="s">
        <v>608</v>
      </c>
      <c r="L574" s="429" t="s">
        <v>33</v>
      </c>
      <c r="M574" s="429" t="s">
        <v>1786</v>
      </c>
      <c r="N574" s="455">
        <v>43402</v>
      </c>
      <c r="O574" s="430">
        <f t="shared" si="24"/>
        <v>2</v>
      </c>
      <c r="P574" s="430">
        <f t="shared" si="25"/>
        <v>1</v>
      </c>
      <c r="Q574" s="431" t="str">
        <f t="shared" si="26"/>
        <v>Gastos_Gerais</v>
      </c>
      <c r="R574" s="429" t="s">
        <v>425</v>
      </c>
      <c r="S574" s="429" t="s">
        <v>1787</v>
      </c>
    </row>
    <row r="575" spans="1:19" s="432" customFormat="1" ht="54.95" customHeight="1" x14ac:dyDescent="0.2">
      <c r="A575" s="424">
        <v>570</v>
      </c>
      <c r="B575" s="455">
        <v>43404</v>
      </c>
      <c r="C575" s="454">
        <v>43374</v>
      </c>
      <c r="D575" s="429" t="s">
        <v>281</v>
      </c>
      <c r="E575" s="429" t="s">
        <v>72</v>
      </c>
      <c r="F575" s="436">
        <v>10.15</v>
      </c>
      <c r="G575" s="457" t="s">
        <v>1788</v>
      </c>
      <c r="H575" s="429" t="s">
        <v>402</v>
      </c>
      <c r="I575" s="429" t="s">
        <v>744</v>
      </c>
      <c r="J575" s="429" t="s">
        <v>745</v>
      </c>
      <c r="K575" s="429" t="s">
        <v>746</v>
      </c>
      <c r="L575" s="429" t="s">
        <v>723</v>
      </c>
      <c r="M575" s="455" t="s">
        <v>330</v>
      </c>
      <c r="N575" s="455">
        <v>43404</v>
      </c>
      <c r="O575" s="430">
        <f t="shared" si="24"/>
        <v>2</v>
      </c>
      <c r="P575" s="430">
        <f t="shared" si="25"/>
        <v>2</v>
      </c>
      <c r="Q575" s="431" t="str">
        <f t="shared" si="26"/>
        <v>Gastos_Gerais</v>
      </c>
      <c r="R575" s="429" t="s">
        <v>330</v>
      </c>
      <c r="S575" s="429" t="s">
        <v>330</v>
      </c>
    </row>
    <row r="576" spans="1:19" s="432" customFormat="1" ht="54.95" customHeight="1" x14ac:dyDescent="0.2">
      <c r="A576" s="424">
        <v>571</v>
      </c>
      <c r="B576" s="455">
        <v>43404</v>
      </c>
      <c r="C576" s="454">
        <v>43374</v>
      </c>
      <c r="D576" s="429" t="s">
        <v>281</v>
      </c>
      <c r="E576" s="429" t="s">
        <v>72</v>
      </c>
      <c r="F576" s="436">
        <v>10.15</v>
      </c>
      <c r="G576" s="457" t="s">
        <v>1789</v>
      </c>
      <c r="H576" s="429" t="s">
        <v>402</v>
      </c>
      <c r="I576" s="429" t="s">
        <v>744</v>
      </c>
      <c r="J576" s="429" t="s">
        <v>745</v>
      </c>
      <c r="K576" s="429" t="s">
        <v>746</v>
      </c>
      <c r="L576" s="429" t="s">
        <v>723</v>
      </c>
      <c r="M576" s="429" t="s">
        <v>330</v>
      </c>
      <c r="N576" s="455">
        <v>43404</v>
      </c>
      <c r="O576" s="430">
        <f t="shared" si="24"/>
        <v>2</v>
      </c>
      <c r="P576" s="430">
        <f t="shared" si="25"/>
        <v>2</v>
      </c>
      <c r="Q576" s="431" t="str">
        <f t="shared" si="26"/>
        <v>Gastos_Gerais</v>
      </c>
      <c r="R576" s="429" t="s">
        <v>330</v>
      </c>
      <c r="S576" s="429" t="s">
        <v>330</v>
      </c>
    </row>
    <row r="577" spans="1:19" s="432" customFormat="1" ht="54.95" customHeight="1" x14ac:dyDescent="0.2">
      <c r="A577" s="424">
        <v>572</v>
      </c>
      <c r="B577" s="455">
        <v>43404</v>
      </c>
      <c r="C577" s="454">
        <v>43374</v>
      </c>
      <c r="D577" s="429" t="s">
        <v>281</v>
      </c>
      <c r="E577" s="429" t="s">
        <v>72</v>
      </c>
      <c r="F577" s="436">
        <v>10.15</v>
      </c>
      <c r="G577" s="457" t="s">
        <v>1790</v>
      </c>
      <c r="H577" s="429" t="s">
        <v>403</v>
      </c>
      <c r="I577" s="429" t="s">
        <v>744</v>
      </c>
      <c r="J577" s="429" t="s">
        <v>745</v>
      </c>
      <c r="K577" s="429" t="s">
        <v>746</v>
      </c>
      <c r="L577" s="429" t="s">
        <v>723</v>
      </c>
      <c r="M577" s="429" t="s">
        <v>330</v>
      </c>
      <c r="N577" s="455">
        <v>43404</v>
      </c>
      <c r="O577" s="430">
        <f t="shared" si="24"/>
        <v>2</v>
      </c>
      <c r="P577" s="430">
        <f t="shared" si="25"/>
        <v>2</v>
      </c>
      <c r="Q577" s="431" t="str">
        <f t="shared" si="26"/>
        <v>Gastos_Gerais</v>
      </c>
      <c r="R577" s="429" t="s">
        <v>330</v>
      </c>
      <c r="S577" s="429" t="s">
        <v>330</v>
      </c>
    </row>
    <row r="578" spans="1:19" s="432" customFormat="1" ht="70.5" customHeight="1" x14ac:dyDescent="0.2">
      <c r="A578" s="424">
        <v>573</v>
      </c>
      <c r="B578" s="455">
        <v>43404</v>
      </c>
      <c r="C578" s="454">
        <v>43374</v>
      </c>
      <c r="D578" s="429" t="s">
        <v>310</v>
      </c>
      <c r="E578" s="429" t="s">
        <v>310</v>
      </c>
      <c r="F578" s="436">
        <v>1718.29</v>
      </c>
      <c r="G578" s="457" t="s">
        <v>1793</v>
      </c>
      <c r="H578" s="429" t="s">
        <v>330</v>
      </c>
      <c r="I578" s="429" t="s">
        <v>744</v>
      </c>
      <c r="J578" s="429" t="s">
        <v>745</v>
      </c>
      <c r="K578" s="429" t="s">
        <v>746</v>
      </c>
      <c r="L578" s="429" t="s">
        <v>723</v>
      </c>
      <c r="M578" s="429" t="s">
        <v>330</v>
      </c>
      <c r="N578" s="455">
        <v>43404</v>
      </c>
      <c r="O578" s="430">
        <f t="shared" si="24"/>
        <v>2</v>
      </c>
      <c r="P578" s="430">
        <f t="shared" si="25"/>
        <v>2</v>
      </c>
      <c r="Q578" s="431" t="str">
        <f t="shared" si="26"/>
        <v>Rendimentos_de_Aplicações_Fin.</v>
      </c>
      <c r="R578" s="429" t="s">
        <v>330</v>
      </c>
      <c r="S578" s="429" t="s">
        <v>330</v>
      </c>
    </row>
    <row r="579" spans="1:19" s="432" customFormat="1" ht="75" customHeight="1" x14ac:dyDescent="0.2">
      <c r="A579" s="424">
        <v>574</v>
      </c>
      <c r="B579" s="455">
        <v>43404</v>
      </c>
      <c r="C579" s="454">
        <v>43374</v>
      </c>
      <c r="D579" s="429" t="s">
        <v>281</v>
      </c>
      <c r="E579" s="429" t="s">
        <v>79</v>
      </c>
      <c r="F579" s="436">
        <v>253.82</v>
      </c>
      <c r="G579" s="457" t="s">
        <v>1791</v>
      </c>
      <c r="H579" s="429" t="s">
        <v>330</v>
      </c>
      <c r="I579" s="429" t="s">
        <v>744</v>
      </c>
      <c r="J579" s="429" t="s">
        <v>745</v>
      </c>
      <c r="K579" s="429" t="s">
        <v>746</v>
      </c>
      <c r="L579" s="429" t="s">
        <v>723</v>
      </c>
      <c r="M579" s="429" t="s">
        <v>330</v>
      </c>
      <c r="N579" s="455">
        <v>43404</v>
      </c>
      <c r="O579" s="430">
        <f t="shared" si="24"/>
        <v>2</v>
      </c>
      <c r="P579" s="430">
        <f t="shared" si="25"/>
        <v>2</v>
      </c>
      <c r="Q579" s="431" t="str">
        <f t="shared" si="26"/>
        <v>Gastos_Gerais</v>
      </c>
      <c r="R579" s="429" t="s">
        <v>330</v>
      </c>
      <c r="S579" s="429" t="s">
        <v>330</v>
      </c>
    </row>
    <row r="580" spans="1:19" s="432" customFormat="1" ht="69" customHeight="1" x14ac:dyDescent="0.2">
      <c r="A580" s="424">
        <v>575</v>
      </c>
      <c r="B580" s="455">
        <v>43404</v>
      </c>
      <c r="C580" s="454">
        <v>43374</v>
      </c>
      <c r="D580" s="429" t="s">
        <v>281</v>
      </c>
      <c r="E580" s="429" t="s">
        <v>69</v>
      </c>
      <c r="F580" s="436">
        <v>97.48</v>
      </c>
      <c r="G580" s="457" t="s">
        <v>1792</v>
      </c>
      <c r="H580" s="429" t="s">
        <v>330</v>
      </c>
      <c r="I580" s="429" t="s">
        <v>720</v>
      </c>
      <c r="J580" s="429" t="s">
        <v>721</v>
      </c>
      <c r="K580" s="429" t="s">
        <v>722</v>
      </c>
      <c r="L580" s="429" t="s">
        <v>723</v>
      </c>
      <c r="M580" s="429" t="s">
        <v>330</v>
      </c>
      <c r="N580" s="455">
        <v>43404</v>
      </c>
      <c r="O580" s="430">
        <f t="shared" si="24"/>
        <v>2</v>
      </c>
      <c r="P580" s="430">
        <f t="shared" si="25"/>
        <v>2</v>
      </c>
      <c r="Q580" s="431" t="str">
        <f t="shared" si="26"/>
        <v>Gastos_Gerais</v>
      </c>
      <c r="R580" s="429" t="s">
        <v>330</v>
      </c>
      <c r="S580" s="429" t="s">
        <v>330</v>
      </c>
    </row>
    <row r="581" spans="1:19" s="432" customFormat="1" ht="54.95" customHeight="1" x14ac:dyDescent="0.2">
      <c r="A581" s="424">
        <v>576</v>
      </c>
      <c r="B581" s="455">
        <v>43404</v>
      </c>
      <c r="C581" s="454">
        <v>43374</v>
      </c>
      <c r="D581" s="429" t="s">
        <v>310</v>
      </c>
      <c r="E581" s="429" t="s">
        <v>310</v>
      </c>
      <c r="F581" s="436">
        <v>404.56</v>
      </c>
      <c r="G581" s="457" t="s">
        <v>1793</v>
      </c>
      <c r="H581" s="429" t="s">
        <v>330</v>
      </c>
      <c r="I581" s="429" t="s">
        <v>720</v>
      </c>
      <c r="J581" s="429" t="s">
        <v>721</v>
      </c>
      <c r="K581" s="429" t="s">
        <v>722</v>
      </c>
      <c r="L581" s="429" t="s">
        <v>723</v>
      </c>
      <c r="M581" s="429" t="s">
        <v>330</v>
      </c>
      <c r="N581" s="455">
        <v>43404</v>
      </c>
      <c r="O581" s="430">
        <f t="shared" si="24"/>
        <v>2</v>
      </c>
      <c r="P581" s="430">
        <f t="shared" si="25"/>
        <v>2</v>
      </c>
      <c r="Q581" s="431" t="str">
        <f t="shared" si="26"/>
        <v>Rendimentos_de_Aplicações_Fin.</v>
      </c>
      <c r="R581" s="429" t="s">
        <v>330</v>
      </c>
      <c r="S581" s="429" t="s">
        <v>330</v>
      </c>
    </row>
    <row r="582" spans="1:19" s="432" customFormat="1" ht="138.75" customHeight="1" x14ac:dyDescent="0.2">
      <c r="A582" s="424">
        <v>577</v>
      </c>
      <c r="B582" s="455">
        <v>43405</v>
      </c>
      <c r="C582" s="454">
        <v>43374</v>
      </c>
      <c r="D582" s="429" t="s">
        <v>281</v>
      </c>
      <c r="E582" s="429" t="s">
        <v>400</v>
      </c>
      <c r="F582" s="436">
        <v>5000</v>
      </c>
      <c r="G582" s="457" t="s">
        <v>2417</v>
      </c>
      <c r="H582" s="429" t="s">
        <v>405</v>
      </c>
      <c r="I582" s="429" t="s">
        <v>1137</v>
      </c>
      <c r="J582" s="429" t="s">
        <v>1138</v>
      </c>
      <c r="K582" s="429" t="s">
        <v>1795</v>
      </c>
      <c r="L582" s="429" t="s">
        <v>33</v>
      </c>
      <c r="M582" s="429" t="s">
        <v>1796</v>
      </c>
      <c r="N582" s="455">
        <v>43398</v>
      </c>
      <c r="O582" s="430">
        <f t="shared" si="24"/>
        <v>3</v>
      </c>
      <c r="P582" s="430">
        <f t="shared" si="25"/>
        <v>2</v>
      </c>
      <c r="Q582" s="431" t="str">
        <f t="shared" si="26"/>
        <v>Gastos_Gerais</v>
      </c>
      <c r="R582" s="429" t="s">
        <v>422</v>
      </c>
      <c r="S582" s="429" t="s">
        <v>1797</v>
      </c>
    </row>
    <row r="583" spans="1:19" s="432" customFormat="1" ht="335.1" customHeight="1" x14ac:dyDescent="0.2">
      <c r="A583" s="424">
        <v>578</v>
      </c>
      <c r="B583" s="455">
        <v>43405</v>
      </c>
      <c r="C583" s="454">
        <v>43374</v>
      </c>
      <c r="D583" s="429" t="s">
        <v>281</v>
      </c>
      <c r="E583" s="429" t="s">
        <v>92</v>
      </c>
      <c r="F583" s="436">
        <v>1101.28</v>
      </c>
      <c r="G583" s="457" t="s">
        <v>1237</v>
      </c>
      <c r="H583" s="429" t="s">
        <v>405</v>
      </c>
      <c r="I583" s="429" t="s">
        <v>1798</v>
      </c>
      <c r="J583" s="429" t="s">
        <v>1799</v>
      </c>
      <c r="K583" s="429" t="s">
        <v>740</v>
      </c>
      <c r="L583" s="429" t="s">
        <v>1800</v>
      </c>
      <c r="M583" s="429" t="s">
        <v>1801</v>
      </c>
      <c r="N583" s="455">
        <v>43375</v>
      </c>
      <c r="O583" s="430">
        <f t="shared" ref="O583:O646" si="27">IF(B583=0,0,IF(YEAR(B583)=$P$1,MONTH(B583)-$O$1+12,(YEAR(B583)-$P$1)*11-$O$1+5+MONTH(B583)))-11</f>
        <v>3</v>
      </c>
      <c r="P583" s="430">
        <f t="shared" ref="P583:P646" si="28">IF(C583=0,0,IF(YEAR(C583)=$P$1,MONTH(C583)-$O$1+11,(YEAR(C583)-$P$1)*12-$O$1+11+MONTH(C583)))-10</f>
        <v>2</v>
      </c>
      <c r="Q583" s="431" t="str">
        <f t="shared" ref="Q583:Q646" si="29">SUBSTITUTE(D583," ","_")</f>
        <v>Gastos_Gerais</v>
      </c>
      <c r="R583" s="429" t="s">
        <v>425</v>
      </c>
      <c r="S583" s="429" t="s">
        <v>1802</v>
      </c>
    </row>
    <row r="584" spans="1:19" s="432" customFormat="1" ht="66.75" customHeight="1" x14ac:dyDescent="0.2">
      <c r="A584" s="424">
        <v>579</v>
      </c>
      <c r="B584" s="455">
        <v>43405</v>
      </c>
      <c r="C584" s="454">
        <v>43405</v>
      </c>
      <c r="D584" s="429" t="s">
        <v>189</v>
      </c>
      <c r="E584" s="429" t="s">
        <v>301</v>
      </c>
      <c r="F584" s="436">
        <v>160.63999999999999</v>
      </c>
      <c r="G584" s="457" t="s">
        <v>1804</v>
      </c>
      <c r="H584" s="429" t="s">
        <v>330</v>
      </c>
      <c r="I584" s="429" t="s">
        <v>650</v>
      </c>
      <c r="J584" s="429" t="s">
        <v>651</v>
      </c>
      <c r="K584" s="429" t="s">
        <v>441</v>
      </c>
      <c r="L584" s="429" t="s">
        <v>1803</v>
      </c>
      <c r="M584" s="429" t="s">
        <v>330</v>
      </c>
      <c r="N584" s="455">
        <v>43405</v>
      </c>
      <c r="O584" s="430">
        <f t="shared" si="27"/>
        <v>3</v>
      </c>
      <c r="P584" s="430">
        <f t="shared" si="28"/>
        <v>3</v>
      </c>
      <c r="Q584" s="431" t="str">
        <f t="shared" si="29"/>
        <v>Gastos_com_Pessoal</v>
      </c>
      <c r="R584" s="429" t="s">
        <v>330</v>
      </c>
      <c r="S584" s="429" t="s">
        <v>330</v>
      </c>
    </row>
    <row r="585" spans="1:19" s="432" customFormat="1" ht="63" customHeight="1" x14ac:dyDescent="0.2">
      <c r="A585" s="424">
        <v>580</v>
      </c>
      <c r="B585" s="455">
        <v>43409</v>
      </c>
      <c r="C585" s="454">
        <v>43344</v>
      </c>
      <c r="D585" s="429" t="s">
        <v>281</v>
      </c>
      <c r="E585" s="429" t="s">
        <v>274</v>
      </c>
      <c r="F585" s="436">
        <v>492</v>
      </c>
      <c r="G585" s="457" t="s">
        <v>916</v>
      </c>
      <c r="H585" s="429" t="s">
        <v>403</v>
      </c>
      <c r="I585" s="429" t="s">
        <v>1440</v>
      </c>
      <c r="J585" s="429" t="s">
        <v>1768</v>
      </c>
      <c r="K585" s="429" t="s">
        <v>441</v>
      </c>
      <c r="L585" s="429" t="s">
        <v>33</v>
      </c>
      <c r="M585" s="429" t="s">
        <v>1818</v>
      </c>
      <c r="N585" s="455">
        <v>43404</v>
      </c>
      <c r="O585" s="430">
        <f t="shared" si="27"/>
        <v>3</v>
      </c>
      <c r="P585" s="430">
        <f t="shared" si="28"/>
        <v>1</v>
      </c>
      <c r="Q585" s="431" t="str">
        <f t="shared" si="29"/>
        <v>Gastos_Gerais</v>
      </c>
      <c r="R585" s="429" t="s">
        <v>425</v>
      </c>
      <c r="S585" s="429" t="s">
        <v>1819</v>
      </c>
    </row>
    <row r="586" spans="1:19" s="432" customFormat="1" ht="63" customHeight="1" x14ac:dyDescent="0.2">
      <c r="A586" s="424">
        <v>581</v>
      </c>
      <c r="B586" s="455">
        <v>43409</v>
      </c>
      <c r="C586" s="454">
        <v>43344</v>
      </c>
      <c r="D586" s="429" t="s">
        <v>281</v>
      </c>
      <c r="E586" s="429" t="s">
        <v>10</v>
      </c>
      <c r="F586" s="436">
        <v>94.18</v>
      </c>
      <c r="G586" s="457" t="s">
        <v>1820</v>
      </c>
      <c r="H586" s="429" t="s">
        <v>329</v>
      </c>
      <c r="I586" s="429" t="s">
        <v>619</v>
      </c>
      <c r="J586" s="429" t="s">
        <v>620</v>
      </c>
      <c r="K586" s="429" t="s">
        <v>621</v>
      </c>
      <c r="L586" s="429" t="s">
        <v>623</v>
      </c>
      <c r="M586" s="429">
        <v>4829</v>
      </c>
      <c r="N586" s="455">
        <v>43409</v>
      </c>
      <c r="O586" s="430">
        <f t="shared" si="27"/>
        <v>3</v>
      </c>
      <c r="P586" s="430">
        <f t="shared" si="28"/>
        <v>1</v>
      </c>
      <c r="Q586" s="431" t="str">
        <f t="shared" si="29"/>
        <v>Gastos_Gerais</v>
      </c>
      <c r="R586" s="429" t="s">
        <v>330</v>
      </c>
      <c r="S586" s="429" t="s">
        <v>330</v>
      </c>
    </row>
    <row r="587" spans="1:19" s="432" customFormat="1" ht="72" customHeight="1" x14ac:dyDescent="0.2">
      <c r="A587" s="424">
        <v>582</v>
      </c>
      <c r="B587" s="455">
        <v>43409</v>
      </c>
      <c r="C587" s="454">
        <v>43374</v>
      </c>
      <c r="D587" s="429" t="s">
        <v>281</v>
      </c>
      <c r="E587" s="429" t="s">
        <v>382</v>
      </c>
      <c r="F587" s="436">
        <v>3.6</v>
      </c>
      <c r="G587" s="457" t="s">
        <v>1821</v>
      </c>
      <c r="H587" s="429" t="s">
        <v>406</v>
      </c>
      <c r="I587" s="429" t="s">
        <v>619</v>
      </c>
      <c r="J587" s="429" t="s">
        <v>620</v>
      </c>
      <c r="K587" s="429" t="s">
        <v>621</v>
      </c>
      <c r="L587" s="429" t="s">
        <v>623</v>
      </c>
      <c r="M587" s="429">
        <v>4830</v>
      </c>
      <c r="N587" s="455">
        <v>43409</v>
      </c>
      <c r="O587" s="430">
        <f t="shared" si="27"/>
        <v>3</v>
      </c>
      <c r="P587" s="430">
        <f t="shared" si="28"/>
        <v>2</v>
      </c>
      <c r="Q587" s="431" t="str">
        <f t="shared" si="29"/>
        <v>Gastos_Gerais</v>
      </c>
      <c r="R587" s="429" t="s">
        <v>330</v>
      </c>
      <c r="S587" s="429" t="s">
        <v>330</v>
      </c>
    </row>
    <row r="588" spans="1:19" s="432" customFormat="1" ht="73.5" customHeight="1" x14ac:dyDescent="0.2">
      <c r="A588" s="424">
        <v>583</v>
      </c>
      <c r="B588" s="455">
        <v>43409</v>
      </c>
      <c r="C588" s="454">
        <v>43374</v>
      </c>
      <c r="D588" s="429" t="s">
        <v>281</v>
      </c>
      <c r="E588" s="429" t="s">
        <v>400</v>
      </c>
      <c r="F588" s="436">
        <v>15</v>
      </c>
      <c r="G588" s="457" t="s">
        <v>1822</v>
      </c>
      <c r="H588" s="429" t="s">
        <v>402</v>
      </c>
      <c r="I588" s="429" t="s">
        <v>619</v>
      </c>
      <c r="J588" s="429" t="s">
        <v>620</v>
      </c>
      <c r="K588" s="429" t="s">
        <v>621</v>
      </c>
      <c r="L588" s="429" t="s">
        <v>623</v>
      </c>
      <c r="M588" s="429">
        <v>4831</v>
      </c>
      <c r="N588" s="455">
        <v>43409</v>
      </c>
      <c r="O588" s="430">
        <f t="shared" si="27"/>
        <v>3</v>
      </c>
      <c r="P588" s="430">
        <f t="shared" si="28"/>
        <v>2</v>
      </c>
      <c r="Q588" s="431" t="str">
        <f t="shared" si="29"/>
        <v>Gastos_Gerais</v>
      </c>
      <c r="R588" s="429" t="s">
        <v>330</v>
      </c>
      <c r="S588" s="429" t="s">
        <v>330</v>
      </c>
    </row>
    <row r="589" spans="1:19" s="432" customFormat="1" ht="57.75" customHeight="1" x14ac:dyDescent="0.2">
      <c r="A589" s="424">
        <v>584</v>
      </c>
      <c r="B589" s="455">
        <v>43409</v>
      </c>
      <c r="C589" s="454">
        <v>43313</v>
      </c>
      <c r="D589" s="429" t="s">
        <v>281</v>
      </c>
      <c r="E589" s="429" t="s">
        <v>382</v>
      </c>
      <c r="F589" s="436">
        <v>3.6</v>
      </c>
      <c r="G589" s="457" t="s">
        <v>1823</v>
      </c>
      <c r="H589" s="429" t="s">
        <v>406</v>
      </c>
      <c r="I589" s="429" t="s">
        <v>619</v>
      </c>
      <c r="J589" s="429" t="s">
        <v>620</v>
      </c>
      <c r="K589" s="429" t="s">
        <v>621</v>
      </c>
      <c r="L589" s="429" t="s">
        <v>623</v>
      </c>
      <c r="M589" s="429">
        <v>4832</v>
      </c>
      <c r="N589" s="455">
        <v>43409</v>
      </c>
      <c r="O589" s="430">
        <f t="shared" si="27"/>
        <v>3</v>
      </c>
      <c r="P589" s="430">
        <f t="shared" si="28"/>
        <v>0</v>
      </c>
      <c r="Q589" s="431" t="str">
        <f t="shared" si="29"/>
        <v>Gastos_Gerais</v>
      </c>
      <c r="R589" s="429" t="s">
        <v>330</v>
      </c>
      <c r="S589" s="429" t="s">
        <v>330</v>
      </c>
    </row>
    <row r="590" spans="1:19" s="432" customFormat="1" ht="57.75" customHeight="1" x14ac:dyDescent="0.2">
      <c r="A590" s="424">
        <v>585</v>
      </c>
      <c r="B590" s="455">
        <v>43409</v>
      </c>
      <c r="C590" s="454">
        <v>43252</v>
      </c>
      <c r="D590" s="429" t="s">
        <v>281</v>
      </c>
      <c r="E590" s="429" t="s">
        <v>382</v>
      </c>
      <c r="F590" s="436">
        <v>60</v>
      </c>
      <c r="G590" s="457" t="s">
        <v>1824</v>
      </c>
      <c r="H590" s="429" t="s">
        <v>407</v>
      </c>
      <c r="I590" s="429" t="s">
        <v>619</v>
      </c>
      <c r="J590" s="429" t="s">
        <v>620</v>
      </c>
      <c r="K590" s="429" t="s">
        <v>621</v>
      </c>
      <c r="L590" s="429" t="s">
        <v>623</v>
      </c>
      <c r="M590" s="429">
        <v>4833</v>
      </c>
      <c r="N590" s="455">
        <v>43409</v>
      </c>
      <c r="O590" s="430">
        <f t="shared" si="27"/>
        <v>3</v>
      </c>
      <c r="P590" s="430">
        <f t="shared" si="28"/>
        <v>-2</v>
      </c>
      <c r="Q590" s="431" t="str">
        <f t="shared" si="29"/>
        <v>Gastos_Gerais</v>
      </c>
      <c r="R590" s="429" t="s">
        <v>330</v>
      </c>
      <c r="S590" s="429" t="s">
        <v>330</v>
      </c>
    </row>
    <row r="591" spans="1:19" s="432" customFormat="1" ht="45" customHeight="1" x14ac:dyDescent="0.2">
      <c r="A591" s="424">
        <v>586</v>
      </c>
      <c r="B591" s="455">
        <v>43409</v>
      </c>
      <c r="C591" s="454">
        <v>43344</v>
      </c>
      <c r="D591" s="429" t="s">
        <v>281</v>
      </c>
      <c r="E591" s="429" t="s">
        <v>380</v>
      </c>
      <c r="F591" s="436">
        <v>70.349999999999994</v>
      </c>
      <c r="G591" s="457" t="s">
        <v>1825</v>
      </c>
      <c r="H591" s="429" t="s">
        <v>402</v>
      </c>
      <c r="I591" s="429" t="s">
        <v>619</v>
      </c>
      <c r="J591" s="429" t="s">
        <v>620</v>
      </c>
      <c r="K591" s="429" t="s">
        <v>621</v>
      </c>
      <c r="L591" s="429" t="s">
        <v>623</v>
      </c>
      <c r="M591" s="429">
        <v>4834</v>
      </c>
      <c r="N591" s="455">
        <v>43409</v>
      </c>
      <c r="O591" s="430">
        <f t="shared" si="27"/>
        <v>3</v>
      </c>
      <c r="P591" s="430">
        <f t="shared" si="28"/>
        <v>1</v>
      </c>
      <c r="Q591" s="431" t="str">
        <f t="shared" si="29"/>
        <v>Gastos_Gerais</v>
      </c>
      <c r="R591" s="429" t="s">
        <v>330</v>
      </c>
      <c r="S591" s="429" t="s">
        <v>330</v>
      </c>
    </row>
    <row r="592" spans="1:19" s="432" customFormat="1" ht="45" customHeight="1" x14ac:dyDescent="0.2">
      <c r="A592" s="424">
        <v>587</v>
      </c>
      <c r="B592" s="455">
        <v>43409</v>
      </c>
      <c r="C592" s="454">
        <v>43160</v>
      </c>
      <c r="D592" s="429" t="s">
        <v>281</v>
      </c>
      <c r="E592" s="429" t="s">
        <v>386</v>
      </c>
      <c r="F592" s="436">
        <v>100.5</v>
      </c>
      <c r="G592" s="457" t="s">
        <v>1826</v>
      </c>
      <c r="H592" s="429" t="s">
        <v>405</v>
      </c>
      <c r="I592" s="429" t="s">
        <v>619</v>
      </c>
      <c r="J592" s="429" t="s">
        <v>620</v>
      </c>
      <c r="K592" s="429" t="s">
        <v>621</v>
      </c>
      <c r="L592" s="429" t="s">
        <v>623</v>
      </c>
      <c r="M592" s="429">
        <v>4835</v>
      </c>
      <c r="N592" s="455">
        <v>43409</v>
      </c>
      <c r="O592" s="430">
        <f t="shared" si="27"/>
        <v>3</v>
      </c>
      <c r="P592" s="430">
        <f t="shared" si="28"/>
        <v>-5</v>
      </c>
      <c r="Q592" s="431" t="str">
        <f t="shared" si="29"/>
        <v>Gastos_Gerais</v>
      </c>
      <c r="R592" s="429" t="s">
        <v>330</v>
      </c>
      <c r="S592" s="429" t="s">
        <v>330</v>
      </c>
    </row>
    <row r="593" spans="1:19" s="432" customFormat="1" ht="45" customHeight="1" x14ac:dyDescent="0.2">
      <c r="A593" s="424">
        <v>588</v>
      </c>
      <c r="B593" s="455">
        <v>43409</v>
      </c>
      <c r="C593" s="454">
        <v>43344</v>
      </c>
      <c r="D593" s="429" t="s">
        <v>281</v>
      </c>
      <c r="E593" s="429" t="s">
        <v>380</v>
      </c>
      <c r="F593" s="436">
        <v>150</v>
      </c>
      <c r="G593" s="457" t="s">
        <v>1827</v>
      </c>
      <c r="H593" s="429" t="s">
        <v>405</v>
      </c>
      <c r="I593" s="429" t="s">
        <v>619</v>
      </c>
      <c r="J593" s="429" t="s">
        <v>620</v>
      </c>
      <c r="K593" s="429" t="s">
        <v>621</v>
      </c>
      <c r="L593" s="429" t="s">
        <v>623</v>
      </c>
      <c r="M593" s="429">
        <v>4836</v>
      </c>
      <c r="N593" s="455">
        <v>43409</v>
      </c>
      <c r="O593" s="430">
        <f t="shared" si="27"/>
        <v>3</v>
      </c>
      <c r="P593" s="430">
        <f t="shared" si="28"/>
        <v>1</v>
      </c>
      <c r="Q593" s="431" t="str">
        <f t="shared" si="29"/>
        <v>Gastos_Gerais</v>
      </c>
      <c r="R593" s="429" t="s">
        <v>330</v>
      </c>
      <c r="S593" s="429" t="s">
        <v>330</v>
      </c>
    </row>
    <row r="594" spans="1:19" s="432" customFormat="1" ht="45" customHeight="1" x14ac:dyDescent="0.2">
      <c r="A594" s="424">
        <v>589</v>
      </c>
      <c r="B594" s="455">
        <v>43409</v>
      </c>
      <c r="C594" s="454">
        <v>43344</v>
      </c>
      <c r="D594" s="429" t="s">
        <v>281</v>
      </c>
      <c r="E594" s="429" t="s">
        <v>274</v>
      </c>
      <c r="F594" s="436">
        <v>1.43</v>
      </c>
      <c r="G594" s="457" t="s">
        <v>1828</v>
      </c>
      <c r="H594" s="429" t="s">
        <v>408</v>
      </c>
      <c r="I594" s="429" t="s">
        <v>619</v>
      </c>
      <c r="J594" s="429" t="s">
        <v>620</v>
      </c>
      <c r="K594" s="429" t="s">
        <v>621</v>
      </c>
      <c r="L594" s="429" t="s">
        <v>623</v>
      </c>
      <c r="M594" s="429">
        <v>4837</v>
      </c>
      <c r="N594" s="455">
        <v>43409</v>
      </c>
      <c r="O594" s="430">
        <f t="shared" si="27"/>
        <v>3</v>
      </c>
      <c r="P594" s="430">
        <f t="shared" si="28"/>
        <v>1</v>
      </c>
      <c r="Q594" s="431" t="str">
        <f t="shared" si="29"/>
        <v>Gastos_Gerais</v>
      </c>
      <c r="R594" s="429" t="s">
        <v>330</v>
      </c>
      <c r="S594" s="429" t="s">
        <v>330</v>
      </c>
    </row>
    <row r="595" spans="1:19" s="432" customFormat="1" ht="45" customHeight="1" x14ac:dyDescent="0.2">
      <c r="A595" s="424">
        <v>590</v>
      </c>
      <c r="B595" s="455">
        <v>43409</v>
      </c>
      <c r="C595" s="454">
        <v>43282</v>
      </c>
      <c r="D595" s="429" t="s">
        <v>281</v>
      </c>
      <c r="E595" s="429" t="s">
        <v>372</v>
      </c>
      <c r="F595" s="436">
        <v>535.29</v>
      </c>
      <c r="G595" s="457" t="s">
        <v>1829</v>
      </c>
      <c r="H595" s="429" t="s">
        <v>405</v>
      </c>
      <c r="I595" s="429" t="s">
        <v>619</v>
      </c>
      <c r="J595" s="429" t="s">
        <v>620</v>
      </c>
      <c r="K595" s="429" t="s">
        <v>621</v>
      </c>
      <c r="L595" s="429" t="s">
        <v>623</v>
      </c>
      <c r="M595" s="429">
        <v>4838</v>
      </c>
      <c r="N595" s="455">
        <v>43409</v>
      </c>
      <c r="O595" s="430">
        <f t="shared" si="27"/>
        <v>3</v>
      </c>
      <c r="P595" s="430">
        <f t="shared" si="28"/>
        <v>-1</v>
      </c>
      <c r="Q595" s="431" t="str">
        <f t="shared" si="29"/>
        <v>Gastos_Gerais</v>
      </c>
      <c r="R595" s="429" t="s">
        <v>330</v>
      </c>
      <c r="S595" s="454" t="s">
        <v>330</v>
      </c>
    </row>
    <row r="596" spans="1:19" s="432" customFormat="1" ht="45" customHeight="1" x14ac:dyDescent="0.2">
      <c r="A596" s="424">
        <v>591</v>
      </c>
      <c r="B596" s="455">
        <v>43409</v>
      </c>
      <c r="C596" s="454">
        <v>43344</v>
      </c>
      <c r="D596" s="429" t="s">
        <v>281</v>
      </c>
      <c r="E596" s="429" t="s">
        <v>382</v>
      </c>
      <c r="F596" s="436">
        <v>20</v>
      </c>
      <c r="G596" s="457" t="s">
        <v>1830</v>
      </c>
      <c r="H596" s="429" t="s">
        <v>408</v>
      </c>
      <c r="I596" s="429" t="s">
        <v>619</v>
      </c>
      <c r="J596" s="429" t="s">
        <v>620</v>
      </c>
      <c r="K596" s="429" t="s">
        <v>621</v>
      </c>
      <c r="L596" s="429" t="s">
        <v>623</v>
      </c>
      <c r="M596" s="429">
        <v>4839</v>
      </c>
      <c r="N596" s="455">
        <v>43409</v>
      </c>
      <c r="O596" s="430">
        <f t="shared" si="27"/>
        <v>3</v>
      </c>
      <c r="P596" s="430">
        <f t="shared" si="28"/>
        <v>1</v>
      </c>
      <c r="Q596" s="431" t="str">
        <f t="shared" si="29"/>
        <v>Gastos_Gerais</v>
      </c>
      <c r="R596" s="429" t="s">
        <v>330</v>
      </c>
      <c r="S596" s="429" t="s">
        <v>330</v>
      </c>
    </row>
    <row r="597" spans="1:19" s="432" customFormat="1" ht="45" customHeight="1" x14ac:dyDescent="0.2">
      <c r="A597" s="424">
        <v>592</v>
      </c>
      <c r="B597" s="455">
        <v>43409</v>
      </c>
      <c r="C597" s="454">
        <v>43160</v>
      </c>
      <c r="D597" s="429" t="s">
        <v>281</v>
      </c>
      <c r="E597" s="429" t="s">
        <v>386</v>
      </c>
      <c r="F597" s="436">
        <v>147</v>
      </c>
      <c r="G597" s="457" t="s">
        <v>1831</v>
      </c>
      <c r="H597" s="429" t="s">
        <v>405</v>
      </c>
      <c r="I597" s="429" t="s">
        <v>619</v>
      </c>
      <c r="J597" s="429" t="s">
        <v>620</v>
      </c>
      <c r="K597" s="429" t="s">
        <v>621</v>
      </c>
      <c r="L597" s="429" t="s">
        <v>623</v>
      </c>
      <c r="M597" s="429">
        <v>4840</v>
      </c>
      <c r="N597" s="455">
        <v>43409</v>
      </c>
      <c r="O597" s="430">
        <f t="shared" si="27"/>
        <v>3</v>
      </c>
      <c r="P597" s="430">
        <f t="shared" si="28"/>
        <v>-5</v>
      </c>
      <c r="Q597" s="431" t="str">
        <f t="shared" si="29"/>
        <v>Gastos_Gerais</v>
      </c>
      <c r="R597" s="429" t="s">
        <v>330</v>
      </c>
      <c r="S597" s="429" t="s">
        <v>330</v>
      </c>
    </row>
    <row r="598" spans="1:19" s="432" customFormat="1" ht="45" customHeight="1" x14ac:dyDescent="0.2">
      <c r="A598" s="424">
        <v>593</v>
      </c>
      <c r="B598" s="455">
        <v>43409</v>
      </c>
      <c r="C598" s="454">
        <v>43344</v>
      </c>
      <c r="D598" s="429" t="s">
        <v>281</v>
      </c>
      <c r="E598" s="429" t="s">
        <v>380</v>
      </c>
      <c r="F598" s="436">
        <v>100</v>
      </c>
      <c r="G598" s="457" t="s">
        <v>1832</v>
      </c>
      <c r="H598" s="429" t="s">
        <v>403</v>
      </c>
      <c r="I598" s="429" t="s">
        <v>619</v>
      </c>
      <c r="J598" s="429" t="s">
        <v>620</v>
      </c>
      <c r="K598" s="429" t="s">
        <v>621</v>
      </c>
      <c r="L598" s="429" t="s">
        <v>623</v>
      </c>
      <c r="M598" s="429">
        <v>4841</v>
      </c>
      <c r="N598" s="455">
        <v>43409</v>
      </c>
      <c r="O598" s="430">
        <f t="shared" si="27"/>
        <v>3</v>
      </c>
      <c r="P598" s="430">
        <f t="shared" si="28"/>
        <v>1</v>
      </c>
      <c r="Q598" s="431" t="str">
        <f t="shared" si="29"/>
        <v>Gastos_Gerais</v>
      </c>
      <c r="R598" s="429" t="s">
        <v>330</v>
      </c>
      <c r="S598" s="429" t="s">
        <v>330</v>
      </c>
    </row>
    <row r="599" spans="1:19" s="432" customFormat="1" ht="45" customHeight="1" x14ac:dyDescent="0.2">
      <c r="A599" s="424">
        <v>594</v>
      </c>
      <c r="B599" s="455">
        <v>43409</v>
      </c>
      <c r="C599" s="454">
        <v>43313</v>
      </c>
      <c r="D599" s="429" t="s">
        <v>281</v>
      </c>
      <c r="E599" s="429" t="s">
        <v>394</v>
      </c>
      <c r="F599" s="436">
        <v>16.2</v>
      </c>
      <c r="G599" s="457" t="s">
        <v>1833</v>
      </c>
      <c r="H599" s="429" t="s">
        <v>405</v>
      </c>
      <c r="I599" s="429" t="s">
        <v>619</v>
      </c>
      <c r="J599" s="429" t="s">
        <v>620</v>
      </c>
      <c r="K599" s="429" t="s">
        <v>621</v>
      </c>
      <c r="L599" s="429" t="s">
        <v>623</v>
      </c>
      <c r="M599" s="429">
        <v>4842</v>
      </c>
      <c r="N599" s="455">
        <v>43409</v>
      </c>
      <c r="O599" s="430">
        <f t="shared" si="27"/>
        <v>3</v>
      </c>
      <c r="P599" s="430">
        <f t="shared" si="28"/>
        <v>0</v>
      </c>
      <c r="Q599" s="431" t="str">
        <f t="shared" si="29"/>
        <v>Gastos_Gerais</v>
      </c>
      <c r="R599" s="429" t="s">
        <v>330</v>
      </c>
      <c r="S599" s="429" t="s">
        <v>330</v>
      </c>
    </row>
    <row r="600" spans="1:19" s="432" customFormat="1" ht="45" customHeight="1" x14ac:dyDescent="0.2">
      <c r="A600" s="424">
        <v>595</v>
      </c>
      <c r="B600" s="455">
        <v>43409</v>
      </c>
      <c r="C600" s="454">
        <v>43374</v>
      </c>
      <c r="D600" s="429" t="s">
        <v>281</v>
      </c>
      <c r="E600" s="429" t="s">
        <v>91</v>
      </c>
      <c r="F600" s="436">
        <v>50.25</v>
      </c>
      <c r="G600" s="457" t="s">
        <v>1834</v>
      </c>
      <c r="H600" s="429" t="s">
        <v>329</v>
      </c>
      <c r="I600" s="429" t="s">
        <v>619</v>
      </c>
      <c r="J600" s="429" t="s">
        <v>620</v>
      </c>
      <c r="K600" s="429" t="s">
        <v>621</v>
      </c>
      <c r="L600" s="429" t="s">
        <v>623</v>
      </c>
      <c r="M600" s="429">
        <v>4843</v>
      </c>
      <c r="N600" s="455">
        <v>43409</v>
      </c>
      <c r="O600" s="430">
        <f t="shared" si="27"/>
        <v>3</v>
      </c>
      <c r="P600" s="430">
        <f t="shared" si="28"/>
        <v>2</v>
      </c>
      <c r="Q600" s="431" t="str">
        <f t="shared" si="29"/>
        <v>Gastos_Gerais</v>
      </c>
      <c r="R600" s="429" t="s">
        <v>330</v>
      </c>
      <c r="S600" s="429" t="s">
        <v>330</v>
      </c>
    </row>
    <row r="601" spans="1:19" s="432" customFormat="1" ht="45" customHeight="1" x14ac:dyDescent="0.2">
      <c r="A601" s="424">
        <v>596</v>
      </c>
      <c r="B601" s="455">
        <v>43409</v>
      </c>
      <c r="C601" s="454">
        <v>43191</v>
      </c>
      <c r="D601" s="429" t="s">
        <v>281</v>
      </c>
      <c r="E601" s="429" t="s">
        <v>368</v>
      </c>
      <c r="F601" s="436">
        <v>56.78</v>
      </c>
      <c r="G601" s="457" t="s">
        <v>1835</v>
      </c>
      <c r="H601" s="429" t="s">
        <v>402</v>
      </c>
      <c r="I601" s="429" t="s">
        <v>619</v>
      </c>
      <c r="J601" s="429" t="s">
        <v>620</v>
      </c>
      <c r="K601" s="429" t="s">
        <v>621</v>
      </c>
      <c r="L601" s="429" t="s">
        <v>623</v>
      </c>
      <c r="M601" s="429">
        <v>4844</v>
      </c>
      <c r="N601" s="455">
        <v>43409</v>
      </c>
      <c r="O601" s="430">
        <f t="shared" si="27"/>
        <v>3</v>
      </c>
      <c r="P601" s="430">
        <f t="shared" si="28"/>
        <v>-4</v>
      </c>
      <c r="Q601" s="431" t="str">
        <f t="shared" si="29"/>
        <v>Gastos_Gerais</v>
      </c>
      <c r="R601" s="429" t="s">
        <v>330</v>
      </c>
      <c r="S601" s="429" t="s">
        <v>330</v>
      </c>
    </row>
    <row r="602" spans="1:19" s="432" customFormat="1" ht="45" customHeight="1" x14ac:dyDescent="0.2">
      <c r="A602" s="424">
        <v>597</v>
      </c>
      <c r="B602" s="455">
        <v>43409</v>
      </c>
      <c r="C602" s="454">
        <v>43374</v>
      </c>
      <c r="D602" s="429" t="s">
        <v>281</v>
      </c>
      <c r="E602" s="429" t="s">
        <v>368</v>
      </c>
      <c r="F602" s="436">
        <v>832.83</v>
      </c>
      <c r="G602" s="457" t="s">
        <v>1836</v>
      </c>
      <c r="H602" s="429" t="s">
        <v>402</v>
      </c>
      <c r="I602" s="429" t="s">
        <v>619</v>
      </c>
      <c r="J602" s="429" t="s">
        <v>620</v>
      </c>
      <c r="K602" s="429" t="s">
        <v>621</v>
      </c>
      <c r="L602" s="429" t="s">
        <v>623</v>
      </c>
      <c r="M602" s="429">
        <v>4845</v>
      </c>
      <c r="N602" s="455">
        <v>43409</v>
      </c>
      <c r="O602" s="430">
        <f t="shared" si="27"/>
        <v>3</v>
      </c>
      <c r="P602" s="430">
        <f t="shared" si="28"/>
        <v>2</v>
      </c>
      <c r="Q602" s="431" t="str">
        <f t="shared" si="29"/>
        <v>Gastos_Gerais</v>
      </c>
      <c r="R602" s="429" t="s">
        <v>330</v>
      </c>
      <c r="S602" s="429" t="s">
        <v>330</v>
      </c>
    </row>
    <row r="603" spans="1:19" s="432" customFormat="1" ht="45" customHeight="1" x14ac:dyDescent="0.2">
      <c r="A603" s="424">
        <v>598</v>
      </c>
      <c r="B603" s="455">
        <v>43409</v>
      </c>
      <c r="C603" s="454">
        <v>43313</v>
      </c>
      <c r="D603" s="429" t="s">
        <v>281</v>
      </c>
      <c r="E603" s="429" t="s">
        <v>354</v>
      </c>
      <c r="F603" s="436">
        <v>0.64</v>
      </c>
      <c r="G603" s="457" t="s">
        <v>1837</v>
      </c>
      <c r="H603" s="429" t="s">
        <v>405</v>
      </c>
      <c r="I603" s="429" t="s">
        <v>619</v>
      </c>
      <c r="J603" s="429" t="s">
        <v>620</v>
      </c>
      <c r="K603" s="429" t="s">
        <v>621</v>
      </c>
      <c r="L603" s="429" t="s">
        <v>623</v>
      </c>
      <c r="M603" s="429">
        <v>4846</v>
      </c>
      <c r="N603" s="455">
        <v>43409</v>
      </c>
      <c r="O603" s="430">
        <f t="shared" si="27"/>
        <v>3</v>
      </c>
      <c r="P603" s="430">
        <f t="shared" si="28"/>
        <v>0</v>
      </c>
      <c r="Q603" s="431" t="str">
        <f t="shared" si="29"/>
        <v>Gastos_Gerais</v>
      </c>
      <c r="R603" s="429" t="s">
        <v>330</v>
      </c>
      <c r="S603" s="429" t="s">
        <v>330</v>
      </c>
    </row>
    <row r="604" spans="1:19" s="432" customFormat="1" ht="45" customHeight="1" x14ac:dyDescent="0.2">
      <c r="A604" s="424">
        <v>599</v>
      </c>
      <c r="B604" s="455">
        <v>43409</v>
      </c>
      <c r="C604" s="454">
        <v>43313</v>
      </c>
      <c r="D604" s="429" t="s">
        <v>281</v>
      </c>
      <c r="E604" s="429" t="s">
        <v>354</v>
      </c>
      <c r="F604" s="436">
        <v>0.48</v>
      </c>
      <c r="G604" s="457" t="s">
        <v>1838</v>
      </c>
      <c r="H604" s="429" t="s">
        <v>405</v>
      </c>
      <c r="I604" s="429" t="s">
        <v>619</v>
      </c>
      <c r="J604" s="429" t="s">
        <v>620</v>
      </c>
      <c r="K604" s="429" t="s">
        <v>621</v>
      </c>
      <c r="L604" s="429" t="s">
        <v>623</v>
      </c>
      <c r="M604" s="429">
        <v>4847</v>
      </c>
      <c r="N604" s="455">
        <v>43409</v>
      </c>
      <c r="O604" s="430">
        <f t="shared" si="27"/>
        <v>3</v>
      </c>
      <c r="P604" s="430">
        <f t="shared" si="28"/>
        <v>0</v>
      </c>
      <c r="Q604" s="431" t="str">
        <f t="shared" si="29"/>
        <v>Gastos_Gerais</v>
      </c>
      <c r="R604" s="429" t="s">
        <v>330</v>
      </c>
      <c r="S604" s="429" t="s">
        <v>330</v>
      </c>
    </row>
    <row r="605" spans="1:19" s="432" customFormat="1" ht="45" customHeight="1" x14ac:dyDescent="0.2">
      <c r="A605" s="424">
        <v>600</v>
      </c>
      <c r="B605" s="455">
        <v>43409</v>
      </c>
      <c r="C605" s="454">
        <v>43313</v>
      </c>
      <c r="D605" s="429" t="s">
        <v>281</v>
      </c>
      <c r="E605" s="429" t="s">
        <v>354</v>
      </c>
      <c r="F605" s="436">
        <v>1.5</v>
      </c>
      <c r="G605" s="457" t="s">
        <v>1839</v>
      </c>
      <c r="H605" s="429" t="s">
        <v>405</v>
      </c>
      <c r="I605" s="429" t="s">
        <v>619</v>
      </c>
      <c r="J605" s="429" t="s">
        <v>620</v>
      </c>
      <c r="K605" s="429" t="s">
        <v>621</v>
      </c>
      <c r="L605" s="429" t="s">
        <v>623</v>
      </c>
      <c r="M605" s="429">
        <v>4848</v>
      </c>
      <c r="N605" s="455">
        <v>43409</v>
      </c>
      <c r="O605" s="430">
        <f t="shared" si="27"/>
        <v>3</v>
      </c>
      <c r="P605" s="430">
        <f t="shared" si="28"/>
        <v>0</v>
      </c>
      <c r="Q605" s="431" t="str">
        <f t="shared" si="29"/>
        <v>Gastos_Gerais</v>
      </c>
      <c r="R605" s="429" t="s">
        <v>330</v>
      </c>
      <c r="S605" s="429" t="s">
        <v>330</v>
      </c>
    </row>
    <row r="606" spans="1:19" s="432" customFormat="1" ht="45" customHeight="1" x14ac:dyDescent="0.2">
      <c r="A606" s="424">
        <v>601</v>
      </c>
      <c r="B606" s="455">
        <v>43409</v>
      </c>
      <c r="C606" s="454">
        <v>43313</v>
      </c>
      <c r="D606" s="429" t="s">
        <v>281</v>
      </c>
      <c r="E606" s="429" t="s">
        <v>354</v>
      </c>
      <c r="F606" s="436">
        <v>1.28</v>
      </c>
      <c r="G606" s="457" t="s">
        <v>1840</v>
      </c>
      <c r="H606" s="429" t="s">
        <v>405</v>
      </c>
      <c r="I606" s="429" t="s">
        <v>619</v>
      </c>
      <c r="J606" s="429" t="s">
        <v>620</v>
      </c>
      <c r="K606" s="429" t="s">
        <v>621</v>
      </c>
      <c r="L606" s="429" t="s">
        <v>623</v>
      </c>
      <c r="M606" s="429">
        <v>4849</v>
      </c>
      <c r="N606" s="455">
        <v>43409</v>
      </c>
      <c r="O606" s="430">
        <f t="shared" si="27"/>
        <v>3</v>
      </c>
      <c r="P606" s="430">
        <f t="shared" si="28"/>
        <v>0</v>
      </c>
      <c r="Q606" s="431" t="str">
        <f t="shared" si="29"/>
        <v>Gastos_Gerais</v>
      </c>
      <c r="R606" s="429" t="s">
        <v>330</v>
      </c>
      <c r="S606" s="429" t="s">
        <v>330</v>
      </c>
    </row>
    <row r="607" spans="1:19" s="432" customFormat="1" ht="45" customHeight="1" x14ac:dyDescent="0.2">
      <c r="A607" s="424">
        <v>602</v>
      </c>
      <c r="B607" s="455">
        <v>43409</v>
      </c>
      <c r="C607" s="454">
        <v>43313</v>
      </c>
      <c r="D607" s="429" t="s">
        <v>281</v>
      </c>
      <c r="E607" s="429" t="s">
        <v>354</v>
      </c>
      <c r="F607" s="436">
        <v>0.64</v>
      </c>
      <c r="G607" s="457" t="s">
        <v>1841</v>
      </c>
      <c r="H607" s="429" t="s">
        <v>405</v>
      </c>
      <c r="I607" s="429" t="s">
        <v>619</v>
      </c>
      <c r="J607" s="429" t="s">
        <v>620</v>
      </c>
      <c r="K607" s="429" t="s">
        <v>621</v>
      </c>
      <c r="L607" s="429" t="s">
        <v>623</v>
      </c>
      <c r="M607" s="429">
        <v>4850</v>
      </c>
      <c r="N607" s="455">
        <v>43409</v>
      </c>
      <c r="O607" s="430">
        <f t="shared" si="27"/>
        <v>3</v>
      </c>
      <c r="P607" s="430">
        <f t="shared" si="28"/>
        <v>0</v>
      </c>
      <c r="Q607" s="431" t="str">
        <f t="shared" si="29"/>
        <v>Gastos_Gerais</v>
      </c>
      <c r="R607" s="429" t="s">
        <v>330</v>
      </c>
      <c r="S607" s="429" t="s">
        <v>330</v>
      </c>
    </row>
    <row r="608" spans="1:19" s="432" customFormat="1" ht="45" customHeight="1" x14ac:dyDescent="0.2">
      <c r="A608" s="424">
        <v>603</v>
      </c>
      <c r="B608" s="455">
        <v>43409</v>
      </c>
      <c r="C608" s="454">
        <v>43313</v>
      </c>
      <c r="D608" s="429" t="s">
        <v>281</v>
      </c>
      <c r="E608" s="429" t="s">
        <v>354</v>
      </c>
      <c r="F608" s="436">
        <v>0.48</v>
      </c>
      <c r="G608" s="457" t="s">
        <v>1842</v>
      </c>
      <c r="H608" s="429" t="s">
        <v>405</v>
      </c>
      <c r="I608" s="429" t="s">
        <v>619</v>
      </c>
      <c r="J608" s="429" t="s">
        <v>620</v>
      </c>
      <c r="K608" s="429" t="s">
        <v>621</v>
      </c>
      <c r="L608" s="429" t="s">
        <v>623</v>
      </c>
      <c r="M608" s="429">
        <v>4851</v>
      </c>
      <c r="N608" s="455">
        <v>43409</v>
      </c>
      <c r="O608" s="430">
        <f t="shared" si="27"/>
        <v>3</v>
      </c>
      <c r="P608" s="430">
        <f t="shared" si="28"/>
        <v>0</v>
      </c>
      <c r="Q608" s="431" t="str">
        <f t="shared" si="29"/>
        <v>Gastos_Gerais</v>
      </c>
      <c r="R608" s="429" t="s">
        <v>330</v>
      </c>
      <c r="S608" s="429" t="s">
        <v>330</v>
      </c>
    </row>
    <row r="609" spans="1:19" s="432" customFormat="1" ht="45" customHeight="1" x14ac:dyDescent="0.2">
      <c r="A609" s="424">
        <v>604</v>
      </c>
      <c r="B609" s="455">
        <v>43409</v>
      </c>
      <c r="C609" s="454">
        <v>43313</v>
      </c>
      <c r="D609" s="429" t="s">
        <v>281</v>
      </c>
      <c r="E609" s="429" t="s">
        <v>354</v>
      </c>
      <c r="F609" s="436">
        <v>0.48</v>
      </c>
      <c r="G609" s="457" t="s">
        <v>1843</v>
      </c>
      <c r="H609" s="429" t="s">
        <v>405</v>
      </c>
      <c r="I609" s="429" t="s">
        <v>619</v>
      </c>
      <c r="J609" s="429" t="s">
        <v>620</v>
      </c>
      <c r="K609" s="429" t="s">
        <v>621</v>
      </c>
      <c r="L609" s="429" t="s">
        <v>623</v>
      </c>
      <c r="M609" s="429">
        <v>4852</v>
      </c>
      <c r="N609" s="455">
        <v>43409</v>
      </c>
      <c r="O609" s="430">
        <f t="shared" si="27"/>
        <v>3</v>
      </c>
      <c r="P609" s="430">
        <f t="shared" si="28"/>
        <v>0</v>
      </c>
      <c r="Q609" s="431" t="str">
        <f t="shared" si="29"/>
        <v>Gastos_Gerais</v>
      </c>
      <c r="R609" s="429" t="s">
        <v>330</v>
      </c>
      <c r="S609" s="429" t="s">
        <v>330</v>
      </c>
    </row>
    <row r="610" spans="1:19" s="432" customFormat="1" ht="45" customHeight="1" x14ac:dyDescent="0.2">
      <c r="A610" s="424">
        <v>605</v>
      </c>
      <c r="B610" s="455">
        <v>43409</v>
      </c>
      <c r="C610" s="454">
        <v>43313</v>
      </c>
      <c r="D610" s="429" t="s">
        <v>281</v>
      </c>
      <c r="E610" s="429" t="s">
        <v>354</v>
      </c>
      <c r="F610" s="436">
        <v>1.28</v>
      </c>
      <c r="G610" s="457" t="s">
        <v>1844</v>
      </c>
      <c r="H610" s="429" t="s">
        <v>405</v>
      </c>
      <c r="I610" s="429" t="s">
        <v>619</v>
      </c>
      <c r="J610" s="429" t="s">
        <v>620</v>
      </c>
      <c r="K610" s="429" t="s">
        <v>621</v>
      </c>
      <c r="L610" s="429" t="s">
        <v>623</v>
      </c>
      <c r="M610" s="429">
        <v>4853</v>
      </c>
      <c r="N610" s="455">
        <v>43409</v>
      </c>
      <c r="O610" s="430">
        <f t="shared" si="27"/>
        <v>3</v>
      </c>
      <c r="P610" s="430">
        <f t="shared" si="28"/>
        <v>0</v>
      </c>
      <c r="Q610" s="431" t="str">
        <f t="shared" si="29"/>
        <v>Gastos_Gerais</v>
      </c>
      <c r="R610" s="429" t="s">
        <v>330</v>
      </c>
      <c r="S610" s="429" t="s">
        <v>330</v>
      </c>
    </row>
    <row r="611" spans="1:19" s="432" customFormat="1" ht="45" customHeight="1" x14ac:dyDescent="0.2">
      <c r="A611" s="424">
        <v>606</v>
      </c>
      <c r="B611" s="455">
        <v>43409</v>
      </c>
      <c r="C611" s="454">
        <v>43313</v>
      </c>
      <c r="D611" s="429" t="s">
        <v>281</v>
      </c>
      <c r="E611" s="429" t="s">
        <v>354</v>
      </c>
      <c r="F611" s="436">
        <v>1.28</v>
      </c>
      <c r="G611" s="457" t="s">
        <v>1845</v>
      </c>
      <c r="H611" s="429" t="s">
        <v>405</v>
      </c>
      <c r="I611" s="429" t="s">
        <v>619</v>
      </c>
      <c r="J611" s="429" t="s">
        <v>620</v>
      </c>
      <c r="K611" s="429" t="s">
        <v>621</v>
      </c>
      <c r="L611" s="429" t="s">
        <v>623</v>
      </c>
      <c r="M611" s="429">
        <v>4854</v>
      </c>
      <c r="N611" s="455">
        <v>43409</v>
      </c>
      <c r="O611" s="430">
        <f t="shared" si="27"/>
        <v>3</v>
      </c>
      <c r="P611" s="430">
        <f t="shared" si="28"/>
        <v>0</v>
      </c>
      <c r="Q611" s="431" t="str">
        <f t="shared" si="29"/>
        <v>Gastos_Gerais</v>
      </c>
      <c r="R611" s="429" t="s">
        <v>330</v>
      </c>
      <c r="S611" s="429" t="s">
        <v>330</v>
      </c>
    </row>
    <row r="612" spans="1:19" s="432" customFormat="1" ht="45" customHeight="1" x14ac:dyDescent="0.2">
      <c r="A612" s="424">
        <v>607</v>
      </c>
      <c r="B612" s="455">
        <v>43409</v>
      </c>
      <c r="C612" s="454">
        <v>43313</v>
      </c>
      <c r="D612" s="429" t="s">
        <v>281</v>
      </c>
      <c r="E612" s="429" t="s">
        <v>354</v>
      </c>
      <c r="F612" s="436">
        <v>1.95</v>
      </c>
      <c r="G612" s="457" t="s">
        <v>1846</v>
      </c>
      <c r="H612" s="429" t="s">
        <v>405</v>
      </c>
      <c r="I612" s="429" t="s">
        <v>619</v>
      </c>
      <c r="J612" s="429" t="s">
        <v>620</v>
      </c>
      <c r="K612" s="429" t="s">
        <v>621</v>
      </c>
      <c r="L612" s="429" t="s">
        <v>623</v>
      </c>
      <c r="M612" s="429">
        <v>4855</v>
      </c>
      <c r="N612" s="455">
        <v>43409</v>
      </c>
      <c r="O612" s="430">
        <f t="shared" si="27"/>
        <v>3</v>
      </c>
      <c r="P612" s="430">
        <f t="shared" si="28"/>
        <v>0</v>
      </c>
      <c r="Q612" s="431" t="str">
        <f t="shared" si="29"/>
        <v>Gastos_Gerais</v>
      </c>
      <c r="R612" s="429" t="s">
        <v>330</v>
      </c>
      <c r="S612" s="429" t="s">
        <v>330</v>
      </c>
    </row>
    <row r="613" spans="1:19" s="432" customFormat="1" ht="45" customHeight="1" x14ac:dyDescent="0.2">
      <c r="A613" s="424">
        <v>608</v>
      </c>
      <c r="B613" s="455">
        <v>43409</v>
      </c>
      <c r="C613" s="454">
        <v>43313</v>
      </c>
      <c r="D613" s="429" t="s">
        <v>281</v>
      </c>
      <c r="E613" s="429" t="s">
        <v>354</v>
      </c>
      <c r="F613" s="436">
        <v>0.48</v>
      </c>
      <c r="G613" s="457" t="s">
        <v>1847</v>
      </c>
      <c r="H613" s="429" t="s">
        <v>405</v>
      </c>
      <c r="I613" s="429" t="s">
        <v>619</v>
      </c>
      <c r="J613" s="429" t="s">
        <v>620</v>
      </c>
      <c r="K613" s="429" t="s">
        <v>621</v>
      </c>
      <c r="L613" s="429" t="s">
        <v>623</v>
      </c>
      <c r="M613" s="429">
        <v>4856</v>
      </c>
      <c r="N613" s="455">
        <v>43409</v>
      </c>
      <c r="O613" s="430">
        <f t="shared" si="27"/>
        <v>3</v>
      </c>
      <c r="P613" s="430">
        <f t="shared" si="28"/>
        <v>0</v>
      </c>
      <c r="Q613" s="431" t="str">
        <f t="shared" si="29"/>
        <v>Gastos_Gerais</v>
      </c>
      <c r="R613" s="429" t="s">
        <v>330</v>
      </c>
      <c r="S613" s="429" t="s">
        <v>330</v>
      </c>
    </row>
    <row r="614" spans="1:19" s="432" customFormat="1" ht="45" customHeight="1" x14ac:dyDescent="0.2">
      <c r="A614" s="424">
        <v>609</v>
      </c>
      <c r="B614" s="455">
        <v>43409</v>
      </c>
      <c r="C614" s="454">
        <v>43313</v>
      </c>
      <c r="D614" s="429" t="s">
        <v>281</v>
      </c>
      <c r="E614" s="429" t="s">
        <v>354</v>
      </c>
      <c r="F614" s="436">
        <v>1.58</v>
      </c>
      <c r="G614" s="476" t="s">
        <v>1848</v>
      </c>
      <c r="H614" s="429" t="s">
        <v>405</v>
      </c>
      <c r="I614" s="429" t="s">
        <v>619</v>
      </c>
      <c r="J614" s="429" t="s">
        <v>620</v>
      </c>
      <c r="K614" s="429" t="s">
        <v>621</v>
      </c>
      <c r="L614" s="429" t="s">
        <v>623</v>
      </c>
      <c r="M614" s="429">
        <v>4857</v>
      </c>
      <c r="N614" s="455">
        <v>43409</v>
      </c>
      <c r="O614" s="430">
        <f t="shared" si="27"/>
        <v>3</v>
      </c>
      <c r="P614" s="430">
        <f t="shared" si="28"/>
        <v>0</v>
      </c>
      <c r="Q614" s="431" t="str">
        <f t="shared" si="29"/>
        <v>Gastos_Gerais</v>
      </c>
      <c r="R614" s="429" t="s">
        <v>330</v>
      </c>
      <c r="S614" s="429" t="s">
        <v>330</v>
      </c>
    </row>
    <row r="615" spans="1:19" s="432" customFormat="1" ht="45" customHeight="1" x14ac:dyDescent="0.2">
      <c r="A615" s="424">
        <v>610</v>
      </c>
      <c r="B615" s="455">
        <v>43409</v>
      </c>
      <c r="C615" s="454">
        <v>43313</v>
      </c>
      <c r="D615" s="429" t="s">
        <v>281</v>
      </c>
      <c r="E615" s="429" t="s">
        <v>354</v>
      </c>
      <c r="F615" s="436">
        <v>0.96</v>
      </c>
      <c r="G615" s="457" t="s">
        <v>1849</v>
      </c>
      <c r="H615" s="429" t="s">
        <v>405</v>
      </c>
      <c r="I615" s="429" t="s">
        <v>619</v>
      </c>
      <c r="J615" s="429" t="s">
        <v>620</v>
      </c>
      <c r="K615" s="429" t="s">
        <v>621</v>
      </c>
      <c r="L615" s="429" t="s">
        <v>623</v>
      </c>
      <c r="M615" s="429">
        <v>4858</v>
      </c>
      <c r="N615" s="455">
        <v>43409</v>
      </c>
      <c r="O615" s="430">
        <f t="shared" si="27"/>
        <v>3</v>
      </c>
      <c r="P615" s="430">
        <f t="shared" si="28"/>
        <v>0</v>
      </c>
      <c r="Q615" s="431" t="str">
        <f t="shared" si="29"/>
        <v>Gastos_Gerais</v>
      </c>
      <c r="R615" s="429" t="s">
        <v>330</v>
      </c>
      <c r="S615" s="429" t="s">
        <v>330</v>
      </c>
    </row>
    <row r="616" spans="1:19" s="432" customFormat="1" ht="45" customHeight="1" x14ac:dyDescent="0.2">
      <c r="A616" s="424">
        <v>611</v>
      </c>
      <c r="B616" s="455">
        <v>43409</v>
      </c>
      <c r="C616" s="454">
        <v>43313</v>
      </c>
      <c r="D616" s="429" t="s">
        <v>281</v>
      </c>
      <c r="E616" s="429" t="s">
        <v>354</v>
      </c>
      <c r="F616" s="436">
        <v>0.64</v>
      </c>
      <c r="G616" s="457" t="s">
        <v>1850</v>
      </c>
      <c r="H616" s="429" t="s">
        <v>405</v>
      </c>
      <c r="I616" s="429" t="s">
        <v>619</v>
      </c>
      <c r="J616" s="429" t="s">
        <v>620</v>
      </c>
      <c r="K616" s="429" t="s">
        <v>621</v>
      </c>
      <c r="L616" s="429" t="s">
        <v>623</v>
      </c>
      <c r="M616" s="429">
        <v>4859</v>
      </c>
      <c r="N616" s="455">
        <v>43409</v>
      </c>
      <c r="O616" s="430">
        <f t="shared" si="27"/>
        <v>3</v>
      </c>
      <c r="P616" s="430">
        <f t="shared" si="28"/>
        <v>0</v>
      </c>
      <c r="Q616" s="431" t="str">
        <f t="shared" si="29"/>
        <v>Gastos_Gerais</v>
      </c>
      <c r="R616" s="429" t="s">
        <v>330</v>
      </c>
      <c r="S616" s="429" t="s">
        <v>330</v>
      </c>
    </row>
    <row r="617" spans="1:19" s="432" customFormat="1" ht="45" customHeight="1" x14ac:dyDescent="0.2">
      <c r="A617" s="424">
        <v>612</v>
      </c>
      <c r="B617" s="455">
        <v>43409</v>
      </c>
      <c r="C617" s="454">
        <v>43344</v>
      </c>
      <c r="D617" s="429" t="s">
        <v>281</v>
      </c>
      <c r="E617" s="429" t="s">
        <v>400</v>
      </c>
      <c r="F617" s="436">
        <v>12.15</v>
      </c>
      <c r="G617" s="457" t="s">
        <v>1851</v>
      </c>
      <c r="H617" s="429" t="s">
        <v>405</v>
      </c>
      <c r="I617" s="429" t="s">
        <v>619</v>
      </c>
      <c r="J617" s="429" t="s">
        <v>620</v>
      </c>
      <c r="K617" s="429" t="s">
        <v>621</v>
      </c>
      <c r="L617" s="429" t="s">
        <v>623</v>
      </c>
      <c r="M617" s="429">
        <v>4860</v>
      </c>
      <c r="N617" s="455">
        <v>43409</v>
      </c>
      <c r="O617" s="430">
        <f t="shared" si="27"/>
        <v>3</v>
      </c>
      <c r="P617" s="430">
        <f t="shared" si="28"/>
        <v>1</v>
      </c>
      <c r="Q617" s="431" t="str">
        <f t="shared" si="29"/>
        <v>Gastos_Gerais</v>
      </c>
      <c r="R617" s="429" t="s">
        <v>330</v>
      </c>
      <c r="S617" s="429" t="s">
        <v>330</v>
      </c>
    </row>
    <row r="618" spans="1:19" s="432" customFormat="1" ht="45" customHeight="1" x14ac:dyDescent="0.2">
      <c r="A618" s="424">
        <v>613</v>
      </c>
      <c r="B618" s="455">
        <v>43409</v>
      </c>
      <c r="C618" s="454">
        <v>43344</v>
      </c>
      <c r="D618" s="429" t="s">
        <v>281</v>
      </c>
      <c r="E618" s="429" t="s">
        <v>398</v>
      </c>
      <c r="F618" s="436">
        <v>23.31</v>
      </c>
      <c r="G618" s="457" t="s">
        <v>1852</v>
      </c>
      <c r="H618" s="429" t="s">
        <v>402</v>
      </c>
      <c r="I618" s="429" t="s">
        <v>619</v>
      </c>
      <c r="J618" s="429" t="s">
        <v>620</v>
      </c>
      <c r="K618" s="429" t="s">
        <v>621</v>
      </c>
      <c r="L618" s="429" t="s">
        <v>623</v>
      </c>
      <c r="M618" s="429">
        <v>4861</v>
      </c>
      <c r="N618" s="455">
        <v>43409</v>
      </c>
      <c r="O618" s="430">
        <f t="shared" si="27"/>
        <v>3</v>
      </c>
      <c r="P618" s="430">
        <f t="shared" si="28"/>
        <v>1</v>
      </c>
      <c r="Q618" s="431" t="str">
        <f t="shared" si="29"/>
        <v>Gastos_Gerais</v>
      </c>
      <c r="R618" s="429" t="s">
        <v>330</v>
      </c>
      <c r="S618" s="429" t="s">
        <v>330</v>
      </c>
    </row>
    <row r="619" spans="1:19" s="432" customFormat="1" ht="45" customHeight="1" x14ac:dyDescent="0.2">
      <c r="A619" s="424">
        <v>614</v>
      </c>
      <c r="B619" s="455">
        <v>43409</v>
      </c>
      <c r="C619" s="454">
        <v>43344</v>
      </c>
      <c r="D619" s="429" t="s">
        <v>281</v>
      </c>
      <c r="E619" s="429" t="s">
        <v>398</v>
      </c>
      <c r="F619" s="436">
        <v>14.31</v>
      </c>
      <c r="G619" s="457" t="s">
        <v>1853</v>
      </c>
      <c r="H619" s="429" t="s">
        <v>402</v>
      </c>
      <c r="I619" s="429" t="s">
        <v>619</v>
      </c>
      <c r="J619" s="429" t="s">
        <v>620</v>
      </c>
      <c r="K619" s="429" t="s">
        <v>621</v>
      </c>
      <c r="L619" s="429" t="s">
        <v>623</v>
      </c>
      <c r="M619" s="429">
        <v>4862</v>
      </c>
      <c r="N619" s="455">
        <v>43409</v>
      </c>
      <c r="O619" s="430">
        <f t="shared" si="27"/>
        <v>3</v>
      </c>
      <c r="P619" s="430">
        <f t="shared" si="28"/>
        <v>1</v>
      </c>
      <c r="Q619" s="431" t="str">
        <f t="shared" si="29"/>
        <v>Gastos_Gerais</v>
      </c>
      <c r="R619" s="429" t="s">
        <v>330</v>
      </c>
      <c r="S619" s="429" t="s">
        <v>330</v>
      </c>
    </row>
    <row r="620" spans="1:19" s="432" customFormat="1" ht="45" customHeight="1" x14ac:dyDescent="0.2">
      <c r="A620" s="424">
        <v>615</v>
      </c>
      <c r="B620" s="455">
        <v>43409</v>
      </c>
      <c r="C620" s="454">
        <v>43344</v>
      </c>
      <c r="D620" s="429" t="s">
        <v>281</v>
      </c>
      <c r="E620" s="429" t="s">
        <v>382</v>
      </c>
      <c r="F620" s="436">
        <v>35.840000000000003</v>
      </c>
      <c r="G620" s="457" t="s">
        <v>1854</v>
      </c>
      <c r="H620" s="429" t="s">
        <v>408</v>
      </c>
      <c r="I620" s="429" t="s">
        <v>619</v>
      </c>
      <c r="J620" s="429" t="s">
        <v>620</v>
      </c>
      <c r="K620" s="429" t="s">
        <v>621</v>
      </c>
      <c r="L620" s="429" t="s">
        <v>623</v>
      </c>
      <c r="M620" s="429">
        <v>4863</v>
      </c>
      <c r="N620" s="455">
        <v>43409</v>
      </c>
      <c r="O620" s="430">
        <f t="shared" si="27"/>
        <v>3</v>
      </c>
      <c r="P620" s="430">
        <f t="shared" si="28"/>
        <v>1</v>
      </c>
      <c r="Q620" s="431" t="str">
        <f t="shared" si="29"/>
        <v>Gastos_Gerais</v>
      </c>
      <c r="R620" s="429" t="s">
        <v>330</v>
      </c>
      <c r="S620" s="429" t="s">
        <v>330</v>
      </c>
    </row>
    <row r="621" spans="1:19" s="432" customFormat="1" ht="45" customHeight="1" x14ac:dyDescent="0.2">
      <c r="A621" s="424">
        <v>616</v>
      </c>
      <c r="B621" s="455">
        <v>43409</v>
      </c>
      <c r="C621" s="454">
        <v>43344</v>
      </c>
      <c r="D621" s="429" t="s">
        <v>281</v>
      </c>
      <c r="E621" s="429" t="s">
        <v>398</v>
      </c>
      <c r="F621" s="436">
        <v>23.31</v>
      </c>
      <c r="G621" s="457" t="s">
        <v>1855</v>
      </c>
      <c r="H621" s="429" t="s">
        <v>402</v>
      </c>
      <c r="I621" s="429" t="s">
        <v>619</v>
      </c>
      <c r="J621" s="429" t="s">
        <v>620</v>
      </c>
      <c r="K621" s="429" t="s">
        <v>621</v>
      </c>
      <c r="L621" s="429" t="s">
        <v>623</v>
      </c>
      <c r="M621" s="429">
        <v>4864</v>
      </c>
      <c r="N621" s="455">
        <v>43409</v>
      </c>
      <c r="O621" s="430">
        <f t="shared" si="27"/>
        <v>3</v>
      </c>
      <c r="P621" s="430">
        <f t="shared" si="28"/>
        <v>1</v>
      </c>
      <c r="Q621" s="431" t="str">
        <f t="shared" si="29"/>
        <v>Gastos_Gerais</v>
      </c>
      <c r="R621" s="429" t="s">
        <v>330</v>
      </c>
      <c r="S621" s="429" t="s">
        <v>330</v>
      </c>
    </row>
    <row r="622" spans="1:19" s="432" customFormat="1" ht="45" customHeight="1" x14ac:dyDescent="0.2">
      <c r="A622" s="424">
        <v>617</v>
      </c>
      <c r="B622" s="455">
        <v>43409</v>
      </c>
      <c r="C622" s="454">
        <v>43344</v>
      </c>
      <c r="D622" s="429" t="s">
        <v>281</v>
      </c>
      <c r="E622" s="429" t="s">
        <v>93</v>
      </c>
      <c r="F622" s="436">
        <v>23.67</v>
      </c>
      <c r="G622" s="457" t="s">
        <v>1856</v>
      </c>
      <c r="H622" s="429" t="s">
        <v>329</v>
      </c>
      <c r="I622" s="429" t="s">
        <v>619</v>
      </c>
      <c r="J622" s="429" t="s">
        <v>620</v>
      </c>
      <c r="K622" s="429" t="s">
        <v>621</v>
      </c>
      <c r="L622" s="429" t="s">
        <v>623</v>
      </c>
      <c r="M622" s="429">
        <v>4865</v>
      </c>
      <c r="N622" s="455">
        <v>43409</v>
      </c>
      <c r="O622" s="430">
        <f t="shared" si="27"/>
        <v>3</v>
      </c>
      <c r="P622" s="430">
        <f t="shared" si="28"/>
        <v>1</v>
      </c>
      <c r="Q622" s="431" t="str">
        <f t="shared" si="29"/>
        <v>Gastos_Gerais</v>
      </c>
      <c r="R622" s="429" t="s">
        <v>330</v>
      </c>
      <c r="S622" s="429" t="s">
        <v>330</v>
      </c>
    </row>
    <row r="623" spans="1:19" s="432" customFormat="1" ht="45" customHeight="1" x14ac:dyDescent="0.2">
      <c r="A623" s="424">
        <v>618</v>
      </c>
      <c r="B623" s="455">
        <v>43409</v>
      </c>
      <c r="C623" s="454">
        <v>43374</v>
      </c>
      <c r="D623" s="429" t="s">
        <v>281</v>
      </c>
      <c r="E623" s="429" t="s">
        <v>398</v>
      </c>
      <c r="F623" s="436">
        <v>51.18</v>
      </c>
      <c r="G623" s="457" t="s">
        <v>1857</v>
      </c>
      <c r="H623" s="429" t="s">
        <v>402</v>
      </c>
      <c r="I623" s="429" t="s">
        <v>619</v>
      </c>
      <c r="J623" s="429" t="s">
        <v>620</v>
      </c>
      <c r="K623" s="429" t="s">
        <v>621</v>
      </c>
      <c r="L623" s="429" t="s">
        <v>623</v>
      </c>
      <c r="M623" s="429">
        <v>4866</v>
      </c>
      <c r="N623" s="455">
        <v>43409</v>
      </c>
      <c r="O623" s="430">
        <f t="shared" si="27"/>
        <v>3</v>
      </c>
      <c r="P623" s="430">
        <f t="shared" si="28"/>
        <v>2</v>
      </c>
      <c r="Q623" s="431" t="str">
        <f t="shared" si="29"/>
        <v>Gastos_Gerais</v>
      </c>
      <c r="R623" s="429" t="s">
        <v>330</v>
      </c>
      <c r="S623" s="429" t="s">
        <v>330</v>
      </c>
    </row>
    <row r="624" spans="1:19" s="432" customFormat="1" ht="45" customHeight="1" x14ac:dyDescent="0.2">
      <c r="A624" s="424">
        <v>619</v>
      </c>
      <c r="B624" s="455">
        <v>43409</v>
      </c>
      <c r="C624" s="454">
        <v>43374</v>
      </c>
      <c r="D624" s="429" t="s">
        <v>281</v>
      </c>
      <c r="E624" s="429" t="s">
        <v>398</v>
      </c>
      <c r="F624" s="436">
        <v>46.83</v>
      </c>
      <c r="G624" s="457" t="s">
        <v>1858</v>
      </c>
      <c r="H624" s="429" t="s">
        <v>402</v>
      </c>
      <c r="I624" s="429" t="s">
        <v>619</v>
      </c>
      <c r="J624" s="429" t="s">
        <v>620</v>
      </c>
      <c r="K624" s="429" t="s">
        <v>621</v>
      </c>
      <c r="L624" s="429" t="s">
        <v>623</v>
      </c>
      <c r="M624" s="429">
        <v>4867</v>
      </c>
      <c r="N624" s="455">
        <v>43409</v>
      </c>
      <c r="O624" s="430">
        <f t="shared" si="27"/>
        <v>3</v>
      </c>
      <c r="P624" s="430">
        <f t="shared" si="28"/>
        <v>2</v>
      </c>
      <c r="Q624" s="431" t="str">
        <f t="shared" si="29"/>
        <v>Gastos_Gerais</v>
      </c>
      <c r="R624" s="429" t="s">
        <v>330</v>
      </c>
      <c r="S624" s="429" t="s">
        <v>330</v>
      </c>
    </row>
    <row r="625" spans="1:19" s="432" customFormat="1" ht="45" customHeight="1" x14ac:dyDescent="0.2">
      <c r="A625" s="424">
        <v>620</v>
      </c>
      <c r="B625" s="455">
        <v>43409</v>
      </c>
      <c r="C625" s="454">
        <v>43374</v>
      </c>
      <c r="D625" s="429" t="s">
        <v>281</v>
      </c>
      <c r="E625" s="429" t="s">
        <v>398</v>
      </c>
      <c r="F625" s="436">
        <v>244.31</v>
      </c>
      <c r="G625" s="457" t="s">
        <v>1859</v>
      </c>
      <c r="H625" s="429" t="s">
        <v>402</v>
      </c>
      <c r="I625" s="429" t="s">
        <v>619</v>
      </c>
      <c r="J625" s="475" t="s">
        <v>620</v>
      </c>
      <c r="K625" s="429" t="s">
        <v>621</v>
      </c>
      <c r="L625" s="429" t="s">
        <v>623</v>
      </c>
      <c r="M625" s="429">
        <v>4868</v>
      </c>
      <c r="N625" s="455">
        <v>43409</v>
      </c>
      <c r="O625" s="430">
        <f t="shared" si="27"/>
        <v>3</v>
      </c>
      <c r="P625" s="430">
        <f t="shared" si="28"/>
        <v>2</v>
      </c>
      <c r="Q625" s="431" t="str">
        <f t="shared" si="29"/>
        <v>Gastos_Gerais</v>
      </c>
      <c r="R625" s="429" t="s">
        <v>330</v>
      </c>
      <c r="S625" s="429" t="s">
        <v>330</v>
      </c>
    </row>
    <row r="626" spans="1:19" s="432" customFormat="1" ht="45" customHeight="1" x14ac:dyDescent="0.2">
      <c r="A626" s="424">
        <v>621</v>
      </c>
      <c r="B626" s="455">
        <v>43409</v>
      </c>
      <c r="C626" s="454">
        <v>43374</v>
      </c>
      <c r="D626" s="429" t="s">
        <v>281</v>
      </c>
      <c r="E626" s="429" t="s">
        <v>398</v>
      </c>
      <c r="F626" s="436">
        <v>39.6</v>
      </c>
      <c r="G626" s="457" t="s">
        <v>1860</v>
      </c>
      <c r="H626" s="429" t="s">
        <v>402</v>
      </c>
      <c r="I626" s="429" t="s">
        <v>619</v>
      </c>
      <c r="J626" s="429" t="s">
        <v>620</v>
      </c>
      <c r="K626" s="429" t="s">
        <v>621</v>
      </c>
      <c r="L626" s="429" t="s">
        <v>623</v>
      </c>
      <c r="M626" s="429">
        <v>4869</v>
      </c>
      <c r="N626" s="455">
        <v>43409</v>
      </c>
      <c r="O626" s="430">
        <f t="shared" si="27"/>
        <v>3</v>
      </c>
      <c r="P626" s="430">
        <f t="shared" si="28"/>
        <v>2</v>
      </c>
      <c r="Q626" s="431" t="str">
        <f t="shared" si="29"/>
        <v>Gastos_Gerais</v>
      </c>
      <c r="R626" s="429" t="s">
        <v>330</v>
      </c>
      <c r="S626" s="429" t="s">
        <v>330</v>
      </c>
    </row>
    <row r="627" spans="1:19" s="432" customFormat="1" ht="45" customHeight="1" x14ac:dyDescent="0.2">
      <c r="A627" s="424">
        <v>622</v>
      </c>
      <c r="B627" s="455">
        <v>43409</v>
      </c>
      <c r="C627" s="454">
        <v>43344</v>
      </c>
      <c r="D627" s="429" t="s">
        <v>281</v>
      </c>
      <c r="E627" s="429" t="s">
        <v>398</v>
      </c>
      <c r="F627" s="436">
        <v>5.19</v>
      </c>
      <c r="G627" s="457" t="s">
        <v>1861</v>
      </c>
      <c r="H627" s="429" t="s">
        <v>329</v>
      </c>
      <c r="I627" s="429" t="s">
        <v>619</v>
      </c>
      <c r="J627" s="429" t="s">
        <v>620</v>
      </c>
      <c r="K627" s="429" t="s">
        <v>621</v>
      </c>
      <c r="L627" s="429" t="s">
        <v>623</v>
      </c>
      <c r="M627" s="464">
        <v>4870</v>
      </c>
      <c r="N627" s="455">
        <v>43409</v>
      </c>
      <c r="O627" s="430">
        <f t="shared" si="27"/>
        <v>3</v>
      </c>
      <c r="P627" s="430">
        <f t="shared" si="28"/>
        <v>1</v>
      </c>
      <c r="Q627" s="431" t="str">
        <f t="shared" si="29"/>
        <v>Gastos_Gerais</v>
      </c>
      <c r="R627" s="429" t="s">
        <v>330</v>
      </c>
      <c r="S627" s="429" t="s">
        <v>330</v>
      </c>
    </row>
    <row r="628" spans="1:19" s="432" customFormat="1" ht="45" customHeight="1" x14ac:dyDescent="0.2">
      <c r="A628" s="424">
        <v>623</v>
      </c>
      <c r="B628" s="455">
        <v>43409</v>
      </c>
      <c r="C628" s="454">
        <v>43344</v>
      </c>
      <c r="D628" s="429" t="s">
        <v>189</v>
      </c>
      <c r="E628" s="429" t="s">
        <v>186</v>
      </c>
      <c r="F628" s="436">
        <v>1.2</v>
      </c>
      <c r="G628" s="457" t="s">
        <v>1862</v>
      </c>
      <c r="H628" s="429" t="s">
        <v>330</v>
      </c>
      <c r="I628" s="429" t="s">
        <v>619</v>
      </c>
      <c r="J628" s="429" t="s">
        <v>620</v>
      </c>
      <c r="K628" s="429" t="s">
        <v>621</v>
      </c>
      <c r="L628" s="429" t="s">
        <v>623</v>
      </c>
      <c r="M628" s="429">
        <v>4871</v>
      </c>
      <c r="N628" s="455">
        <v>43409</v>
      </c>
      <c r="O628" s="430">
        <f t="shared" si="27"/>
        <v>3</v>
      </c>
      <c r="P628" s="430">
        <f t="shared" si="28"/>
        <v>1</v>
      </c>
      <c r="Q628" s="431" t="str">
        <f t="shared" si="29"/>
        <v>Gastos_com_Pessoal</v>
      </c>
      <c r="R628" s="429" t="s">
        <v>330</v>
      </c>
      <c r="S628" s="429" t="s">
        <v>330</v>
      </c>
    </row>
    <row r="629" spans="1:19" s="432" customFormat="1" ht="45" customHeight="1" x14ac:dyDescent="0.2">
      <c r="A629" s="424">
        <v>624</v>
      </c>
      <c r="B629" s="455">
        <v>43409</v>
      </c>
      <c r="C629" s="454">
        <v>43344</v>
      </c>
      <c r="D629" s="429" t="s">
        <v>189</v>
      </c>
      <c r="E629" s="429" t="s">
        <v>164</v>
      </c>
      <c r="F629" s="436">
        <v>7.0000000000000007E-2</v>
      </c>
      <c r="G629" s="457" t="s">
        <v>1863</v>
      </c>
      <c r="H629" s="429" t="s">
        <v>330</v>
      </c>
      <c r="I629" s="429" t="s">
        <v>619</v>
      </c>
      <c r="J629" s="429" t="s">
        <v>620</v>
      </c>
      <c r="K629" s="429" t="s">
        <v>621</v>
      </c>
      <c r="L629" s="429" t="s">
        <v>623</v>
      </c>
      <c r="M629" s="429">
        <v>4872</v>
      </c>
      <c r="N629" s="455">
        <v>43409</v>
      </c>
      <c r="O629" s="430">
        <f t="shared" si="27"/>
        <v>3</v>
      </c>
      <c r="P629" s="430">
        <f t="shared" si="28"/>
        <v>1</v>
      </c>
      <c r="Q629" s="431" t="str">
        <f t="shared" si="29"/>
        <v>Gastos_com_Pessoal</v>
      </c>
      <c r="R629" s="429" t="s">
        <v>330</v>
      </c>
      <c r="S629" s="429" t="s">
        <v>330</v>
      </c>
    </row>
    <row r="630" spans="1:19" s="432" customFormat="1" ht="45" customHeight="1" x14ac:dyDescent="0.2">
      <c r="A630" s="424">
        <v>625</v>
      </c>
      <c r="B630" s="455">
        <v>43409</v>
      </c>
      <c r="C630" s="454">
        <v>43252</v>
      </c>
      <c r="D630" s="429" t="s">
        <v>281</v>
      </c>
      <c r="E630" s="429" t="s">
        <v>398</v>
      </c>
      <c r="F630" s="436">
        <v>77.709999999999994</v>
      </c>
      <c r="G630" s="457" t="s">
        <v>1864</v>
      </c>
      <c r="H630" s="429" t="s">
        <v>407</v>
      </c>
      <c r="I630" s="429" t="s">
        <v>619</v>
      </c>
      <c r="J630" s="429" t="s">
        <v>620</v>
      </c>
      <c r="K630" s="429" t="s">
        <v>621</v>
      </c>
      <c r="L630" s="429" t="s">
        <v>623</v>
      </c>
      <c r="M630" s="429">
        <v>4873</v>
      </c>
      <c r="N630" s="455">
        <v>43409</v>
      </c>
      <c r="O630" s="430">
        <f t="shared" si="27"/>
        <v>3</v>
      </c>
      <c r="P630" s="430">
        <f t="shared" si="28"/>
        <v>-2</v>
      </c>
      <c r="Q630" s="431" t="str">
        <f t="shared" si="29"/>
        <v>Gastos_Gerais</v>
      </c>
      <c r="R630" s="429" t="s">
        <v>330</v>
      </c>
      <c r="S630" s="429" t="s">
        <v>330</v>
      </c>
    </row>
    <row r="631" spans="1:19" s="432" customFormat="1" ht="45" customHeight="1" x14ac:dyDescent="0.2">
      <c r="A631" s="424">
        <v>626</v>
      </c>
      <c r="B631" s="455">
        <v>43409</v>
      </c>
      <c r="C631" s="454">
        <v>43374</v>
      </c>
      <c r="D631" s="429" t="s">
        <v>281</v>
      </c>
      <c r="E631" s="429" t="s">
        <v>400</v>
      </c>
      <c r="F631" s="436">
        <v>37.57</v>
      </c>
      <c r="G631" s="457" t="s">
        <v>1865</v>
      </c>
      <c r="H631" s="429" t="s">
        <v>406</v>
      </c>
      <c r="I631" s="429" t="s">
        <v>619</v>
      </c>
      <c r="J631" s="429" t="s">
        <v>620</v>
      </c>
      <c r="K631" s="429" t="s">
        <v>621</v>
      </c>
      <c r="L631" s="429" t="s">
        <v>623</v>
      </c>
      <c r="M631" s="429">
        <v>4828</v>
      </c>
      <c r="N631" s="455">
        <v>43409</v>
      </c>
      <c r="O631" s="430">
        <f t="shared" si="27"/>
        <v>3</v>
      </c>
      <c r="P631" s="430">
        <f t="shared" si="28"/>
        <v>2</v>
      </c>
      <c r="Q631" s="431" t="str">
        <f t="shared" si="29"/>
        <v>Gastos_Gerais</v>
      </c>
      <c r="R631" s="429" t="s">
        <v>330</v>
      </c>
      <c r="S631" s="429" t="s">
        <v>330</v>
      </c>
    </row>
    <row r="632" spans="1:19" s="432" customFormat="1" ht="45" customHeight="1" x14ac:dyDescent="0.2">
      <c r="A632" s="424">
        <v>627</v>
      </c>
      <c r="B632" s="455">
        <v>43410</v>
      </c>
      <c r="C632" s="454">
        <v>43160</v>
      </c>
      <c r="D632" s="429" t="s">
        <v>281</v>
      </c>
      <c r="E632" s="429" t="s">
        <v>386</v>
      </c>
      <c r="F632" s="436">
        <v>4853</v>
      </c>
      <c r="G632" s="457" t="s">
        <v>436</v>
      </c>
      <c r="H632" s="429" t="s">
        <v>405</v>
      </c>
      <c r="I632" s="429" t="s">
        <v>599</v>
      </c>
      <c r="J632" s="429" t="s">
        <v>600</v>
      </c>
      <c r="K632" s="429" t="s">
        <v>441</v>
      </c>
      <c r="L632" s="429" t="s">
        <v>33</v>
      </c>
      <c r="M632" s="429" t="s">
        <v>1034</v>
      </c>
      <c r="N632" s="455">
        <v>43391</v>
      </c>
      <c r="O632" s="430">
        <f t="shared" si="27"/>
        <v>3</v>
      </c>
      <c r="P632" s="430">
        <f t="shared" si="28"/>
        <v>-5</v>
      </c>
      <c r="Q632" s="431" t="str">
        <f t="shared" si="29"/>
        <v>Gastos_Gerais</v>
      </c>
      <c r="R632" s="429" t="s">
        <v>425</v>
      </c>
      <c r="S632" s="429" t="s">
        <v>1866</v>
      </c>
    </row>
    <row r="633" spans="1:19" s="432" customFormat="1" ht="93.75" customHeight="1" x14ac:dyDescent="0.2">
      <c r="A633" s="424">
        <v>628</v>
      </c>
      <c r="B633" s="455">
        <v>43410</v>
      </c>
      <c r="C633" s="454">
        <v>43374</v>
      </c>
      <c r="D633" s="429" t="s">
        <v>281</v>
      </c>
      <c r="E633" s="429" t="s">
        <v>92</v>
      </c>
      <c r="F633" s="436">
        <v>23000</v>
      </c>
      <c r="G633" s="457" t="s">
        <v>1867</v>
      </c>
      <c r="H633" s="429" t="s">
        <v>402</v>
      </c>
      <c r="I633" s="429" t="s">
        <v>1709</v>
      </c>
      <c r="J633" s="429" t="s">
        <v>1710</v>
      </c>
      <c r="K633" s="429" t="s">
        <v>608</v>
      </c>
      <c r="L633" s="429" t="s">
        <v>33</v>
      </c>
      <c r="M633" s="429" t="s">
        <v>1868</v>
      </c>
      <c r="N633" s="455">
        <v>43409</v>
      </c>
      <c r="O633" s="430">
        <f t="shared" si="27"/>
        <v>3</v>
      </c>
      <c r="P633" s="430">
        <f t="shared" si="28"/>
        <v>2</v>
      </c>
      <c r="Q633" s="431" t="str">
        <f t="shared" si="29"/>
        <v>Gastos_Gerais</v>
      </c>
      <c r="R633" s="429" t="s">
        <v>422</v>
      </c>
      <c r="S633" s="429" t="s">
        <v>1869</v>
      </c>
    </row>
    <row r="634" spans="1:19" s="432" customFormat="1" ht="162.75" customHeight="1" x14ac:dyDescent="0.2">
      <c r="A634" s="424">
        <v>629</v>
      </c>
      <c r="B634" s="455">
        <v>43410</v>
      </c>
      <c r="C634" s="454">
        <v>43374</v>
      </c>
      <c r="D634" s="429" t="s">
        <v>281</v>
      </c>
      <c r="E634" s="429" t="s">
        <v>400</v>
      </c>
      <c r="F634" s="436">
        <v>333.72</v>
      </c>
      <c r="G634" s="457" t="s">
        <v>1750</v>
      </c>
      <c r="H634" s="429" t="s">
        <v>406</v>
      </c>
      <c r="I634" s="429" t="s">
        <v>1870</v>
      </c>
      <c r="J634" s="429" t="s">
        <v>1871</v>
      </c>
      <c r="K634" s="429" t="s">
        <v>608</v>
      </c>
      <c r="L634" s="429" t="s">
        <v>33</v>
      </c>
      <c r="M634" s="429" t="s">
        <v>1872</v>
      </c>
      <c r="N634" s="455">
        <v>43403</v>
      </c>
      <c r="O634" s="430">
        <f t="shared" si="27"/>
        <v>3</v>
      </c>
      <c r="P634" s="430">
        <f t="shared" si="28"/>
        <v>2</v>
      </c>
      <c r="Q634" s="431" t="str">
        <f t="shared" si="29"/>
        <v>Gastos_Gerais</v>
      </c>
      <c r="R634" s="429" t="s">
        <v>425</v>
      </c>
      <c r="S634" s="429" t="s">
        <v>2827</v>
      </c>
    </row>
    <row r="635" spans="1:19" s="432" customFormat="1" ht="81" customHeight="1" x14ac:dyDescent="0.2">
      <c r="A635" s="424">
        <v>630</v>
      </c>
      <c r="B635" s="455">
        <v>43410</v>
      </c>
      <c r="C635" s="454">
        <v>43374</v>
      </c>
      <c r="D635" s="429" t="s">
        <v>281</v>
      </c>
      <c r="E635" s="429" t="s">
        <v>382</v>
      </c>
      <c r="F635" s="436">
        <v>500</v>
      </c>
      <c r="G635" s="457" t="s">
        <v>614</v>
      </c>
      <c r="H635" s="429" t="s">
        <v>403</v>
      </c>
      <c r="I635" s="429" t="s">
        <v>1873</v>
      </c>
      <c r="J635" s="429" t="s">
        <v>1874</v>
      </c>
      <c r="K635" s="429" t="s">
        <v>1875</v>
      </c>
      <c r="L635" s="429" t="s">
        <v>33</v>
      </c>
      <c r="M635" s="429" t="s">
        <v>1876</v>
      </c>
      <c r="N635" s="455">
        <v>43403</v>
      </c>
      <c r="O635" s="430">
        <f t="shared" si="27"/>
        <v>3</v>
      </c>
      <c r="P635" s="430">
        <f t="shared" si="28"/>
        <v>2</v>
      </c>
      <c r="Q635" s="431" t="str">
        <f t="shared" si="29"/>
        <v>Gastos_Gerais</v>
      </c>
      <c r="R635" s="429" t="s">
        <v>425</v>
      </c>
      <c r="S635" s="429" t="s">
        <v>1877</v>
      </c>
    </row>
    <row r="636" spans="1:19" s="432" customFormat="1" ht="45" customHeight="1" x14ac:dyDescent="0.2">
      <c r="A636" s="424">
        <v>631</v>
      </c>
      <c r="B636" s="455">
        <v>43411</v>
      </c>
      <c r="C636" s="454">
        <v>43374</v>
      </c>
      <c r="D636" s="429" t="s">
        <v>189</v>
      </c>
      <c r="E636" s="429" t="s">
        <v>5</v>
      </c>
      <c r="F636" s="436">
        <v>-27.06</v>
      </c>
      <c r="G636" s="457" t="s">
        <v>1878</v>
      </c>
      <c r="H636" s="429" t="s">
        <v>330</v>
      </c>
      <c r="I636" s="429" t="s">
        <v>720</v>
      </c>
      <c r="J636" s="429" t="s">
        <v>721</v>
      </c>
      <c r="K636" s="429" t="s">
        <v>722</v>
      </c>
      <c r="L636" s="429" t="s">
        <v>723</v>
      </c>
      <c r="M636" s="429" t="s">
        <v>330</v>
      </c>
      <c r="N636" s="455">
        <v>43411</v>
      </c>
      <c r="O636" s="430">
        <f t="shared" si="27"/>
        <v>3</v>
      </c>
      <c r="P636" s="430">
        <f t="shared" si="28"/>
        <v>2</v>
      </c>
      <c r="Q636" s="431" t="str">
        <f t="shared" si="29"/>
        <v>Gastos_com_Pessoal</v>
      </c>
      <c r="R636" s="429" t="s">
        <v>330</v>
      </c>
      <c r="S636" s="429" t="s">
        <v>330</v>
      </c>
    </row>
    <row r="637" spans="1:19" s="432" customFormat="1" ht="68.25" customHeight="1" x14ac:dyDescent="0.2">
      <c r="A637" s="424">
        <v>632</v>
      </c>
      <c r="B637" s="455">
        <v>43411</v>
      </c>
      <c r="C637" s="454">
        <v>43374</v>
      </c>
      <c r="D637" s="429" t="s">
        <v>189</v>
      </c>
      <c r="E637" s="429" t="s">
        <v>5</v>
      </c>
      <c r="F637" s="436">
        <v>-13.05</v>
      </c>
      <c r="G637" s="457" t="s">
        <v>1879</v>
      </c>
      <c r="H637" s="429" t="s">
        <v>330</v>
      </c>
      <c r="I637" s="429" t="s">
        <v>720</v>
      </c>
      <c r="J637" s="429" t="s">
        <v>721</v>
      </c>
      <c r="K637" s="429" t="s">
        <v>722</v>
      </c>
      <c r="L637" s="429" t="s">
        <v>723</v>
      </c>
      <c r="M637" s="429" t="s">
        <v>330</v>
      </c>
      <c r="N637" s="455">
        <v>43411</v>
      </c>
      <c r="O637" s="430">
        <f t="shared" si="27"/>
        <v>3</v>
      </c>
      <c r="P637" s="430">
        <f t="shared" si="28"/>
        <v>2</v>
      </c>
      <c r="Q637" s="431" t="str">
        <f t="shared" si="29"/>
        <v>Gastos_com_Pessoal</v>
      </c>
      <c r="R637" s="429" t="s">
        <v>330</v>
      </c>
      <c r="S637" s="429" t="s">
        <v>330</v>
      </c>
    </row>
    <row r="638" spans="1:19" s="432" customFormat="1" ht="60.75" customHeight="1" x14ac:dyDescent="0.2">
      <c r="A638" s="424">
        <v>633</v>
      </c>
      <c r="B638" s="455">
        <v>43411</v>
      </c>
      <c r="C638" s="454">
        <v>43374</v>
      </c>
      <c r="D638" s="429" t="s">
        <v>189</v>
      </c>
      <c r="E638" s="429" t="s">
        <v>5</v>
      </c>
      <c r="F638" s="436">
        <v>-3766.25</v>
      </c>
      <c r="G638" s="457" t="s">
        <v>1880</v>
      </c>
      <c r="H638" s="429" t="s">
        <v>330</v>
      </c>
      <c r="I638" s="429" t="s">
        <v>720</v>
      </c>
      <c r="J638" s="429" t="s">
        <v>721</v>
      </c>
      <c r="K638" s="429" t="s">
        <v>722</v>
      </c>
      <c r="L638" s="429" t="s">
        <v>723</v>
      </c>
      <c r="M638" s="429" t="s">
        <v>330</v>
      </c>
      <c r="N638" s="455">
        <v>43411</v>
      </c>
      <c r="O638" s="430">
        <f t="shared" si="27"/>
        <v>3</v>
      </c>
      <c r="P638" s="430">
        <f t="shared" si="28"/>
        <v>2</v>
      </c>
      <c r="Q638" s="431" t="str">
        <f t="shared" si="29"/>
        <v>Gastos_com_Pessoal</v>
      </c>
      <c r="R638" s="429" t="s">
        <v>330</v>
      </c>
      <c r="S638" s="429" t="s">
        <v>330</v>
      </c>
    </row>
    <row r="639" spans="1:19" s="432" customFormat="1" ht="74.25" customHeight="1" x14ac:dyDescent="0.2">
      <c r="A639" s="424">
        <v>634</v>
      </c>
      <c r="B639" s="455">
        <v>43411</v>
      </c>
      <c r="C639" s="454">
        <v>43374</v>
      </c>
      <c r="D639" s="429" t="s">
        <v>281</v>
      </c>
      <c r="E639" s="429" t="s">
        <v>93</v>
      </c>
      <c r="F639" s="436">
        <v>-173.56</v>
      </c>
      <c r="G639" s="457" t="s">
        <v>1881</v>
      </c>
      <c r="H639" s="429" t="s">
        <v>329</v>
      </c>
      <c r="I639" s="429" t="s">
        <v>720</v>
      </c>
      <c r="J639" s="429" t="s">
        <v>721</v>
      </c>
      <c r="K639" s="429" t="s">
        <v>722</v>
      </c>
      <c r="L639" s="429" t="s">
        <v>723</v>
      </c>
      <c r="M639" s="429" t="s">
        <v>330</v>
      </c>
      <c r="N639" s="455">
        <v>43411</v>
      </c>
      <c r="O639" s="430">
        <f t="shared" si="27"/>
        <v>3</v>
      </c>
      <c r="P639" s="430">
        <f t="shared" si="28"/>
        <v>2</v>
      </c>
      <c r="Q639" s="431" t="str">
        <f t="shared" si="29"/>
        <v>Gastos_Gerais</v>
      </c>
      <c r="R639" s="429" t="s">
        <v>330</v>
      </c>
      <c r="S639" s="429" t="s">
        <v>330</v>
      </c>
    </row>
    <row r="640" spans="1:19" s="432" customFormat="1" ht="60" customHeight="1" x14ac:dyDescent="0.2">
      <c r="A640" s="424">
        <v>635</v>
      </c>
      <c r="B640" s="455">
        <v>43411</v>
      </c>
      <c r="C640" s="454">
        <v>43374</v>
      </c>
      <c r="D640" s="429" t="s">
        <v>189</v>
      </c>
      <c r="E640" s="429" t="s">
        <v>5</v>
      </c>
      <c r="F640" s="436">
        <v>-19.36</v>
      </c>
      <c r="G640" s="457" t="s">
        <v>1882</v>
      </c>
      <c r="H640" s="429" t="s">
        <v>330</v>
      </c>
      <c r="I640" s="429" t="s">
        <v>720</v>
      </c>
      <c r="J640" s="429" t="s">
        <v>721</v>
      </c>
      <c r="K640" s="429" t="s">
        <v>722</v>
      </c>
      <c r="L640" s="429" t="s">
        <v>723</v>
      </c>
      <c r="M640" s="429" t="s">
        <v>330</v>
      </c>
      <c r="N640" s="455">
        <v>43411</v>
      </c>
      <c r="O640" s="430">
        <f t="shared" si="27"/>
        <v>3</v>
      </c>
      <c r="P640" s="430">
        <f t="shared" si="28"/>
        <v>2</v>
      </c>
      <c r="Q640" s="431" t="str">
        <f t="shared" si="29"/>
        <v>Gastos_com_Pessoal</v>
      </c>
      <c r="R640" s="429" t="s">
        <v>330</v>
      </c>
      <c r="S640" s="429" t="s">
        <v>330</v>
      </c>
    </row>
    <row r="641" spans="1:19" s="432" customFormat="1" ht="77.25" customHeight="1" x14ac:dyDescent="0.2">
      <c r="A641" s="424">
        <v>636</v>
      </c>
      <c r="B641" s="455">
        <v>43411</v>
      </c>
      <c r="C641" s="454">
        <v>43374</v>
      </c>
      <c r="D641" s="429" t="s">
        <v>281</v>
      </c>
      <c r="E641" s="429" t="s">
        <v>93</v>
      </c>
      <c r="F641" s="436">
        <v>-323.56</v>
      </c>
      <c r="G641" s="457" t="s">
        <v>1883</v>
      </c>
      <c r="H641" s="429" t="s">
        <v>329</v>
      </c>
      <c r="I641" s="429" t="s">
        <v>720</v>
      </c>
      <c r="J641" s="429" t="s">
        <v>721</v>
      </c>
      <c r="K641" s="429" t="s">
        <v>722</v>
      </c>
      <c r="L641" s="429" t="s">
        <v>723</v>
      </c>
      <c r="M641" s="429" t="s">
        <v>330</v>
      </c>
      <c r="N641" s="455">
        <v>43411</v>
      </c>
      <c r="O641" s="430">
        <f t="shared" si="27"/>
        <v>3</v>
      </c>
      <c r="P641" s="430">
        <f t="shared" si="28"/>
        <v>2</v>
      </c>
      <c r="Q641" s="431" t="str">
        <f t="shared" si="29"/>
        <v>Gastos_Gerais</v>
      </c>
      <c r="R641" s="429" t="s">
        <v>330</v>
      </c>
      <c r="S641" s="429" t="s">
        <v>330</v>
      </c>
    </row>
    <row r="642" spans="1:19" s="432" customFormat="1" ht="57" customHeight="1" x14ac:dyDescent="0.2">
      <c r="A642" s="424">
        <v>637</v>
      </c>
      <c r="B642" s="455">
        <v>43411</v>
      </c>
      <c r="C642" s="454">
        <v>43374</v>
      </c>
      <c r="D642" s="429" t="s">
        <v>189</v>
      </c>
      <c r="E642" s="429" t="s">
        <v>5</v>
      </c>
      <c r="F642" s="436">
        <v>-2531.9299999999998</v>
      </c>
      <c r="G642" s="457" t="s">
        <v>1884</v>
      </c>
      <c r="H642" s="429" t="s">
        <v>330</v>
      </c>
      <c r="I642" s="429" t="s">
        <v>720</v>
      </c>
      <c r="J642" s="429" t="s">
        <v>721</v>
      </c>
      <c r="K642" s="429" t="s">
        <v>722</v>
      </c>
      <c r="L642" s="429" t="s">
        <v>723</v>
      </c>
      <c r="M642" s="429" t="s">
        <v>330</v>
      </c>
      <c r="N642" s="455">
        <v>43411</v>
      </c>
      <c r="O642" s="430">
        <f t="shared" si="27"/>
        <v>3</v>
      </c>
      <c r="P642" s="430">
        <f t="shared" si="28"/>
        <v>2</v>
      </c>
      <c r="Q642" s="431" t="str">
        <f t="shared" si="29"/>
        <v>Gastos_com_Pessoal</v>
      </c>
      <c r="R642" s="429" t="s">
        <v>330</v>
      </c>
      <c r="S642" s="429" t="s">
        <v>330</v>
      </c>
    </row>
    <row r="643" spans="1:19" s="432" customFormat="1" ht="58.5" customHeight="1" x14ac:dyDescent="0.2">
      <c r="A643" s="424">
        <v>638</v>
      </c>
      <c r="B643" s="455">
        <v>43411</v>
      </c>
      <c r="C643" s="454">
        <v>43374</v>
      </c>
      <c r="D643" s="429" t="s">
        <v>189</v>
      </c>
      <c r="E643" s="429" t="s">
        <v>5</v>
      </c>
      <c r="F643" s="436">
        <v>-83.81</v>
      </c>
      <c r="G643" s="457" t="s">
        <v>1885</v>
      </c>
      <c r="H643" s="429" t="s">
        <v>330</v>
      </c>
      <c r="I643" s="429" t="s">
        <v>720</v>
      </c>
      <c r="J643" s="429" t="s">
        <v>721</v>
      </c>
      <c r="K643" s="429" t="s">
        <v>722</v>
      </c>
      <c r="L643" s="429" t="s">
        <v>723</v>
      </c>
      <c r="M643" s="429" t="s">
        <v>330</v>
      </c>
      <c r="N643" s="455">
        <v>43411</v>
      </c>
      <c r="O643" s="430">
        <f t="shared" si="27"/>
        <v>3</v>
      </c>
      <c r="P643" s="430">
        <f t="shared" si="28"/>
        <v>2</v>
      </c>
      <c r="Q643" s="431" t="str">
        <f t="shared" si="29"/>
        <v>Gastos_com_Pessoal</v>
      </c>
      <c r="R643" s="429" t="s">
        <v>330</v>
      </c>
      <c r="S643" s="429" t="s">
        <v>330</v>
      </c>
    </row>
    <row r="644" spans="1:19" s="432" customFormat="1" ht="60" customHeight="1" x14ac:dyDescent="0.2">
      <c r="A644" s="424">
        <v>639</v>
      </c>
      <c r="B644" s="455">
        <v>43411</v>
      </c>
      <c r="C644" s="454">
        <v>43374</v>
      </c>
      <c r="D644" s="429" t="s">
        <v>189</v>
      </c>
      <c r="E644" s="429" t="s">
        <v>5</v>
      </c>
      <c r="F644" s="436">
        <v>-2132</v>
      </c>
      <c r="G644" s="457" t="s">
        <v>1886</v>
      </c>
      <c r="H644" s="429" t="s">
        <v>330</v>
      </c>
      <c r="I644" s="429" t="s">
        <v>720</v>
      </c>
      <c r="J644" s="429" t="s">
        <v>721</v>
      </c>
      <c r="K644" s="429" t="s">
        <v>722</v>
      </c>
      <c r="L644" s="429" t="s">
        <v>723</v>
      </c>
      <c r="M644" s="429" t="s">
        <v>330</v>
      </c>
      <c r="N644" s="455">
        <v>43411</v>
      </c>
      <c r="O644" s="430">
        <f t="shared" si="27"/>
        <v>3</v>
      </c>
      <c r="P644" s="430">
        <f t="shared" si="28"/>
        <v>2</v>
      </c>
      <c r="Q644" s="431" t="str">
        <f t="shared" si="29"/>
        <v>Gastos_com_Pessoal</v>
      </c>
      <c r="R644" s="429" t="s">
        <v>330</v>
      </c>
      <c r="S644" s="429" t="s">
        <v>330</v>
      </c>
    </row>
    <row r="645" spans="1:19" s="432" customFormat="1" ht="86.25" customHeight="1" x14ac:dyDescent="0.2">
      <c r="A645" s="424">
        <v>640</v>
      </c>
      <c r="B645" s="455">
        <v>43411</v>
      </c>
      <c r="C645" s="454">
        <v>43374</v>
      </c>
      <c r="D645" s="429" t="s">
        <v>281</v>
      </c>
      <c r="E645" s="429" t="s">
        <v>93</v>
      </c>
      <c r="F645" s="436">
        <v>-173.56</v>
      </c>
      <c r="G645" s="457" t="s">
        <v>1887</v>
      </c>
      <c r="H645" s="429" t="s">
        <v>329</v>
      </c>
      <c r="I645" s="429" t="s">
        <v>720</v>
      </c>
      <c r="J645" s="429" t="s">
        <v>721</v>
      </c>
      <c r="K645" s="429" t="s">
        <v>722</v>
      </c>
      <c r="L645" s="429" t="s">
        <v>723</v>
      </c>
      <c r="M645" s="429" t="s">
        <v>330</v>
      </c>
      <c r="N645" s="455">
        <v>43411</v>
      </c>
      <c r="O645" s="430">
        <f t="shared" si="27"/>
        <v>3</v>
      </c>
      <c r="P645" s="430">
        <f t="shared" si="28"/>
        <v>2</v>
      </c>
      <c r="Q645" s="431" t="str">
        <f t="shared" si="29"/>
        <v>Gastos_Gerais</v>
      </c>
      <c r="R645" s="429" t="s">
        <v>330</v>
      </c>
      <c r="S645" s="429" t="s">
        <v>330</v>
      </c>
    </row>
    <row r="646" spans="1:19" s="432" customFormat="1" ht="66.75" customHeight="1" x14ac:dyDescent="0.2">
      <c r="A646" s="424">
        <v>641</v>
      </c>
      <c r="B646" s="455">
        <v>43411</v>
      </c>
      <c r="C646" s="454">
        <v>43374</v>
      </c>
      <c r="D646" s="429" t="s">
        <v>189</v>
      </c>
      <c r="E646" s="429" t="s">
        <v>5</v>
      </c>
      <c r="F646" s="436">
        <v>-29.56</v>
      </c>
      <c r="G646" s="457" t="s">
        <v>1888</v>
      </c>
      <c r="H646" s="429" t="s">
        <v>330</v>
      </c>
      <c r="I646" s="429" t="s">
        <v>720</v>
      </c>
      <c r="J646" s="429" t="s">
        <v>721</v>
      </c>
      <c r="K646" s="429" t="s">
        <v>722</v>
      </c>
      <c r="L646" s="429" t="s">
        <v>723</v>
      </c>
      <c r="M646" s="429" t="s">
        <v>330</v>
      </c>
      <c r="N646" s="455">
        <v>43411</v>
      </c>
      <c r="O646" s="430">
        <f t="shared" si="27"/>
        <v>3</v>
      </c>
      <c r="P646" s="430">
        <f t="shared" si="28"/>
        <v>2</v>
      </c>
      <c r="Q646" s="431" t="str">
        <f t="shared" si="29"/>
        <v>Gastos_com_Pessoal</v>
      </c>
      <c r="R646" s="429" t="s">
        <v>330</v>
      </c>
      <c r="S646" s="429" t="s">
        <v>330</v>
      </c>
    </row>
    <row r="647" spans="1:19" s="432" customFormat="1" ht="80.25" customHeight="1" x14ac:dyDescent="0.2">
      <c r="A647" s="424">
        <v>642</v>
      </c>
      <c r="B647" s="455">
        <v>43411</v>
      </c>
      <c r="C647" s="454">
        <v>43313</v>
      </c>
      <c r="D647" s="429" t="s">
        <v>281</v>
      </c>
      <c r="E647" s="429" t="s">
        <v>91</v>
      </c>
      <c r="F647" s="436">
        <v>-1050</v>
      </c>
      <c r="G647" s="457" t="s">
        <v>1407</v>
      </c>
      <c r="H647" s="429" t="s">
        <v>329</v>
      </c>
      <c r="I647" s="429" t="s">
        <v>720</v>
      </c>
      <c r="J647" s="429" t="s">
        <v>721</v>
      </c>
      <c r="K647" s="429" t="s">
        <v>722</v>
      </c>
      <c r="L647" s="429" t="s">
        <v>723</v>
      </c>
      <c r="M647" s="429" t="s">
        <v>330</v>
      </c>
      <c r="N647" s="455">
        <v>43411</v>
      </c>
      <c r="O647" s="430">
        <f t="shared" ref="O647:O710" si="30">IF(B647=0,0,IF(YEAR(B647)=$P$1,MONTH(B647)-$O$1+12,(YEAR(B647)-$P$1)*11-$O$1+5+MONTH(B647)))-11</f>
        <v>3</v>
      </c>
      <c r="P647" s="430">
        <f t="shared" ref="P647:P710" si="31">IF(C647=0,0,IF(YEAR(C647)=$P$1,MONTH(C647)-$O$1+11,(YEAR(C647)-$P$1)*12-$O$1+11+MONTH(C647)))-10</f>
        <v>0</v>
      </c>
      <c r="Q647" s="431" t="str">
        <f t="shared" ref="Q647:Q710" si="32">SUBSTITUTE(D647," ","_")</f>
        <v>Gastos_Gerais</v>
      </c>
      <c r="R647" s="429" t="s">
        <v>330</v>
      </c>
      <c r="S647" s="429" t="s">
        <v>330</v>
      </c>
    </row>
    <row r="648" spans="1:19" s="432" customFormat="1" ht="45" customHeight="1" x14ac:dyDescent="0.2">
      <c r="A648" s="424">
        <v>643</v>
      </c>
      <c r="B648" s="455">
        <v>43411</v>
      </c>
      <c r="C648" s="454">
        <v>43405</v>
      </c>
      <c r="D648" s="429" t="s">
        <v>35</v>
      </c>
      <c r="E648" s="429" t="s">
        <v>247</v>
      </c>
      <c r="F648" s="436">
        <v>100000</v>
      </c>
      <c r="G648" s="457" t="s">
        <v>2700</v>
      </c>
      <c r="H648" s="429" t="s">
        <v>330</v>
      </c>
      <c r="I648" s="429" t="s">
        <v>720</v>
      </c>
      <c r="J648" s="429" t="s">
        <v>721</v>
      </c>
      <c r="K648" s="429" t="s">
        <v>722</v>
      </c>
      <c r="L648" s="429" t="s">
        <v>723</v>
      </c>
      <c r="M648" s="429" t="s">
        <v>330</v>
      </c>
      <c r="N648" s="455">
        <v>43411</v>
      </c>
      <c r="O648" s="430">
        <f t="shared" si="30"/>
        <v>3</v>
      </c>
      <c r="P648" s="430">
        <f t="shared" si="31"/>
        <v>3</v>
      </c>
      <c r="Q648" s="431" t="str">
        <f t="shared" si="32"/>
        <v>Receitas</v>
      </c>
      <c r="R648" s="429" t="s">
        <v>330</v>
      </c>
      <c r="S648" s="429" t="s">
        <v>330</v>
      </c>
    </row>
    <row r="649" spans="1:19" s="432" customFormat="1" ht="63" customHeight="1" x14ac:dyDescent="0.2">
      <c r="A649" s="424">
        <v>644</v>
      </c>
      <c r="B649" s="455">
        <v>43411</v>
      </c>
      <c r="C649" s="454">
        <v>43374</v>
      </c>
      <c r="D649" s="429" t="s">
        <v>189</v>
      </c>
      <c r="E649" s="429" t="s">
        <v>7</v>
      </c>
      <c r="F649" s="436">
        <v>104.76</v>
      </c>
      <c r="G649" s="457" t="s">
        <v>1889</v>
      </c>
      <c r="H649" s="429" t="s">
        <v>330</v>
      </c>
      <c r="I649" s="429" t="s">
        <v>923</v>
      </c>
      <c r="J649" s="429" t="s">
        <v>721</v>
      </c>
      <c r="K649" s="429" t="s">
        <v>722</v>
      </c>
      <c r="L649" s="429" t="s">
        <v>723</v>
      </c>
      <c r="M649" s="429" t="s">
        <v>330</v>
      </c>
      <c r="N649" s="455">
        <v>43411</v>
      </c>
      <c r="O649" s="430">
        <f t="shared" si="30"/>
        <v>3</v>
      </c>
      <c r="P649" s="430">
        <f t="shared" si="31"/>
        <v>2</v>
      </c>
      <c r="Q649" s="431" t="str">
        <f t="shared" si="32"/>
        <v>Gastos_com_Pessoal</v>
      </c>
      <c r="R649" s="429" t="s">
        <v>330</v>
      </c>
      <c r="S649" s="429" t="s">
        <v>330</v>
      </c>
    </row>
    <row r="650" spans="1:19" s="432" customFormat="1" ht="52.5" customHeight="1" x14ac:dyDescent="0.2">
      <c r="A650" s="424">
        <v>645</v>
      </c>
      <c r="B650" s="455">
        <v>43411</v>
      </c>
      <c r="C650" s="454">
        <v>43374</v>
      </c>
      <c r="D650" s="429" t="s">
        <v>281</v>
      </c>
      <c r="E650" s="429" t="s">
        <v>398</v>
      </c>
      <c r="F650" s="436">
        <v>1148.82</v>
      </c>
      <c r="G650" s="457" t="s">
        <v>1892</v>
      </c>
      <c r="H650" s="429" t="s">
        <v>402</v>
      </c>
      <c r="I650" s="429" t="s">
        <v>773</v>
      </c>
      <c r="J650" s="429" t="s">
        <v>774</v>
      </c>
      <c r="K650" s="429" t="s">
        <v>441</v>
      </c>
      <c r="L650" s="429" t="s">
        <v>33</v>
      </c>
      <c r="M650" s="429" t="s">
        <v>1890</v>
      </c>
      <c r="N650" s="455">
        <v>43402</v>
      </c>
      <c r="O650" s="430">
        <f t="shared" si="30"/>
        <v>3</v>
      </c>
      <c r="P650" s="430">
        <f t="shared" si="31"/>
        <v>2</v>
      </c>
      <c r="Q650" s="431" t="str">
        <f t="shared" si="32"/>
        <v>Gastos_Gerais</v>
      </c>
      <c r="R650" s="429" t="s">
        <v>422</v>
      </c>
      <c r="S650" s="429" t="s">
        <v>1891</v>
      </c>
    </row>
    <row r="651" spans="1:19" s="432" customFormat="1" ht="45" customHeight="1" x14ac:dyDescent="0.2">
      <c r="A651" s="424">
        <v>646</v>
      </c>
      <c r="B651" s="455">
        <v>43411</v>
      </c>
      <c r="C651" s="454">
        <v>43374</v>
      </c>
      <c r="D651" s="429" t="s">
        <v>189</v>
      </c>
      <c r="E651" s="429" t="s">
        <v>2</v>
      </c>
      <c r="F651" s="436">
        <v>1322.25</v>
      </c>
      <c r="G651" s="457" t="s">
        <v>1893</v>
      </c>
      <c r="H651" s="429" t="s">
        <v>330</v>
      </c>
      <c r="I651" s="429" t="s">
        <v>676</v>
      </c>
      <c r="J651" s="429" t="s">
        <v>677</v>
      </c>
      <c r="K651" s="429" t="s">
        <v>441</v>
      </c>
      <c r="L651" s="429" t="s">
        <v>653</v>
      </c>
      <c r="M651" s="429" t="s">
        <v>330</v>
      </c>
      <c r="N651" s="455">
        <v>43411</v>
      </c>
      <c r="O651" s="430">
        <f t="shared" si="30"/>
        <v>3</v>
      </c>
      <c r="P651" s="430">
        <f t="shared" si="31"/>
        <v>2</v>
      </c>
      <c r="Q651" s="431" t="str">
        <f t="shared" si="32"/>
        <v>Gastos_com_Pessoal</v>
      </c>
      <c r="R651" s="429" t="s">
        <v>330</v>
      </c>
      <c r="S651" s="429" t="s">
        <v>330</v>
      </c>
    </row>
    <row r="652" spans="1:19" s="432" customFormat="1" ht="45" customHeight="1" x14ac:dyDescent="0.2">
      <c r="A652" s="424">
        <v>647</v>
      </c>
      <c r="B652" s="455">
        <v>43411</v>
      </c>
      <c r="C652" s="454">
        <v>43374</v>
      </c>
      <c r="D652" s="429" t="s">
        <v>189</v>
      </c>
      <c r="E652" s="429" t="s">
        <v>2</v>
      </c>
      <c r="F652" s="436">
        <v>2504.0100000000002</v>
      </c>
      <c r="G652" s="457" t="s">
        <v>1894</v>
      </c>
      <c r="H652" s="429" t="s">
        <v>330</v>
      </c>
      <c r="I652" s="429" t="s">
        <v>679</v>
      </c>
      <c r="J652" s="429" t="s">
        <v>680</v>
      </c>
      <c r="K652" s="429" t="s">
        <v>441</v>
      </c>
      <c r="L652" s="429" t="s">
        <v>653</v>
      </c>
      <c r="M652" s="429" t="s">
        <v>330</v>
      </c>
      <c r="N652" s="455">
        <v>43411</v>
      </c>
      <c r="O652" s="430">
        <f t="shared" si="30"/>
        <v>3</v>
      </c>
      <c r="P652" s="430">
        <f t="shared" si="31"/>
        <v>2</v>
      </c>
      <c r="Q652" s="431" t="str">
        <f t="shared" si="32"/>
        <v>Gastos_com_Pessoal</v>
      </c>
      <c r="R652" s="429" t="s">
        <v>330</v>
      </c>
      <c r="S652" s="429" t="s">
        <v>330</v>
      </c>
    </row>
    <row r="653" spans="1:19" s="432" customFormat="1" ht="45" customHeight="1" x14ac:dyDescent="0.2">
      <c r="A653" s="424">
        <v>648</v>
      </c>
      <c r="B653" s="455">
        <v>43411</v>
      </c>
      <c r="C653" s="454">
        <v>43374</v>
      </c>
      <c r="D653" s="429" t="s">
        <v>189</v>
      </c>
      <c r="E653" s="429" t="s">
        <v>2</v>
      </c>
      <c r="F653" s="436">
        <v>1821.2</v>
      </c>
      <c r="G653" s="457" t="s">
        <v>1895</v>
      </c>
      <c r="H653" s="429" t="s">
        <v>330</v>
      </c>
      <c r="I653" s="429" t="s">
        <v>1578</v>
      </c>
      <c r="J653" s="429" t="s">
        <v>2256</v>
      </c>
      <c r="K653" s="429" t="s">
        <v>441</v>
      </c>
      <c r="L653" s="429" t="s">
        <v>653</v>
      </c>
      <c r="M653" s="429" t="s">
        <v>330</v>
      </c>
      <c r="N653" s="455">
        <v>43411</v>
      </c>
      <c r="O653" s="430">
        <f t="shared" si="30"/>
        <v>3</v>
      </c>
      <c r="P653" s="430">
        <f t="shared" si="31"/>
        <v>2</v>
      </c>
      <c r="Q653" s="431" t="str">
        <f t="shared" si="32"/>
        <v>Gastos_com_Pessoal</v>
      </c>
      <c r="R653" s="429" t="s">
        <v>330</v>
      </c>
      <c r="S653" s="429" t="s">
        <v>330</v>
      </c>
    </row>
    <row r="654" spans="1:19" s="432" customFormat="1" ht="45" customHeight="1" x14ac:dyDescent="0.2">
      <c r="A654" s="424">
        <v>649</v>
      </c>
      <c r="B654" s="455">
        <v>43411</v>
      </c>
      <c r="C654" s="454">
        <v>43374</v>
      </c>
      <c r="D654" s="429" t="s">
        <v>189</v>
      </c>
      <c r="E654" s="429" t="s">
        <v>2</v>
      </c>
      <c r="F654" s="436">
        <v>1742.5</v>
      </c>
      <c r="G654" s="457" t="s">
        <v>1898</v>
      </c>
      <c r="H654" s="429" t="s">
        <v>330</v>
      </c>
      <c r="I654" s="429" t="s">
        <v>682</v>
      </c>
      <c r="J654" s="429" t="s">
        <v>683</v>
      </c>
      <c r="K654" s="429" t="s">
        <v>441</v>
      </c>
      <c r="L654" s="429" t="s">
        <v>653</v>
      </c>
      <c r="M654" s="429" t="s">
        <v>330</v>
      </c>
      <c r="N654" s="455">
        <v>43411</v>
      </c>
      <c r="O654" s="430">
        <f t="shared" si="30"/>
        <v>3</v>
      </c>
      <c r="P654" s="430">
        <f t="shared" si="31"/>
        <v>2</v>
      </c>
      <c r="Q654" s="431" t="str">
        <f t="shared" si="32"/>
        <v>Gastos_com_Pessoal</v>
      </c>
      <c r="R654" s="429" t="s">
        <v>330</v>
      </c>
      <c r="S654" s="429" t="s">
        <v>330</v>
      </c>
    </row>
    <row r="655" spans="1:19" s="432" customFormat="1" ht="45" customHeight="1" x14ac:dyDescent="0.2">
      <c r="A655" s="424">
        <v>650</v>
      </c>
      <c r="B655" s="455">
        <v>43411</v>
      </c>
      <c r="C655" s="454">
        <v>43374</v>
      </c>
      <c r="D655" s="429" t="s">
        <v>189</v>
      </c>
      <c r="E655" s="429" t="s">
        <v>2</v>
      </c>
      <c r="F655" s="436">
        <v>2302.73</v>
      </c>
      <c r="G655" s="457" t="s">
        <v>1899</v>
      </c>
      <c r="H655" s="429" t="s">
        <v>330</v>
      </c>
      <c r="I655" s="429" t="s">
        <v>685</v>
      </c>
      <c r="J655" s="429" t="s">
        <v>686</v>
      </c>
      <c r="K655" s="429" t="s">
        <v>441</v>
      </c>
      <c r="L655" s="429" t="s">
        <v>653</v>
      </c>
      <c r="M655" s="429" t="s">
        <v>330</v>
      </c>
      <c r="N655" s="455">
        <v>43411</v>
      </c>
      <c r="O655" s="430">
        <f t="shared" si="30"/>
        <v>3</v>
      </c>
      <c r="P655" s="430">
        <f t="shared" si="31"/>
        <v>2</v>
      </c>
      <c r="Q655" s="431" t="str">
        <f t="shared" si="32"/>
        <v>Gastos_com_Pessoal</v>
      </c>
      <c r="R655" s="429" t="s">
        <v>330</v>
      </c>
      <c r="S655" s="429" t="s">
        <v>330</v>
      </c>
    </row>
    <row r="656" spans="1:19" s="432" customFormat="1" ht="45" customHeight="1" x14ac:dyDescent="0.2">
      <c r="A656" s="424">
        <v>651</v>
      </c>
      <c r="B656" s="455">
        <v>43411</v>
      </c>
      <c r="C656" s="454">
        <v>43374</v>
      </c>
      <c r="D656" s="429" t="s">
        <v>189</v>
      </c>
      <c r="E656" s="429" t="s">
        <v>2</v>
      </c>
      <c r="F656" s="436">
        <v>472.45</v>
      </c>
      <c r="G656" s="457" t="s">
        <v>1900</v>
      </c>
      <c r="H656" s="429" t="s">
        <v>330</v>
      </c>
      <c r="I656" s="429" t="s">
        <v>688</v>
      </c>
      <c r="J656" s="429" t="s">
        <v>689</v>
      </c>
      <c r="K656" s="429" t="s">
        <v>441</v>
      </c>
      <c r="L656" s="429" t="s">
        <v>653</v>
      </c>
      <c r="M656" s="429" t="s">
        <v>330</v>
      </c>
      <c r="N656" s="455">
        <v>43411</v>
      </c>
      <c r="O656" s="430">
        <f t="shared" si="30"/>
        <v>3</v>
      </c>
      <c r="P656" s="430">
        <f t="shared" si="31"/>
        <v>2</v>
      </c>
      <c r="Q656" s="431" t="str">
        <f t="shared" si="32"/>
        <v>Gastos_com_Pessoal</v>
      </c>
      <c r="R656" s="429" t="s">
        <v>330</v>
      </c>
      <c r="S656" s="429" t="s">
        <v>330</v>
      </c>
    </row>
    <row r="657" spans="1:19" s="432" customFormat="1" ht="45" customHeight="1" x14ac:dyDescent="0.2">
      <c r="A657" s="424">
        <v>652</v>
      </c>
      <c r="B657" s="455">
        <v>43411</v>
      </c>
      <c r="C657" s="454">
        <v>43374</v>
      </c>
      <c r="D657" s="429" t="s">
        <v>189</v>
      </c>
      <c r="E657" s="429" t="s">
        <v>2</v>
      </c>
      <c r="F657" s="436">
        <v>435.63</v>
      </c>
      <c r="G657" s="457" t="s">
        <v>1901</v>
      </c>
      <c r="H657" s="429" t="s">
        <v>330</v>
      </c>
      <c r="I657" s="429" t="s">
        <v>691</v>
      </c>
      <c r="J657" s="429" t="s">
        <v>692</v>
      </c>
      <c r="K657" s="429" t="s">
        <v>441</v>
      </c>
      <c r="L657" s="429" t="s">
        <v>653</v>
      </c>
      <c r="M657" s="429" t="s">
        <v>330</v>
      </c>
      <c r="N657" s="455">
        <v>43411</v>
      </c>
      <c r="O657" s="430">
        <f t="shared" si="30"/>
        <v>3</v>
      </c>
      <c r="P657" s="430">
        <f t="shared" si="31"/>
        <v>2</v>
      </c>
      <c r="Q657" s="431" t="str">
        <f t="shared" si="32"/>
        <v>Gastos_com_Pessoal</v>
      </c>
      <c r="R657" s="429" t="s">
        <v>330</v>
      </c>
      <c r="S657" s="429" t="s">
        <v>330</v>
      </c>
    </row>
    <row r="658" spans="1:19" s="432" customFormat="1" ht="45" customHeight="1" x14ac:dyDescent="0.2">
      <c r="A658" s="424">
        <v>653</v>
      </c>
      <c r="B658" s="455">
        <v>43411</v>
      </c>
      <c r="C658" s="454">
        <v>43374</v>
      </c>
      <c r="D658" s="429" t="s">
        <v>189</v>
      </c>
      <c r="E658" s="429" t="s">
        <v>2</v>
      </c>
      <c r="F658" s="436">
        <v>668.57</v>
      </c>
      <c r="G658" s="457" t="s">
        <v>1902</v>
      </c>
      <c r="H658" s="429" t="s">
        <v>330</v>
      </c>
      <c r="I658" s="429" t="s">
        <v>694</v>
      </c>
      <c r="J658" s="429" t="s">
        <v>695</v>
      </c>
      <c r="K658" s="429" t="s">
        <v>441</v>
      </c>
      <c r="L658" s="429" t="s">
        <v>653</v>
      </c>
      <c r="M658" s="429" t="s">
        <v>330</v>
      </c>
      <c r="N658" s="455">
        <v>43411</v>
      </c>
      <c r="O658" s="430">
        <f t="shared" si="30"/>
        <v>3</v>
      </c>
      <c r="P658" s="430">
        <f t="shared" si="31"/>
        <v>2</v>
      </c>
      <c r="Q658" s="431" t="str">
        <f t="shared" si="32"/>
        <v>Gastos_com_Pessoal</v>
      </c>
      <c r="R658" s="429" t="s">
        <v>330</v>
      </c>
      <c r="S658" s="429" t="s">
        <v>330</v>
      </c>
    </row>
    <row r="659" spans="1:19" s="432" customFormat="1" ht="45" customHeight="1" x14ac:dyDescent="0.2">
      <c r="A659" s="424">
        <v>654</v>
      </c>
      <c r="B659" s="455">
        <v>43411</v>
      </c>
      <c r="C659" s="454">
        <v>43374</v>
      </c>
      <c r="D659" s="429" t="s">
        <v>189</v>
      </c>
      <c r="E659" s="429" t="s">
        <v>2</v>
      </c>
      <c r="F659" s="436">
        <v>668.57</v>
      </c>
      <c r="G659" s="457" t="s">
        <v>1903</v>
      </c>
      <c r="H659" s="429" t="s">
        <v>330</v>
      </c>
      <c r="I659" s="429" t="s">
        <v>697</v>
      </c>
      <c r="J659" s="429" t="s">
        <v>698</v>
      </c>
      <c r="K659" s="429" t="s">
        <v>441</v>
      </c>
      <c r="L659" s="429" t="s">
        <v>653</v>
      </c>
      <c r="M659" s="429" t="s">
        <v>330</v>
      </c>
      <c r="N659" s="455">
        <v>43411</v>
      </c>
      <c r="O659" s="430">
        <f t="shared" si="30"/>
        <v>3</v>
      </c>
      <c r="P659" s="430">
        <f t="shared" si="31"/>
        <v>2</v>
      </c>
      <c r="Q659" s="431" t="str">
        <f t="shared" si="32"/>
        <v>Gastos_com_Pessoal</v>
      </c>
      <c r="R659" s="429" t="s">
        <v>330</v>
      </c>
      <c r="S659" s="429" t="s">
        <v>330</v>
      </c>
    </row>
    <row r="660" spans="1:19" s="432" customFormat="1" ht="54.95" customHeight="1" x14ac:dyDescent="0.2">
      <c r="A660" s="424">
        <v>655</v>
      </c>
      <c r="B660" s="455">
        <v>43411</v>
      </c>
      <c r="C660" s="454">
        <v>43374</v>
      </c>
      <c r="D660" s="429" t="s">
        <v>189</v>
      </c>
      <c r="E660" s="429" t="s">
        <v>2</v>
      </c>
      <c r="F660" s="436">
        <v>233.17</v>
      </c>
      <c r="G660" s="457" t="s">
        <v>1904</v>
      </c>
      <c r="H660" s="429" t="s">
        <v>330</v>
      </c>
      <c r="I660" s="429" t="s">
        <v>700</v>
      </c>
      <c r="J660" s="429" t="s">
        <v>701</v>
      </c>
      <c r="K660" s="429" t="s">
        <v>441</v>
      </c>
      <c r="L660" s="429" t="s">
        <v>653</v>
      </c>
      <c r="M660" s="429" t="s">
        <v>330</v>
      </c>
      <c r="N660" s="455">
        <v>43411</v>
      </c>
      <c r="O660" s="430">
        <f t="shared" si="30"/>
        <v>3</v>
      </c>
      <c r="P660" s="430">
        <f t="shared" si="31"/>
        <v>2</v>
      </c>
      <c r="Q660" s="431" t="str">
        <f t="shared" si="32"/>
        <v>Gastos_com_Pessoal</v>
      </c>
      <c r="R660" s="429" t="s">
        <v>330</v>
      </c>
      <c r="S660" s="429" t="s">
        <v>330</v>
      </c>
    </row>
    <row r="661" spans="1:19" s="432" customFormat="1" ht="109.5" customHeight="1" x14ac:dyDescent="0.2">
      <c r="A661" s="424">
        <v>656</v>
      </c>
      <c r="B661" s="455">
        <v>43411</v>
      </c>
      <c r="C661" s="454">
        <v>43374</v>
      </c>
      <c r="D661" s="429" t="s">
        <v>281</v>
      </c>
      <c r="E661" s="429" t="s">
        <v>91</v>
      </c>
      <c r="F661" s="436">
        <v>2449.75</v>
      </c>
      <c r="G661" s="457" t="s">
        <v>1905</v>
      </c>
      <c r="H661" s="429" t="s">
        <v>329</v>
      </c>
      <c r="I661" s="429" t="s">
        <v>668</v>
      </c>
      <c r="J661" s="429" t="s">
        <v>669</v>
      </c>
      <c r="K661" s="429" t="s">
        <v>608</v>
      </c>
      <c r="L661" s="429" t="s">
        <v>33</v>
      </c>
      <c r="M661" s="429" t="s">
        <v>1906</v>
      </c>
      <c r="N661" s="455" t="s">
        <v>1907</v>
      </c>
      <c r="O661" s="430">
        <f t="shared" si="30"/>
        <v>3</v>
      </c>
      <c r="P661" s="430">
        <f t="shared" si="31"/>
        <v>2</v>
      </c>
      <c r="Q661" s="431" t="str">
        <f t="shared" si="32"/>
        <v>Gastos_Gerais</v>
      </c>
      <c r="R661" s="429" t="s">
        <v>647</v>
      </c>
      <c r="S661" s="429" t="s">
        <v>671</v>
      </c>
    </row>
    <row r="662" spans="1:19" s="432" customFormat="1" ht="81" customHeight="1" x14ac:dyDescent="0.2">
      <c r="A662" s="424">
        <v>657</v>
      </c>
      <c r="B662" s="455">
        <v>43411</v>
      </c>
      <c r="C662" s="454">
        <v>43282</v>
      </c>
      <c r="D662" s="429" t="s">
        <v>281</v>
      </c>
      <c r="E662" s="429" t="s">
        <v>368</v>
      </c>
      <c r="F662" s="436">
        <v>3890</v>
      </c>
      <c r="G662" s="457" t="s">
        <v>1908</v>
      </c>
      <c r="H662" s="429" t="s">
        <v>402</v>
      </c>
      <c r="I662" s="429" t="s">
        <v>1909</v>
      </c>
      <c r="J662" s="429" t="s">
        <v>1910</v>
      </c>
      <c r="K662" s="429" t="s">
        <v>608</v>
      </c>
      <c r="L662" s="429" t="s">
        <v>33</v>
      </c>
      <c r="M662" s="429">
        <v>20</v>
      </c>
      <c r="N662" s="455">
        <v>43399</v>
      </c>
      <c r="O662" s="430">
        <f t="shared" si="30"/>
        <v>3</v>
      </c>
      <c r="P662" s="430">
        <f t="shared" si="31"/>
        <v>-1</v>
      </c>
      <c r="Q662" s="431" t="str">
        <f t="shared" si="32"/>
        <v>Gastos_Gerais</v>
      </c>
      <c r="R662" s="429" t="s">
        <v>422</v>
      </c>
      <c r="S662" s="429" t="s">
        <v>1911</v>
      </c>
    </row>
    <row r="663" spans="1:19" s="432" customFormat="1" ht="64.5" customHeight="1" x14ac:dyDescent="0.2">
      <c r="A663" s="424">
        <v>658</v>
      </c>
      <c r="B663" s="455">
        <v>43411</v>
      </c>
      <c r="C663" s="454">
        <v>43313</v>
      </c>
      <c r="D663" s="429" t="s">
        <v>281</v>
      </c>
      <c r="E663" s="429" t="s">
        <v>91</v>
      </c>
      <c r="F663" s="436">
        <v>2000</v>
      </c>
      <c r="G663" s="457" t="s">
        <v>1913</v>
      </c>
      <c r="H663" s="429" t="s">
        <v>329</v>
      </c>
      <c r="I663" s="429" t="s">
        <v>1418</v>
      </c>
      <c r="J663" s="429" t="s">
        <v>1419</v>
      </c>
      <c r="K663" s="429" t="s">
        <v>608</v>
      </c>
      <c r="L663" s="429" t="s">
        <v>33</v>
      </c>
      <c r="M663" s="429" t="s">
        <v>1914</v>
      </c>
      <c r="N663" s="455">
        <v>43409</v>
      </c>
      <c r="O663" s="430">
        <f t="shared" si="30"/>
        <v>3</v>
      </c>
      <c r="P663" s="430">
        <f t="shared" si="31"/>
        <v>0</v>
      </c>
      <c r="Q663" s="431" t="str">
        <f t="shared" si="32"/>
        <v>Gastos_Gerais</v>
      </c>
      <c r="R663" s="429" t="s">
        <v>422</v>
      </c>
      <c r="S663" s="429" t="s">
        <v>1421</v>
      </c>
    </row>
    <row r="664" spans="1:19" s="432" customFormat="1" ht="125.25" customHeight="1" x14ac:dyDescent="0.2">
      <c r="A664" s="424">
        <v>659</v>
      </c>
      <c r="B664" s="455">
        <v>43411</v>
      </c>
      <c r="C664" s="454">
        <v>43374</v>
      </c>
      <c r="D664" s="429" t="s">
        <v>281</v>
      </c>
      <c r="E664" s="429" t="s">
        <v>93</v>
      </c>
      <c r="F664" s="436">
        <v>821.68</v>
      </c>
      <c r="G664" s="457" t="s">
        <v>1915</v>
      </c>
      <c r="H664" s="429" t="s">
        <v>329</v>
      </c>
      <c r="I664" s="429" t="s">
        <v>872</v>
      </c>
      <c r="J664" s="429" t="s">
        <v>873</v>
      </c>
      <c r="K664" s="429" t="s">
        <v>740</v>
      </c>
      <c r="L664" s="429" t="s">
        <v>33</v>
      </c>
      <c r="M664" s="429" t="s">
        <v>1916</v>
      </c>
      <c r="N664" s="455">
        <v>43405</v>
      </c>
      <c r="O664" s="430">
        <f t="shared" si="30"/>
        <v>3</v>
      </c>
      <c r="P664" s="430">
        <f t="shared" si="31"/>
        <v>2</v>
      </c>
      <c r="Q664" s="431" t="str">
        <f t="shared" si="32"/>
        <v>Gastos_Gerais</v>
      </c>
      <c r="R664" s="455" t="s">
        <v>422</v>
      </c>
      <c r="S664" s="455" t="s">
        <v>875</v>
      </c>
    </row>
    <row r="665" spans="1:19" s="432" customFormat="1" ht="54.95" customHeight="1" x14ac:dyDescent="0.2">
      <c r="A665" s="424">
        <v>660</v>
      </c>
      <c r="B665" s="455">
        <v>43411</v>
      </c>
      <c r="C665" s="454">
        <v>43344</v>
      </c>
      <c r="D665" s="429" t="s">
        <v>281</v>
      </c>
      <c r="E665" s="429" t="s">
        <v>400</v>
      </c>
      <c r="F665" s="436">
        <v>489.44</v>
      </c>
      <c r="G665" s="457" t="s">
        <v>1241</v>
      </c>
      <c r="H665" s="429" t="s">
        <v>405</v>
      </c>
      <c r="I665" s="429" t="s">
        <v>1917</v>
      </c>
      <c r="J665" s="429" t="s">
        <v>1918</v>
      </c>
      <c r="K665" s="429" t="s">
        <v>608</v>
      </c>
      <c r="L665" s="429" t="s">
        <v>33</v>
      </c>
      <c r="M665" s="429" t="s">
        <v>1919</v>
      </c>
      <c r="N665" s="455">
        <v>43388</v>
      </c>
      <c r="O665" s="430">
        <f t="shared" si="30"/>
        <v>3</v>
      </c>
      <c r="P665" s="430">
        <f t="shared" si="31"/>
        <v>1</v>
      </c>
      <c r="Q665" s="431" t="str">
        <f t="shared" si="32"/>
        <v>Gastos_Gerais</v>
      </c>
      <c r="R665" s="429" t="s">
        <v>425</v>
      </c>
      <c r="S665" s="429" t="s">
        <v>1920</v>
      </c>
    </row>
    <row r="666" spans="1:19" s="432" customFormat="1" ht="146.25" customHeight="1" x14ac:dyDescent="0.2">
      <c r="A666" s="424">
        <v>661</v>
      </c>
      <c r="B666" s="455">
        <v>43411</v>
      </c>
      <c r="C666" s="454">
        <v>43374</v>
      </c>
      <c r="D666" s="429" t="s">
        <v>281</v>
      </c>
      <c r="E666" s="429" t="s">
        <v>60</v>
      </c>
      <c r="F666" s="436">
        <v>2496.41</v>
      </c>
      <c r="G666" s="457" t="s">
        <v>1921</v>
      </c>
      <c r="H666" s="429" t="s">
        <v>329</v>
      </c>
      <c r="I666" s="429" t="s">
        <v>981</v>
      </c>
      <c r="J666" s="429" t="s">
        <v>857</v>
      </c>
      <c r="K666" s="429" t="s">
        <v>608</v>
      </c>
      <c r="L666" s="429" t="s">
        <v>33</v>
      </c>
      <c r="M666" s="429" t="s">
        <v>1922</v>
      </c>
      <c r="N666" s="455">
        <v>43391</v>
      </c>
      <c r="O666" s="430">
        <f t="shared" si="30"/>
        <v>3</v>
      </c>
      <c r="P666" s="430">
        <f t="shared" si="31"/>
        <v>2</v>
      </c>
      <c r="Q666" s="431" t="str">
        <f t="shared" si="32"/>
        <v>Gastos_Gerais</v>
      </c>
      <c r="R666" s="429" t="s">
        <v>422</v>
      </c>
      <c r="S666" s="429" t="s">
        <v>859</v>
      </c>
    </row>
    <row r="667" spans="1:19" s="432" customFormat="1" ht="51.75" customHeight="1" x14ac:dyDescent="0.2">
      <c r="A667" s="424">
        <v>662</v>
      </c>
      <c r="B667" s="455">
        <v>43411</v>
      </c>
      <c r="C667" s="454">
        <v>43374</v>
      </c>
      <c r="D667" s="429" t="s">
        <v>189</v>
      </c>
      <c r="E667" s="429" t="s">
        <v>5</v>
      </c>
      <c r="F667" s="436">
        <v>10901.07</v>
      </c>
      <c r="G667" s="457" t="s">
        <v>1923</v>
      </c>
      <c r="H667" s="429" t="s">
        <v>330</v>
      </c>
      <c r="I667" s="429" t="s">
        <v>706</v>
      </c>
      <c r="J667" s="429" t="s">
        <v>707</v>
      </c>
      <c r="K667" s="429" t="s">
        <v>621</v>
      </c>
      <c r="L667" s="429" t="s">
        <v>708</v>
      </c>
      <c r="M667" s="429" t="s">
        <v>330</v>
      </c>
      <c r="N667" s="455">
        <v>43411</v>
      </c>
      <c r="O667" s="430">
        <f t="shared" si="30"/>
        <v>3</v>
      </c>
      <c r="P667" s="430">
        <f t="shared" si="31"/>
        <v>2</v>
      </c>
      <c r="Q667" s="431" t="str">
        <f t="shared" si="32"/>
        <v>Gastos_com_Pessoal</v>
      </c>
      <c r="R667" s="429" t="s">
        <v>330</v>
      </c>
      <c r="S667" s="429" t="s">
        <v>330</v>
      </c>
    </row>
    <row r="668" spans="1:19" s="432" customFormat="1" ht="56.25" customHeight="1" x14ac:dyDescent="0.2">
      <c r="A668" s="424">
        <v>663</v>
      </c>
      <c r="B668" s="455">
        <v>43411</v>
      </c>
      <c r="C668" s="454">
        <v>43374</v>
      </c>
      <c r="D668" s="429" t="s">
        <v>189</v>
      </c>
      <c r="E668" s="429" t="s">
        <v>5</v>
      </c>
      <c r="F668" s="436">
        <v>70.760000000000005</v>
      </c>
      <c r="G668" s="457" t="s">
        <v>1924</v>
      </c>
      <c r="H668" s="429" t="s">
        <v>330</v>
      </c>
      <c r="I668" s="429" t="s">
        <v>706</v>
      </c>
      <c r="J668" s="429" t="s">
        <v>707</v>
      </c>
      <c r="K668" s="429" t="s">
        <v>621</v>
      </c>
      <c r="L668" s="429" t="s">
        <v>708</v>
      </c>
      <c r="M668" s="429" t="s">
        <v>330</v>
      </c>
      <c r="N668" s="455">
        <v>43411</v>
      </c>
      <c r="O668" s="430">
        <f t="shared" si="30"/>
        <v>3</v>
      </c>
      <c r="P668" s="430">
        <f t="shared" si="31"/>
        <v>2</v>
      </c>
      <c r="Q668" s="431" t="str">
        <f t="shared" si="32"/>
        <v>Gastos_com_Pessoal</v>
      </c>
      <c r="R668" s="429" t="s">
        <v>330</v>
      </c>
      <c r="S668" s="429" t="s">
        <v>330</v>
      </c>
    </row>
    <row r="669" spans="1:19" s="432" customFormat="1" ht="50.1" customHeight="1" x14ac:dyDescent="0.2">
      <c r="A669" s="424">
        <v>664</v>
      </c>
      <c r="B669" s="455">
        <v>43411</v>
      </c>
      <c r="C669" s="454">
        <v>43374</v>
      </c>
      <c r="D669" s="429" t="s">
        <v>189</v>
      </c>
      <c r="E669" s="429" t="s">
        <v>2</v>
      </c>
      <c r="F669" s="436">
        <v>225.24</v>
      </c>
      <c r="G669" s="457" t="s">
        <v>1925</v>
      </c>
      <c r="H669" s="429" t="s">
        <v>330</v>
      </c>
      <c r="I669" s="429" t="s">
        <v>650</v>
      </c>
      <c r="J669" s="429" t="s">
        <v>651</v>
      </c>
      <c r="K669" s="429" t="s">
        <v>441</v>
      </c>
      <c r="L669" s="429" t="s">
        <v>653</v>
      </c>
      <c r="M669" s="429" t="s">
        <v>330</v>
      </c>
      <c r="N669" s="455">
        <v>43411</v>
      </c>
      <c r="O669" s="430">
        <f t="shared" si="30"/>
        <v>3</v>
      </c>
      <c r="P669" s="430">
        <f t="shared" si="31"/>
        <v>2</v>
      </c>
      <c r="Q669" s="431" t="str">
        <f t="shared" si="32"/>
        <v>Gastos_com_Pessoal</v>
      </c>
      <c r="R669" s="429" t="s">
        <v>330</v>
      </c>
      <c r="S669" s="429" t="s">
        <v>330</v>
      </c>
    </row>
    <row r="670" spans="1:19" s="432" customFormat="1" ht="50.1" customHeight="1" x14ac:dyDescent="0.2">
      <c r="A670" s="424">
        <v>665</v>
      </c>
      <c r="B670" s="455">
        <v>43411</v>
      </c>
      <c r="C670" s="454">
        <v>43374</v>
      </c>
      <c r="D670" s="429" t="s">
        <v>189</v>
      </c>
      <c r="E670" s="429" t="s">
        <v>2</v>
      </c>
      <c r="F670" s="436">
        <v>395.89</v>
      </c>
      <c r="G670" s="457" t="s">
        <v>1926</v>
      </c>
      <c r="H670" s="429" t="s">
        <v>330</v>
      </c>
      <c r="I670" s="429" t="s">
        <v>654</v>
      </c>
      <c r="J670" s="429" t="s">
        <v>655</v>
      </c>
      <c r="K670" s="429" t="s">
        <v>441</v>
      </c>
      <c r="L670" s="429" t="s">
        <v>653</v>
      </c>
      <c r="M670" s="477" t="s">
        <v>330</v>
      </c>
      <c r="N670" s="455">
        <v>43411</v>
      </c>
      <c r="O670" s="430">
        <f t="shared" si="30"/>
        <v>3</v>
      </c>
      <c r="P670" s="430">
        <f t="shared" si="31"/>
        <v>2</v>
      </c>
      <c r="Q670" s="431" t="str">
        <f t="shared" si="32"/>
        <v>Gastos_com_Pessoal</v>
      </c>
      <c r="R670" s="429" t="s">
        <v>330</v>
      </c>
      <c r="S670" s="429" t="s">
        <v>330</v>
      </c>
    </row>
    <row r="671" spans="1:19" s="432" customFormat="1" ht="50.1" customHeight="1" x14ac:dyDescent="0.2">
      <c r="A671" s="424">
        <v>666</v>
      </c>
      <c r="B671" s="455">
        <v>43411</v>
      </c>
      <c r="C671" s="454">
        <v>43374</v>
      </c>
      <c r="D671" s="429" t="s">
        <v>189</v>
      </c>
      <c r="E671" s="429" t="s">
        <v>2</v>
      </c>
      <c r="F671" s="436">
        <v>3817.61</v>
      </c>
      <c r="G671" s="457" t="s">
        <v>1927</v>
      </c>
      <c r="H671" s="429" t="s">
        <v>330</v>
      </c>
      <c r="I671" s="429" t="s">
        <v>657</v>
      </c>
      <c r="J671" s="429" t="s">
        <v>658</v>
      </c>
      <c r="K671" s="429" t="s">
        <v>441</v>
      </c>
      <c r="L671" s="429" t="s">
        <v>653</v>
      </c>
      <c r="M671" s="429" t="s">
        <v>330</v>
      </c>
      <c r="N671" s="455">
        <v>43411</v>
      </c>
      <c r="O671" s="430">
        <f t="shared" si="30"/>
        <v>3</v>
      </c>
      <c r="P671" s="430">
        <f t="shared" si="31"/>
        <v>2</v>
      </c>
      <c r="Q671" s="431" t="str">
        <f t="shared" si="32"/>
        <v>Gastos_com_Pessoal</v>
      </c>
      <c r="R671" s="429" t="s">
        <v>330</v>
      </c>
      <c r="S671" s="429" t="s">
        <v>330</v>
      </c>
    </row>
    <row r="672" spans="1:19" s="432" customFormat="1" ht="50.1" customHeight="1" x14ac:dyDescent="0.2">
      <c r="A672" s="424">
        <v>667</v>
      </c>
      <c r="B672" s="455">
        <v>43411</v>
      </c>
      <c r="C672" s="454">
        <v>43374</v>
      </c>
      <c r="D672" s="429" t="s">
        <v>189</v>
      </c>
      <c r="E672" s="429" t="s">
        <v>2</v>
      </c>
      <c r="F672" s="436">
        <v>1596.85</v>
      </c>
      <c r="G672" s="457" t="s">
        <v>2350</v>
      </c>
      <c r="H672" s="429" t="s">
        <v>330</v>
      </c>
      <c r="I672" s="429" t="s">
        <v>1896</v>
      </c>
      <c r="J672" s="429" t="s">
        <v>1897</v>
      </c>
      <c r="K672" s="429" t="s">
        <v>441</v>
      </c>
      <c r="L672" s="429" t="s">
        <v>653</v>
      </c>
      <c r="M672" s="429" t="s">
        <v>330</v>
      </c>
      <c r="N672" s="455">
        <v>43411</v>
      </c>
      <c r="O672" s="430">
        <f t="shared" si="30"/>
        <v>3</v>
      </c>
      <c r="P672" s="430">
        <f t="shared" si="31"/>
        <v>2</v>
      </c>
      <c r="Q672" s="431" t="str">
        <f t="shared" si="32"/>
        <v>Gastos_com_Pessoal</v>
      </c>
      <c r="R672" s="429" t="s">
        <v>330</v>
      </c>
      <c r="S672" s="429" t="s">
        <v>330</v>
      </c>
    </row>
    <row r="673" spans="1:19" s="432" customFormat="1" ht="50.1" customHeight="1" x14ac:dyDescent="0.2">
      <c r="A673" s="424">
        <v>668</v>
      </c>
      <c r="B673" s="455">
        <v>43411</v>
      </c>
      <c r="C673" s="454">
        <v>43374</v>
      </c>
      <c r="D673" s="429" t="s">
        <v>189</v>
      </c>
      <c r="E673" s="429" t="s">
        <v>2</v>
      </c>
      <c r="F673" s="436">
        <v>755.53</v>
      </c>
      <c r="G673" s="457" t="s">
        <v>1930</v>
      </c>
      <c r="H673" s="429" t="s">
        <v>330</v>
      </c>
      <c r="I673" s="429" t="s">
        <v>662</v>
      </c>
      <c r="J673" s="429" t="s">
        <v>663</v>
      </c>
      <c r="K673" s="429" t="s">
        <v>441</v>
      </c>
      <c r="L673" s="429" t="s">
        <v>653</v>
      </c>
      <c r="M673" s="429" t="s">
        <v>330</v>
      </c>
      <c r="N673" s="455">
        <v>43411</v>
      </c>
      <c r="O673" s="430">
        <f t="shared" si="30"/>
        <v>3</v>
      </c>
      <c r="P673" s="430">
        <f t="shared" si="31"/>
        <v>2</v>
      </c>
      <c r="Q673" s="431" t="str">
        <f t="shared" si="32"/>
        <v>Gastos_com_Pessoal</v>
      </c>
      <c r="R673" s="429" t="s">
        <v>330</v>
      </c>
      <c r="S673" s="429" t="s">
        <v>330</v>
      </c>
    </row>
    <row r="674" spans="1:19" s="432" customFormat="1" ht="50.1" customHeight="1" x14ac:dyDescent="0.2">
      <c r="A674" s="424">
        <v>669</v>
      </c>
      <c r="B674" s="455">
        <v>43411</v>
      </c>
      <c r="C674" s="454">
        <v>43374</v>
      </c>
      <c r="D674" s="429" t="s">
        <v>189</v>
      </c>
      <c r="E674" s="429" t="s">
        <v>2</v>
      </c>
      <c r="F674" s="436">
        <v>3469.8</v>
      </c>
      <c r="G674" s="457" t="s">
        <v>1931</v>
      </c>
      <c r="H674" s="429" t="s">
        <v>330</v>
      </c>
      <c r="I674" s="429" t="s">
        <v>414</v>
      </c>
      <c r="J674" s="429" t="s">
        <v>415</v>
      </c>
      <c r="K674" s="429" t="s">
        <v>441</v>
      </c>
      <c r="L674" s="429" t="s">
        <v>653</v>
      </c>
      <c r="M674" s="429" t="s">
        <v>330</v>
      </c>
      <c r="N674" s="455">
        <v>43411</v>
      </c>
      <c r="O674" s="430">
        <f t="shared" si="30"/>
        <v>3</v>
      </c>
      <c r="P674" s="430">
        <f t="shared" si="31"/>
        <v>2</v>
      </c>
      <c r="Q674" s="431" t="str">
        <f t="shared" si="32"/>
        <v>Gastos_com_Pessoal</v>
      </c>
      <c r="R674" s="429" t="s">
        <v>330</v>
      </c>
      <c r="S674" s="429" t="s">
        <v>330</v>
      </c>
    </row>
    <row r="675" spans="1:19" s="432" customFormat="1" ht="50.1" customHeight="1" x14ac:dyDescent="0.2">
      <c r="A675" s="424">
        <v>670</v>
      </c>
      <c r="B675" s="455">
        <v>43411</v>
      </c>
      <c r="C675" s="454">
        <v>43374</v>
      </c>
      <c r="D675" s="429" t="s">
        <v>189</v>
      </c>
      <c r="E675" s="429" t="s">
        <v>2</v>
      </c>
      <c r="F675" s="436">
        <v>3068.18</v>
      </c>
      <c r="G675" s="457" t="s">
        <v>1932</v>
      </c>
      <c r="H675" s="429" t="s">
        <v>330</v>
      </c>
      <c r="I675" s="429" t="s">
        <v>665</v>
      </c>
      <c r="J675" s="429" t="s">
        <v>666</v>
      </c>
      <c r="K675" s="429" t="s">
        <v>441</v>
      </c>
      <c r="L675" s="429" t="s">
        <v>653</v>
      </c>
      <c r="M675" s="429" t="s">
        <v>330</v>
      </c>
      <c r="N675" s="455">
        <v>43411</v>
      </c>
      <c r="O675" s="430">
        <f t="shared" si="30"/>
        <v>3</v>
      </c>
      <c r="P675" s="430">
        <f t="shared" si="31"/>
        <v>2</v>
      </c>
      <c r="Q675" s="431" t="str">
        <f t="shared" si="32"/>
        <v>Gastos_com_Pessoal</v>
      </c>
      <c r="R675" s="429" t="s">
        <v>330</v>
      </c>
      <c r="S675" s="429" t="s">
        <v>330</v>
      </c>
    </row>
    <row r="676" spans="1:19" s="432" customFormat="1" ht="50.1" customHeight="1" x14ac:dyDescent="0.2">
      <c r="A676" s="424">
        <v>671</v>
      </c>
      <c r="B676" s="455">
        <v>43411</v>
      </c>
      <c r="C676" s="454">
        <v>43344</v>
      </c>
      <c r="D676" s="429" t="s">
        <v>281</v>
      </c>
      <c r="E676" s="429" t="s">
        <v>382</v>
      </c>
      <c r="F676" s="436">
        <v>1150</v>
      </c>
      <c r="G676" s="457" t="s">
        <v>749</v>
      </c>
      <c r="H676" s="429" t="s">
        <v>403</v>
      </c>
      <c r="I676" s="429" t="s">
        <v>1933</v>
      </c>
      <c r="J676" s="429" t="s">
        <v>1934</v>
      </c>
      <c r="K676" s="429" t="s">
        <v>1935</v>
      </c>
      <c r="L676" s="429" t="s">
        <v>33</v>
      </c>
      <c r="M676" s="429" t="s">
        <v>1936</v>
      </c>
      <c r="N676" s="455">
        <v>43396</v>
      </c>
      <c r="O676" s="430">
        <f t="shared" si="30"/>
        <v>3</v>
      </c>
      <c r="P676" s="430">
        <f t="shared" si="31"/>
        <v>1</v>
      </c>
      <c r="Q676" s="431" t="str">
        <f t="shared" si="32"/>
        <v>Gastos_Gerais</v>
      </c>
      <c r="R676" s="429" t="s">
        <v>425</v>
      </c>
      <c r="S676" s="429" t="s">
        <v>1937</v>
      </c>
    </row>
    <row r="677" spans="1:19" s="432" customFormat="1" ht="50.1" customHeight="1" x14ac:dyDescent="0.2">
      <c r="A677" s="424">
        <v>672</v>
      </c>
      <c r="B677" s="455">
        <v>43411</v>
      </c>
      <c r="C677" s="454">
        <v>43344</v>
      </c>
      <c r="D677" s="429" t="s">
        <v>281</v>
      </c>
      <c r="E677" s="429" t="s">
        <v>382</v>
      </c>
      <c r="F677" s="436">
        <v>1150</v>
      </c>
      <c r="G677" s="457" t="s">
        <v>749</v>
      </c>
      <c r="H677" s="429" t="s">
        <v>403</v>
      </c>
      <c r="I677" s="429" t="s">
        <v>1938</v>
      </c>
      <c r="J677" s="429" t="s">
        <v>1939</v>
      </c>
      <c r="K677" s="429" t="s">
        <v>1940</v>
      </c>
      <c r="L677" s="429" t="s">
        <v>33</v>
      </c>
      <c r="M677" s="429" t="s">
        <v>1941</v>
      </c>
      <c r="N677" s="455">
        <v>43402</v>
      </c>
      <c r="O677" s="430">
        <f t="shared" si="30"/>
        <v>3</v>
      </c>
      <c r="P677" s="430">
        <f t="shared" si="31"/>
        <v>1</v>
      </c>
      <c r="Q677" s="431" t="str">
        <f t="shared" si="32"/>
        <v>Gastos_Gerais</v>
      </c>
      <c r="R677" s="429" t="s">
        <v>425</v>
      </c>
      <c r="S677" s="429" t="s">
        <v>1942</v>
      </c>
    </row>
    <row r="678" spans="1:19" s="432" customFormat="1" ht="50.1" customHeight="1" x14ac:dyDescent="0.2">
      <c r="A678" s="424">
        <v>673</v>
      </c>
      <c r="B678" s="455">
        <v>43412</v>
      </c>
      <c r="C678" s="454">
        <v>43374</v>
      </c>
      <c r="D678" s="429" t="s">
        <v>189</v>
      </c>
      <c r="E678" s="429" t="s">
        <v>5</v>
      </c>
      <c r="F678" s="436">
        <v>171.91</v>
      </c>
      <c r="G678" s="457" t="s">
        <v>1943</v>
      </c>
      <c r="H678" s="429" t="s">
        <v>330</v>
      </c>
      <c r="I678" s="429" t="s">
        <v>923</v>
      </c>
      <c r="J678" s="429" t="s">
        <v>721</v>
      </c>
      <c r="K678" s="429" t="s">
        <v>722</v>
      </c>
      <c r="L678" s="429" t="s">
        <v>723</v>
      </c>
      <c r="M678" s="429" t="s">
        <v>330</v>
      </c>
      <c r="N678" s="455">
        <v>43412</v>
      </c>
      <c r="O678" s="430">
        <f t="shared" si="30"/>
        <v>3</v>
      </c>
      <c r="P678" s="430">
        <f t="shared" si="31"/>
        <v>2</v>
      </c>
      <c r="Q678" s="431" t="str">
        <f t="shared" si="32"/>
        <v>Gastos_com_Pessoal</v>
      </c>
      <c r="R678" s="429" t="s">
        <v>330</v>
      </c>
      <c r="S678" s="429" t="s">
        <v>330</v>
      </c>
    </row>
    <row r="679" spans="1:19" s="432" customFormat="1" ht="50.1" customHeight="1" x14ac:dyDescent="0.2">
      <c r="A679" s="424">
        <v>674</v>
      </c>
      <c r="B679" s="455">
        <v>43412</v>
      </c>
      <c r="C679" s="454">
        <v>43374</v>
      </c>
      <c r="D679" s="429" t="s">
        <v>189</v>
      </c>
      <c r="E679" s="429" t="s">
        <v>164</v>
      </c>
      <c r="F679" s="436">
        <v>0.54</v>
      </c>
      <c r="G679" s="457" t="s">
        <v>1944</v>
      </c>
      <c r="H679" s="429" t="s">
        <v>330</v>
      </c>
      <c r="I679" s="429" t="s">
        <v>923</v>
      </c>
      <c r="J679" s="429" t="s">
        <v>721</v>
      </c>
      <c r="K679" s="429" t="s">
        <v>722</v>
      </c>
      <c r="L679" s="429" t="s">
        <v>723</v>
      </c>
      <c r="M679" s="429" t="s">
        <v>330</v>
      </c>
      <c r="N679" s="455">
        <v>43412</v>
      </c>
      <c r="O679" s="430">
        <f t="shared" si="30"/>
        <v>3</v>
      </c>
      <c r="P679" s="430">
        <f t="shared" si="31"/>
        <v>2</v>
      </c>
      <c r="Q679" s="431" t="str">
        <f t="shared" si="32"/>
        <v>Gastos_com_Pessoal</v>
      </c>
      <c r="R679" s="429" t="s">
        <v>330</v>
      </c>
      <c r="S679" s="429" t="s">
        <v>330</v>
      </c>
    </row>
    <row r="680" spans="1:19" s="432" customFormat="1" ht="55.5" customHeight="1" x14ac:dyDescent="0.2">
      <c r="A680" s="424">
        <v>675</v>
      </c>
      <c r="B680" s="455">
        <v>43412</v>
      </c>
      <c r="C680" s="454">
        <v>43374</v>
      </c>
      <c r="D680" s="429" t="s">
        <v>189</v>
      </c>
      <c r="E680" s="429" t="s">
        <v>5</v>
      </c>
      <c r="F680" s="436">
        <v>10.56</v>
      </c>
      <c r="G680" s="457" t="s">
        <v>2139</v>
      </c>
      <c r="H680" s="429" t="s">
        <v>330</v>
      </c>
      <c r="I680" s="429" t="s">
        <v>923</v>
      </c>
      <c r="J680" s="429" t="s">
        <v>721</v>
      </c>
      <c r="K680" s="429" t="s">
        <v>722</v>
      </c>
      <c r="L680" s="429" t="s">
        <v>723</v>
      </c>
      <c r="M680" s="429" t="s">
        <v>330</v>
      </c>
      <c r="N680" s="455">
        <v>43412</v>
      </c>
      <c r="O680" s="430">
        <f t="shared" si="30"/>
        <v>3</v>
      </c>
      <c r="P680" s="430">
        <f t="shared" si="31"/>
        <v>2</v>
      </c>
      <c r="Q680" s="431" t="str">
        <f t="shared" si="32"/>
        <v>Gastos_com_Pessoal</v>
      </c>
      <c r="R680" s="429" t="s">
        <v>330</v>
      </c>
      <c r="S680" s="429" t="s">
        <v>330</v>
      </c>
    </row>
    <row r="681" spans="1:19" s="432" customFormat="1" ht="72" customHeight="1" x14ac:dyDescent="0.2">
      <c r="A681" s="424">
        <v>676</v>
      </c>
      <c r="B681" s="455">
        <v>43412</v>
      </c>
      <c r="C681" s="454">
        <v>43252</v>
      </c>
      <c r="D681" s="429" t="s">
        <v>281</v>
      </c>
      <c r="E681" s="429" t="s">
        <v>372</v>
      </c>
      <c r="F681" s="436">
        <v>26095.91</v>
      </c>
      <c r="G681" s="457" t="s">
        <v>1945</v>
      </c>
      <c r="H681" s="429" t="s">
        <v>405</v>
      </c>
      <c r="I681" s="429" t="s">
        <v>580</v>
      </c>
      <c r="J681" s="429" t="s">
        <v>1946</v>
      </c>
      <c r="K681" s="429" t="s">
        <v>441</v>
      </c>
      <c r="L681" s="429" t="s">
        <v>33</v>
      </c>
      <c r="M681" s="429" t="s">
        <v>1947</v>
      </c>
      <c r="N681" s="455">
        <v>43402</v>
      </c>
      <c r="O681" s="430">
        <f t="shared" si="30"/>
        <v>3</v>
      </c>
      <c r="P681" s="430">
        <f t="shared" si="31"/>
        <v>-2</v>
      </c>
      <c r="Q681" s="431" t="str">
        <f t="shared" si="32"/>
        <v>Gastos_Gerais</v>
      </c>
      <c r="R681" s="429" t="s">
        <v>425</v>
      </c>
      <c r="S681" s="429" t="s">
        <v>583</v>
      </c>
    </row>
    <row r="682" spans="1:19" s="432" customFormat="1" ht="138" customHeight="1" x14ac:dyDescent="0.2">
      <c r="A682" s="424">
        <v>677</v>
      </c>
      <c r="B682" s="455">
        <v>43412</v>
      </c>
      <c r="C682" s="454">
        <v>43344</v>
      </c>
      <c r="D682" s="429" t="s">
        <v>281</v>
      </c>
      <c r="E682" s="429" t="s">
        <v>400</v>
      </c>
      <c r="F682" s="436">
        <v>450</v>
      </c>
      <c r="G682" s="457" t="s">
        <v>983</v>
      </c>
      <c r="H682" s="429" t="s">
        <v>403</v>
      </c>
      <c r="I682" s="429" t="s">
        <v>1948</v>
      </c>
      <c r="J682" s="429" t="s">
        <v>1949</v>
      </c>
      <c r="K682" s="429" t="s">
        <v>1950</v>
      </c>
      <c r="L682" s="429" t="s">
        <v>33</v>
      </c>
      <c r="M682" s="429" t="s">
        <v>1157</v>
      </c>
      <c r="N682" s="455">
        <v>43398</v>
      </c>
      <c r="O682" s="430">
        <f t="shared" si="30"/>
        <v>3</v>
      </c>
      <c r="P682" s="430">
        <f t="shared" si="31"/>
        <v>1</v>
      </c>
      <c r="Q682" s="431" t="str">
        <f t="shared" si="32"/>
        <v>Gastos_Gerais</v>
      </c>
      <c r="R682" s="429" t="s">
        <v>425</v>
      </c>
      <c r="S682" s="429" t="s">
        <v>1951</v>
      </c>
    </row>
    <row r="683" spans="1:19" s="432" customFormat="1" ht="50.1" customHeight="1" x14ac:dyDescent="0.2">
      <c r="A683" s="424">
        <v>678</v>
      </c>
      <c r="B683" s="455">
        <v>43412</v>
      </c>
      <c r="C683" s="454">
        <v>43344</v>
      </c>
      <c r="D683" s="429" t="s">
        <v>281</v>
      </c>
      <c r="E683" s="429" t="s">
        <v>382</v>
      </c>
      <c r="F683" s="436">
        <v>1000</v>
      </c>
      <c r="G683" s="457" t="s">
        <v>618</v>
      </c>
      <c r="H683" s="429" t="s">
        <v>403</v>
      </c>
      <c r="I683" s="429" t="s">
        <v>1952</v>
      </c>
      <c r="J683" s="429" t="s">
        <v>1953</v>
      </c>
      <c r="K683" s="429" t="s">
        <v>1954</v>
      </c>
      <c r="L683" s="429" t="s">
        <v>33</v>
      </c>
      <c r="M683" s="429">
        <v>5</v>
      </c>
      <c r="N683" s="455">
        <v>43397</v>
      </c>
      <c r="O683" s="430">
        <f t="shared" si="30"/>
        <v>3</v>
      </c>
      <c r="P683" s="430">
        <f t="shared" si="31"/>
        <v>1</v>
      </c>
      <c r="Q683" s="431" t="str">
        <f t="shared" si="32"/>
        <v>Gastos_Gerais</v>
      </c>
      <c r="R683" s="429" t="s">
        <v>425</v>
      </c>
      <c r="S683" s="429" t="s">
        <v>1955</v>
      </c>
    </row>
    <row r="684" spans="1:19" s="432" customFormat="1" ht="63.75" customHeight="1" x14ac:dyDescent="0.2">
      <c r="A684" s="424">
        <v>679</v>
      </c>
      <c r="B684" s="455">
        <v>43413</v>
      </c>
      <c r="C684" s="454">
        <v>43374</v>
      </c>
      <c r="D684" s="429" t="s">
        <v>281</v>
      </c>
      <c r="E684" s="429" t="s">
        <v>3</v>
      </c>
      <c r="F684" s="436">
        <v>-9</v>
      </c>
      <c r="G684" s="457" t="s">
        <v>1957</v>
      </c>
      <c r="H684" s="429" t="s">
        <v>329</v>
      </c>
      <c r="I684" s="429" t="s">
        <v>720</v>
      </c>
      <c r="J684" s="429" t="s">
        <v>721</v>
      </c>
      <c r="K684" s="429" t="s">
        <v>722</v>
      </c>
      <c r="L684" s="429" t="s">
        <v>723</v>
      </c>
      <c r="M684" s="429" t="s">
        <v>330</v>
      </c>
      <c r="N684" s="455">
        <v>43413</v>
      </c>
      <c r="O684" s="430">
        <f t="shared" si="30"/>
        <v>3</v>
      </c>
      <c r="P684" s="430">
        <f t="shared" si="31"/>
        <v>2</v>
      </c>
      <c r="Q684" s="431" t="str">
        <f t="shared" si="32"/>
        <v>Gastos_Gerais</v>
      </c>
      <c r="R684" s="429" t="s">
        <v>330</v>
      </c>
      <c r="S684" s="429" t="s">
        <v>330</v>
      </c>
    </row>
    <row r="685" spans="1:19" s="432" customFormat="1" ht="65.25" customHeight="1" x14ac:dyDescent="0.2">
      <c r="A685" s="424">
        <v>680</v>
      </c>
      <c r="B685" s="455">
        <v>43413</v>
      </c>
      <c r="C685" s="454">
        <v>43374</v>
      </c>
      <c r="D685" s="429" t="s">
        <v>281</v>
      </c>
      <c r="E685" s="429" t="s">
        <v>3</v>
      </c>
      <c r="F685" s="436">
        <v>-1869.83</v>
      </c>
      <c r="G685" s="457" t="s">
        <v>1958</v>
      </c>
      <c r="H685" s="429" t="s">
        <v>329</v>
      </c>
      <c r="I685" s="429" t="s">
        <v>720</v>
      </c>
      <c r="J685" s="429" t="s">
        <v>721</v>
      </c>
      <c r="K685" s="429" t="s">
        <v>722</v>
      </c>
      <c r="L685" s="429" t="s">
        <v>723</v>
      </c>
      <c r="M685" s="429" t="s">
        <v>330</v>
      </c>
      <c r="N685" s="455">
        <v>43413</v>
      </c>
      <c r="O685" s="430">
        <f t="shared" si="30"/>
        <v>3</v>
      </c>
      <c r="P685" s="430">
        <f t="shared" si="31"/>
        <v>2</v>
      </c>
      <c r="Q685" s="431" t="str">
        <f t="shared" si="32"/>
        <v>Gastos_Gerais</v>
      </c>
      <c r="R685" s="429" t="s">
        <v>330</v>
      </c>
      <c r="S685" s="429" t="s">
        <v>330</v>
      </c>
    </row>
    <row r="686" spans="1:19" s="432" customFormat="1" ht="50.1" customHeight="1" x14ac:dyDescent="0.2">
      <c r="A686" s="424">
        <v>681</v>
      </c>
      <c r="B686" s="455">
        <v>43413</v>
      </c>
      <c r="C686" s="454">
        <v>43374</v>
      </c>
      <c r="D686" s="429" t="s">
        <v>281</v>
      </c>
      <c r="E686" s="429" t="s">
        <v>3</v>
      </c>
      <c r="F686" s="436">
        <v>-411</v>
      </c>
      <c r="G686" s="457" t="s">
        <v>756</v>
      </c>
      <c r="H686" s="429" t="s">
        <v>329</v>
      </c>
      <c r="I686" s="429" t="s">
        <v>720</v>
      </c>
      <c r="J686" s="429" t="s">
        <v>721</v>
      </c>
      <c r="K686" s="429" t="s">
        <v>722</v>
      </c>
      <c r="L686" s="429" t="s">
        <v>723</v>
      </c>
      <c r="M686" s="429" t="s">
        <v>330</v>
      </c>
      <c r="N686" s="455">
        <v>43413</v>
      </c>
      <c r="O686" s="430">
        <f t="shared" si="30"/>
        <v>3</v>
      </c>
      <c r="P686" s="430">
        <f t="shared" si="31"/>
        <v>2</v>
      </c>
      <c r="Q686" s="431" t="str">
        <f t="shared" si="32"/>
        <v>Gastos_Gerais</v>
      </c>
      <c r="R686" s="429" t="s">
        <v>330</v>
      </c>
      <c r="S686" s="429" t="s">
        <v>330</v>
      </c>
    </row>
    <row r="687" spans="1:19" s="432" customFormat="1" ht="50.1" customHeight="1" x14ac:dyDescent="0.2">
      <c r="A687" s="424">
        <v>682</v>
      </c>
      <c r="B687" s="455">
        <v>43413</v>
      </c>
      <c r="C687" s="454">
        <v>43374</v>
      </c>
      <c r="D687" s="429" t="s">
        <v>281</v>
      </c>
      <c r="E687" s="429" t="s">
        <v>4</v>
      </c>
      <c r="F687" s="436">
        <v>-446.07</v>
      </c>
      <c r="G687" s="457" t="s">
        <v>1959</v>
      </c>
      <c r="H687" s="429" t="s">
        <v>329</v>
      </c>
      <c r="I687" s="429" t="s">
        <v>720</v>
      </c>
      <c r="J687" s="429" t="s">
        <v>721</v>
      </c>
      <c r="K687" s="429" t="s">
        <v>722</v>
      </c>
      <c r="L687" s="429" t="s">
        <v>723</v>
      </c>
      <c r="M687" s="429" t="s">
        <v>330</v>
      </c>
      <c r="N687" s="455">
        <v>43413</v>
      </c>
      <c r="O687" s="430">
        <f t="shared" si="30"/>
        <v>3</v>
      </c>
      <c r="P687" s="430">
        <f t="shared" si="31"/>
        <v>2</v>
      </c>
      <c r="Q687" s="431" t="str">
        <f t="shared" si="32"/>
        <v>Gastos_Gerais</v>
      </c>
      <c r="R687" s="429" t="s">
        <v>330</v>
      </c>
      <c r="S687" s="429" t="s">
        <v>330</v>
      </c>
    </row>
    <row r="688" spans="1:19" s="432" customFormat="1" ht="55.5" customHeight="1" x14ac:dyDescent="0.2">
      <c r="A688" s="424">
        <v>683</v>
      </c>
      <c r="B688" s="455">
        <v>43413</v>
      </c>
      <c r="C688" s="454">
        <v>43374</v>
      </c>
      <c r="D688" s="429" t="s">
        <v>281</v>
      </c>
      <c r="E688" s="429" t="s">
        <v>3</v>
      </c>
      <c r="F688" s="436">
        <v>-1869.83</v>
      </c>
      <c r="G688" s="457" t="s">
        <v>1960</v>
      </c>
      <c r="H688" s="429" t="s">
        <v>329</v>
      </c>
      <c r="I688" s="429" t="s">
        <v>720</v>
      </c>
      <c r="J688" s="429" t="s">
        <v>721</v>
      </c>
      <c r="K688" s="429" t="s">
        <v>722</v>
      </c>
      <c r="L688" s="429" t="s">
        <v>723</v>
      </c>
      <c r="M688" s="429" t="s">
        <v>330</v>
      </c>
      <c r="N688" s="455">
        <v>43413</v>
      </c>
      <c r="O688" s="430">
        <f t="shared" si="30"/>
        <v>3</v>
      </c>
      <c r="P688" s="430">
        <f t="shared" si="31"/>
        <v>2</v>
      </c>
      <c r="Q688" s="431" t="str">
        <f t="shared" si="32"/>
        <v>Gastos_Gerais</v>
      </c>
      <c r="R688" s="429" t="s">
        <v>330</v>
      </c>
      <c r="S688" s="429" t="s">
        <v>330</v>
      </c>
    </row>
    <row r="689" spans="1:19" s="432" customFormat="1" ht="50.1" customHeight="1" x14ac:dyDescent="0.2">
      <c r="A689" s="424">
        <v>684</v>
      </c>
      <c r="B689" s="455">
        <v>43413</v>
      </c>
      <c r="C689" s="454">
        <v>43374</v>
      </c>
      <c r="D689" s="429" t="s">
        <v>281</v>
      </c>
      <c r="E689" s="429" t="s">
        <v>3</v>
      </c>
      <c r="F689" s="436">
        <v>-411</v>
      </c>
      <c r="G689" s="457" t="s">
        <v>1961</v>
      </c>
      <c r="H689" s="429" t="s">
        <v>329</v>
      </c>
      <c r="I689" s="429" t="s">
        <v>720</v>
      </c>
      <c r="J689" s="429" t="s">
        <v>721</v>
      </c>
      <c r="K689" s="429" t="s">
        <v>722</v>
      </c>
      <c r="L689" s="429" t="s">
        <v>723</v>
      </c>
      <c r="M689" s="429" t="s">
        <v>330</v>
      </c>
      <c r="N689" s="455">
        <v>43413</v>
      </c>
      <c r="O689" s="430">
        <f t="shared" si="30"/>
        <v>3</v>
      </c>
      <c r="P689" s="430">
        <f t="shared" si="31"/>
        <v>2</v>
      </c>
      <c r="Q689" s="431" t="str">
        <f t="shared" si="32"/>
        <v>Gastos_Gerais</v>
      </c>
      <c r="R689" s="429" t="s">
        <v>330</v>
      </c>
      <c r="S689" s="429" t="s">
        <v>330</v>
      </c>
    </row>
    <row r="690" spans="1:19" s="432" customFormat="1" ht="50.1" customHeight="1" x14ac:dyDescent="0.2">
      <c r="A690" s="424">
        <v>685</v>
      </c>
      <c r="B690" s="455">
        <v>43413</v>
      </c>
      <c r="C690" s="454">
        <v>43374</v>
      </c>
      <c r="D690" s="429" t="s">
        <v>281</v>
      </c>
      <c r="E690" s="429" t="s">
        <v>4</v>
      </c>
      <c r="F690" s="436">
        <v>-446.07</v>
      </c>
      <c r="G690" s="457" t="s">
        <v>1962</v>
      </c>
      <c r="H690" s="429" t="s">
        <v>329</v>
      </c>
      <c r="I690" s="429" t="s">
        <v>720</v>
      </c>
      <c r="J690" s="429" t="s">
        <v>721</v>
      </c>
      <c r="K690" s="429" t="s">
        <v>722</v>
      </c>
      <c r="L690" s="429" t="s">
        <v>723</v>
      </c>
      <c r="M690" s="429" t="s">
        <v>330</v>
      </c>
      <c r="N690" s="455">
        <v>43413</v>
      </c>
      <c r="O690" s="430">
        <f t="shared" si="30"/>
        <v>3</v>
      </c>
      <c r="P690" s="430">
        <f t="shared" si="31"/>
        <v>2</v>
      </c>
      <c r="Q690" s="431" t="str">
        <f t="shared" si="32"/>
        <v>Gastos_Gerais</v>
      </c>
      <c r="R690" s="429" t="s">
        <v>330</v>
      </c>
      <c r="S690" s="429" t="s">
        <v>330</v>
      </c>
    </row>
    <row r="691" spans="1:19" s="432" customFormat="1" ht="53.25" customHeight="1" x14ac:dyDescent="0.2">
      <c r="A691" s="424">
        <v>686</v>
      </c>
      <c r="B691" s="455">
        <v>43413</v>
      </c>
      <c r="C691" s="454">
        <v>43374</v>
      </c>
      <c r="D691" s="429" t="s">
        <v>281</v>
      </c>
      <c r="E691" s="429" t="s">
        <v>3</v>
      </c>
      <c r="F691" s="436">
        <v>-800</v>
      </c>
      <c r="G691" s="457" t="s">
        <v>2392</v>
      </c>
      <c r="H691" s="429" t="s">
        <v>329</v>
      </c>
      <c r="I691" s="429" t="s">
        <v>720</v>
      </c>
      <c r="J691" s="429" t="s">
        <v>721</v>
      </c>
      <c r="K691" s="429" t="s">
        <v>722</v>
      </c>
      <c r="L691" s="429" t="s">
        <v>723</v>
      </c>
      <c r="M691" s="429" t="s">
        <v>330</v>
      </c>
      <c r="N691" s="455">
        <v>43413</v>
      </c>
      <c r="O691" s="430">
        <f t="shared" si="30"/>
        <v>3</v>
      </c>
      <c r="P691" s="430">
        <f t="shared" si="31"/>
        <v>2</v>
      </c>
      <c r="Q691" s="431" t="str">
        <f t="shared" si="32"/>
        <v>Gastos_Gerais</v>
      </c>
      <c r="R691" s="429" t="s">
        <v>330</v>
      </c>
      <c r="S691" s="429" t="s">
        <v>330</v>
      </c>
    </row>
    <row r="692" spans="1:19" s="432" customFormat="1" ht="50.1" customHeight="1" x14ac:dyDescent="0.2">
      <c r="A692" s="424">
        <v>687</v>
      </c>
      <c r="B692" s="455">
        <v>43413</v>
      </c>
      <c r="C692" s="454">
        <v>43374</v>
      </c>
      <c r="D692" s="429" t="s">
        <v>281</v>
      </c>
      <c r="E692" s="429" t="s">
        <v>4</v>
      </c>
      <c r="F692" s="436">
        <v>-150</v>
      </c>
      <c r="G692" s="457" t="s">
        <v>1963</v>
      </c>
      <c r="H692" s="429" t="s">
        <v>329</v>
      </c>
      <c r="I692" s="429" t="s">
        <v>720</v>
      </c>
      <c r="J692" s="429" t="s">
        <v>721</v>
      </c>
      <c r="K692" s="429" t="s">
        <v>722</v>
      </c>
      <c r="L692" s="429" t="s">
        <v>723</v>
      </c>
      <c r="M692" s="429" t="s">
        <v>330</v>
      </c>
      <c r="N692" s="455">
        <v>43413</v>
      </c>
      <c r="O692" s="430">
        <f t="shared" si="30"/>
        <v>3</v>
      </c>
      <c r="P692" s="430">
        <f t="shared" si="31"/>
        <v>2</v>
      </c>
      <c r="Q692" s="431" t="str">
        <f t="shared" si="32"/>
        <v>Gastos_Gerais</v>
      </c>
      <c r="R692" s="429" t="s">
        <v>330</v>
      </c>
      <c r="S692" s="429" t="s">
        <v>330</v>
      </c>
    </row>
    <row r="693" spans="1:19" s="432" customFormat="1" ht="54" customHeight="1" x14ac:dyDescent="0.2">
      <c r="A693" s="424">
        <v>688</v>
      </c>
      <c r="B693" s="455">
        <v>43413</v>
      </c>
      <c r="C693" s="454">
        <v>43374</v>
      </c>
      <c r="D693" s="429" t="s">
        <v>281</v>
      </c>
      <c r="E693" s="429" t="s">
        <v>380</v>
      </c>
      <c r="F693" s="436">
        <v>3429.65</v>
      </c>
      <c r="G693" s="457" t="s">
        <v>2709</v>
      </c>
      <c r="H693" s="429" t="s">
        <v>402</v>
      </c>
      <c r="I693" s="429" t="s">
        <v>1536</v>
      </c>
      <c r="J693" s="429" t="s">
        <v>1537</v>
      </c>
      <c r="K693" s="429" t="s">
        <v>1964</v>
      </c>
      <c r="L693" s="429" t="s">
        <v>33</v>
      </c>
      <c r="M693" s="429" t="s">
        <v>1965</v>
      </c>
      <c r="N693" s="455">
        <v>43410</v>
      </c>
      <c r="O693" s="430">
        <f t="shared" si="30"/>
        <v>3</v>
      </c>
      <c r="P693" s="430">
        <f t="shared" si="31"/>
        <v>2</v>
      </c>
      <c r="Q693" s="431" t="str">
        <f t="shared" si="32"/>
        <v>Gastos_Gerais</v>
      </c>
      <c r="R693" s="429" t="s">
        <v>1966</v>
      </c>
      <c r="S693" s="429" t="s">
        <v>1540</v>
      </c>
    </row>
    <row r="694" spans="1:19" s="432" customFormat="1" ht="145.5" customHeight="1" x14ac:dyDescent="0.2">
      <c r="A694" s="424">
        <v>689</v>
      </c>
      <c r="B694" s="455">
        <v>43413</v>
      </c>
      <c r="C694" s="454">
        <v>43374</v>
      </c>
      <c r="D694" s="429" t="s">
        <v>281</v>
      </c>
      <c r="E694" s="429" t="s">
        <v>380</v>
      </c>
      <c r="F694" s="436">
        <v>2300</v>
      </c>
      <c r="G694" s="457" t="s">
        <v>715</v>
      </c>
      <c r="H694" s="429" t="s">
        <v>402</v>
      </c>
      <c r="I694" s="429" t="s">
        <v>1020</v>
      </c>
      <c r="J694" s="429" t="s">
        <v>1533</v>
      </c>
      <c r="K694" s="429" t="s">
        <v>1967</v>
      </c>
      <c r="L694" s="429" t="s">
        <v>33</v>
      </c>
      <c r="M694" s="429" t="s">
        <v>1968</v>
      </c>
      <c r="N694" s="455">
        <v>43411</v>
      </c>
      <c r="O694" s="430">
        <f t="shared" si="30"/>
        <v>3</v>
      </c>
      <c r="P694" s="430">
        <f t="shared" si="31"/>
        <v>2</v>
      </c>
      <c r="Q694" s="431" t="str">
        <f t="shared" si="32"/>
        <v>Gastos_Gerais</v>
      </c>
      <c r="R694" s="429" t="s">
        <v>422</v>
      </c>
      <c r="S694" s="429" t="s">
        <v>1024</v>
      </c>
    </row>
    <row r="695" spans="1:19" s="432" customFormat="1" ht="54.75" customHeight="1" x14ac:dyDescent="0.2">
      <c r="A695" s="424">
        <v>690</v>
      </c>
      <c r="B695" s="455">
        <v>43413</v>
      </c>
      <c r="C695" s="454">
        <v>43374</v>
      </c>
      <c r="D695" s="429" t="s">
        <v>281</v>
      </c>
      <c r="E695" s="429" t="s">
        <v>3</v>
      </c>
      <c r="F695" s="436">
        <v>6418.5</v>
      </c>
      <c r="G695" s="457" t="s">
        <v>1969</v>
      </c>
      <c r="H695" s="429" t="s">
        <v>329</v>
      </c>
      <c r="I695" s="429" t="s">
        <v>738</v>
      </c>
      <c r="J695" s="429" t="s">
        <v>739</v>
      </c>
      <c r="K695" s="429" t="s">
        <v>740</v>
      </c>
      <c r="L695" s="429" t="s">
        <v>741</v>
      </c>
      <c r="M695" s="429">
        <v>11</v>
      </c>
      <c r="N695" s="455">
        <v>43413</v>
      </c>
      <c r="O695" s="430">
        <f t="shared" si="30"/>
        <v>3</v>
      </c>
      <c r="P695" s="430">
        <f t="shared" si="31"/>
        <v>2</v>
      </c>
      <c r="Q695" s="431" t="str">
        <f t="shared" si="32"/>
        <v>Gastos_Gerais</v>
      </c>
      <c r="R695" s="429" t="s">
        <v>330</v>
      </c>
      <c r="S695" s="429" t="s">
        <v>330</v>
      </c>
    </row>
    <row r="696" spans="1:19" s="432" customFormat="1" ht="55.5" customHeight="1" x14ac:dyDescent="0.2">
      <c r="A696" s="424">
        <v>691</v>
      </c>
      <c r="B696" s="455">
        <v>43413</v>
      </c>
      <c r="C696" s="454">
        <v>43374</v>
      </c>
      <c r="D696" s="429" t="s">
        <v>281</v>
      </c>
      <c r="E696" s="429" t="s">
        <v>4</v>
      </c>
      <c r="F696" s="436">
        <v>1488.21</v>
      </c>
      <c r="G696" s="457" t="s">
        <v>1970</v>
      </c>
      <c r="H696" s="429" t="s">
        <v>329</v>
      </c>
      <c r="I696" s="429" t="s">
        <v>738</v>
      </c>
      <c r="J696" s="429" t="s">
        <v>739</v>
      </c>
      <c r="K696" s="429" t="s">
        <v>740</v>
      </c>
      <c r="L696" s="429" t="s">
        <v>741</v>
      </c>
      <c r="M696" s="429">
        <v>11</v>
      </c>
      <c r="N696" s="455">
        <v>43413</v>
      </c>
      <c r="O696" s="430">
        <f t="shared" si="30"/>
        <v>3</v>
      </c>
      <c r="P696" s="430">
        <f t="shared" si="31"/>
        <v>2</v>
      </c>
      <c r="Q696" s="431" t="str">
        <f t="shared" si="32"/>
        <v>Gastos_Gerais</v>
      </c>
      <c r="R696" s="429" t="s">
        <v>330</v>
      </c>
      <c r="S696" s="429" t="s">
        <v>330</v>
      </c>
    </row>
    <row r="697" spans="1:19" s="432" customFormat="1" ht="54.95" customHeight="1" x14ac:dyDescent="0.2">
      <c r="A697" s="424">
        <v>692</v>
      </c>
      <c r="B697" s="455">
        <v>43416</v>
      </c>
      <c r="C697" s="454">
        <v>43344</v>
      </c>
      <c r="D697" s="429" t="s">
        <v>281</v>
      </c>
      <c r="E697" s="429" t="s">
        <v>366</v>
      </c>
      <c r="F697" s="436">
        <v>5229.3999999999996</v>
      </c>
      <c r="G697" s="457" t="s">
        <v>915</v>
      </c>
      <c r="H697" s="429" t="s">
        <v>403</v>
      </c>
      <c r="I697" s="429" t="s">
        <v>1971</v>
      </c>
      <c r="J697" s="429" t="s">
        <v>1972</v>
      </c>
      <c r="K697" s="429" t="s">
        <v>608</v>
      </c>
      <c r="L697" s="429" t="s">
        <v>33</v>
      </c>
      <c r="M697" s="429" t="s">
        <v>1461</v>
      </c>
      <c r="N697" s="455">
        <v>43409</v>
      </c>
      <c r="O697" s="430">
        <f t="shared" si="30"/>
        <v>3</v>
      </c>
      <c r="P697" s="430">
        <f t="shared" si="31"/>
        <v>1</v>
      </c>
      <c r="Q697" s="431" t="str">
        <f t="shared" si="32"/>
        <v>Gastos_Gerais</v>
      </c>
      <c r="R697" s="429" t="s">
        <v>425</v>
      </c>
      <c r="S697" s="429" t="s">
        <v>1973</v>
      </c>
    </row>
    <row r="698" spans="1:19" s="432" customFormat="1" ht="135.75" customHeight="1" x14ac:dyDescent="0.2">
      <c r="A698" s="424">
        <v>693</v>
      </c>
      <c r="B698" s="455">
        <v>43416</v>
      </c>
      <c r="C698" s="454">
        <v>43374</v>
      </c>
      <c r="D698" s="429" t="s">
        <v>281</v>
      </c>
      <c r="E698" s="429" t="s">
        <v>378</v>
      </c>
      <c r="F698" s="436">
        <v>814.29</v>
      </c>
      <c r="G698" s="457" t="s">
        <v>1573</v>
      </c>
      <c r="H698" s="429" t="s">
        <v>406</v>
      </c>
      <c r="I698" s="429" t="s">
        <v>1974</v>
      </c>
      <c r="J698" s="429" t="s">
        <v>1975</v>
      </c>
      <c r="K698" s="429" t="s">
        <v>740</v>
      </c>
      <c r="L698" s="429" t="s">
        <v>1488</v>
      </c>
      <c r="M698" s="484">
        <v>5.1772018447099996E+18</v>
      </c>
      <c r="N698" s="455">
        <v>43396</v>
      </c>
      <c r="O698" s="430">
        <f t="shared" si="30"/>
        <v>3</v>
      </c>
      <c r="P698" s="430">
        <f t="shared" si="31"/>
        <v>2</v>
      </c>
      <c r="Q698" s="431" t="str">
        <f t="shared" si="32"/>
        <v>Gastos_Gerais</v>
      </c>
      <c r="R698" s="429" t="s">
        <v>425</v>
      </c>
      <c r="S698" s="429" t="s">
        <v>1976</v>
      </c>
    </row>
    <row r="699" spans="1:19" s="432" customFormat="1" ht="54.95" customHeight="1" x14ac:dyDescent="0.2">
      <c r="A699" s="424">
        <v>694</v>
      </c>
      <c r="B699" s="455">
        <v>43416</v>
      </c>
      <c r="C699" s="454">
        <v>43344</v>
      </c>
      <c r="D699" s="429" t="s">
        <v>281</v>
      </c>
      <c r="E699" s="429" t="s">
        <v>354</v>
      </c>
      <c r="F699" s="436">
        <v>1131.8599999999999</v>
      </c>
      <c r="G699" s="457" t="s">
        <v>750</v>
      </c>
      <c r="H699" s="429" t="s">
        <v>403</v>
      </c>
      <c r="I699" s="429" t="s">
        <v>1451</v>
      </c>
      <c r="J699" s="429" t="s">
        <v>1452</v>
      </c>
      <c r="K699" s="429" t="s">
        <v>740</v>
      </c>
      <c r="L699" s="429" t="s">
        <v>33</v>
      </c>
      <c r="M699" s="429" t="s">
        <v>1977</v>
      </c>
      <c r="N699" s="455">
        <v>43412</v>
      </c>
      <c r="O699" s="430">
        <f t="shared" si="30"/>
        <v>3</v>
      </c>
      <c r="P699" s="430">
        <f t="shared" si="31"/>
        <v>1</v>
      </c>
      <c r="Q699" s="431" t="str">
        <f t="shared" si="32"/>
        <v>Gastos_Gerais</v>
      </c>
      <c r="R699" s="429" t="s">
        <v>425</v>
      </c>
      <c r="S699" s="429" t="s">
        <v>1978</v>
      </c>
    </row>
    <row r="700" spans="1:19" s="432" customFormat="1" ht="75.75" customHeight="1" x14ac:dyDescent="0.2">
      <c r="A700" s="424">
        <v>695</v>
      </c>
      <c r="B700" s="455">
        <v>43416</v>
      </c>
      <c r="C700" s="454">
        <v>43344</v>
      </c>
      <c r="D700" s="429" t="s">
        <v>281</v>
      </c>
      <c r="E700" s="429" t="s">
        <v>354</v>
      </c>
      <c r="F700" s="436">
        <v>1153.8699999999999</v>
      </c>
      <c r="G700" s="457" t="s">
        <v>754</v>
      </c>
      <c r="H700" s="429" t="s">
        <v>403</v>
      </c>
      <c r="I700" s="429" t="s">
        <v>1451</v>
      </c>
      <c r="J700" s="429" t="s">
        <v>1452</v>
      </c>
      <c r="K700" s="429" t="s">
        <v>740</v>
      </c>
      <c r="L700" s="429" t="s">
        <v>33</v>
      </c>
      <c r="M700" s="429" t="s">
        <v>1979</v>
      </c>
      <c r="N700" s="455">
        <v>43412</v>
      </c>
      <c r="O700" s="430">
        <f t="shared" si="30"/>
        <v>3</v>
      </c>
      <c r="P700" s="430">
        <f t="shared" si="31"/>
        <v>1</v>
      </c>
      <c r="Q700" s="431" t="str">
        <f t="shared" si="32"/>
        <v>Gastos_Gerais</v>
      </c>
      <c r="R700" s="429" t="s">
        <v>425</v>
      </c>
      <c r="S700" s="429" t="s">
        <v>1980</v>
      </c>
    </row>
    <row r="701" spans="1:19" s="432" customFormat="1" ht="50.25" customHeight="1" x14ac:dyDescent="0.2">
      <c r="A701" s="424">
        <v>696</v>
      </c>
      <c r="B701" s="455">
        <v>43416</v>
      </c>
      <c r="C701" s="454">
        <v>43405</v>
      </c>
      <c r="D701" s="429" t="s">
        <v>281</v>
      </c>
      <c r="E701" s="429" t="s">
        <v>72</v>
      </c>
      <c r="F701" s="436">
        <v>100</v>
      </c>
      <c r="G701" s="457" t="s">
        <v>743</v>
      </c>
      <c r="H701" s="429" t="s">
        <v>330</v>
      </c>
      <c r="I701" s="429" t="s">
        <v>744</v>
      </c>
      <c r="J701" s="429" t="s">
        <v>745</v>
      </c>
      <c r="K701" s="429" t="s">
        <v>746</v>
      </c>
      <c r="L701" s="429" t="s">
        <v>723</v>
      </c>
      <c r="M701" s="429" t="s">
        <v>330</v>
      </c>
      <c r="N701" s="455">
        <v>43416</v>
      </c>
      <c r="O701" s="430">
        <f t="shared" si="30"/>
        <v>3</v>
      </c>
      <c r="P701" s="430">
        <f t="shared" si="31"/>
        <v>3</v>
      </c>
      <c r="Q701" s="431" t="str">
        <f t="shared" si="32"/>
        <v>Gastos_Gerais</v>
      </c>
      <c r="R701" s="429" t="s">
        <v>330</v>
      </c>
      <c r="S701" s="429" t="s">
        <v>330</v>
      </c>
    </row>
    <row r="702" spans="1:19" s="432" customFormat="1" ht="126.75" customHeight="1" x14ac:dyDescent="0.2">
      <c r="A702" s="424">
        <v>697</v>
      </c>
      <c r="B702" s="455">
        <v>43417</v>
      </c>
      <c r="C702" s="454">
        <v>43374</v>
      </c>
      <c r="D702" s="429" t="s">
        <v>281</v>
      </c>
      <c r="E702" s="429" t="s">
        <v>10</v>
      </c>
      <c r="F702" s="436">
        <v>1829.6</v>
      </c>
      <c r="G702" s="457" t="s">
        <v>1983</v>
      </c>
      <c r="H702" s="429" t="s">
        <v>329</v>
      </c>
      <c r="I702" s="429" t="s">
        <v>762</v>
      </c>
      <c r="J702" s="429" t="s">
        <v>763</v>
      </c>
      <c r="K702" s="429" t="s">
        <v>441</v>
      </c>
      <c r="L702" s="429" t="s">
        <v>33</v>
      </c>
      <c r="M702" s="429" t="s">
        <v>1984</v>
      </c>
      <c r="N702" s="455">
        <v>43416</v>
      </c>
      <c r="O702" s="430">
        <f t="shared" si="30"/>
        <v>3</v>
      </c>
      <c r="P702" s="430">
        <f t="shared" si="31"/>
        <v>2</v>
      </c>
      <c r="Q702" s="431" t="str">
        <f t="shared" si="32"/>
        <v>Gastos_Gerais</v>
      </c>
      <c r="R702" s="429" t="s">
        <v>647</v>
      </c>
      <c r="S702" s="429" t="s">
        <v>1292</v>
      </c>
    </row>
    <row r="703" spans="1:19" s="432" customFormat="1" ht="118.5" customHeight="1" x14ac:dyDescent="0.2">
      <c r="A703" s="424">
        <v>698</v>
      </c>
      <c r="B703" s="455">
        <v>43417</v>
      </c>
      <c r="C703" s="454">
        <v>43374</v>
      </c>
      <c r="D703" s="429" t="s">
        <v>281</v>
      </c>
      <c r="E703" s="429" t="s">
        <v>398</v>
      </c>
      <c r="F703" s="436">
        <v>204.26</v>
      </c>
      <c r="G703" s="457" t="s">
        <v>1692</v>
      </c>
      <c r="H703" s="429" t="s">
        <v>402</v>
      </c>
      <c r="I703" s="429" t="s">
        <v>773</v>
      </c>
      <c r="J703" s="429" t="s">
        <v>774</v>
      </c>
      <c r="K703" s="429" t="s">
        <v>441</v>
      </c>
      <c r="L703" s="429" t="s">
        <v>33</v>
      </c>
      <c r="M703" s="429" t="s">
        <v>1985</v>
      </c>
      <c r="N703" s="455">
        <v>43409</v>
      </c>
      <c r="O703" s="430">
        <f t="shared" si="30"/>
        <v>3</v>
      </c>
      <c r="P703" s="430">
        <f t="shared" si="31"/>
        <v>2</v>
      </c>
      <c r="Q703" s="431" t="str">
        <f t="shared" si="32"/>
        <v>Gastos_Gerais</v>
      </c>
      <c r="R703" s="429" t="s">
        <v>422</v>
      </c>
      <c r="S703" s="429" t="s">
        <v>1986</v>
      </c>
    </row>
    <row r="704" spans="1:19" s="432" customFormat="1" ht="112.5" customHeight="1" x14ac:dyDescent="0.2">
      <c r="A704" s="424">
        <v>699</v>
      </c>
      <c r="B704" s="455">
        <v>43417</v>
      </c>
      <c r="C704" s="454">
        <v>43374</v>
      </c>
      <c r="D704" s="429" t="s">
        <v>281</v>
      </c>
      <c r="E704" s="429" t="s">
        <v>398</v>
      </c>
      <c r="F704" s="436">
        <v>1103.17</v>
      </c>
      <c r="G704" s="457" t="s">
        <v>1692</v>
      </c>
      <c r="H704" s="429" t="s">
        <v>402</v>
      </c>
      <c r="I704" s="429" t="s">
        <v>773</v>
      </c>
      <c r="J704" s="429" t="s">
        <v>774</v>
      </c>
      <c r="K704" s="429" t="s">
        <v>441</v>
      </c>
      <c r="L704" s="429" t="s">
        <v>33</v>
      </c>
      <c r="M704" s="429" t="s">
        <v>1987</v>
      </c>
      <c r="N704" s="455">
        <v>43404</v>
      </c>
      <c r="O704" s="430">
        <f t="shared" si="30"/>
        <v>3</v>
      </c>
      <c r="P704" s="430">
        <f t="shared" si="31"/>
        <v>2</v>
      </c>
      <c r="Q704" s="431" t="str">
        <f t="shared" si="32"/>
        <v>Gastos_Gerais</v>
      </c>
      <c r="R704" s="429" t="s">
        <v>422</v>
      </c>
      <c r="S704" s="429" t="s">
        <v>1986</v>
      </c>
    </row>
    <row r="705" spans="1:19" s="432" customFormat="1" ht="89.25" customHeight="1" x14ac:dyDescent="0.2">
      <c r="A705" s="424">
        <v>700</v>
      </c>
      <c r="B705" s="455">
        <v>43417</v>
      </c>
      <c r="C705" s="454">
        <v>43374</v>
      </c>
      <c r="D705" s="429" t="s">
        <v>146</v>
      </c>
      <c r="E705" s="429" t="s">
        <v>242</v>
      </c>
      <c r="F705" s="436">
        <v>213</v>
      </c>
      <c r="G705" s="457" t="s">
        <v>1528</v>
      </c>
      <c r="H705" s="429" t="s">
        <v>402</v>
      </c>
      <c r="I705" s="429" t="s">
        <v>1988</v>
      </c>
      <c r="J705" s="429" t="s">
        <v>1989</v>
      </c>
      <c r="K705" s="429" t="s">
        <v>740</v>
      </c>
      <c r="L705" s="429" t="s">
        <v>33</v>
      </c>
      <c r="M705" s="429">
        <v>5400</v>
      </c>
      <c r="N705" s="455">
        <v>43389</v>
      </c>
      <c r="O705" s="430">
        <f t="shared" si="30"/>
        <v>3</v>
      </c>
      <c r="P705" s="430">
        <f t="shared" si="31"/>
        <v>2</v>
      </c>
      <c r="Q705" s="431" t="str">
        <f t="shared" si="32"/>
        <v>Aquisição_de_Bens_Permanentes</v>
      </c>
      <c r="R705" s="429" t="s">
        <v>604</v>
      </c>
      <c r="S705" s="429" t="s">
        <v>1990</v>
      </c>
    </row>
    <row r="706" spans="1:19" s="432" customFormat="1" ht="80.25" customHeight="1" x14ac:dyDescent="0.2">
      <c r="A706" s="424">
        <v>701</v>
      </c>
      <c r="B706" s="455">
        <v>43417</v>
      </c>
      <c r="C706" s="454">
        <v>43374</v>
      </c>
      <c r="D706" s="429" t="s">
        <v>281</v>
      </c>
      <c r="E706" s="429" t="s">
        <v>400</v>
      </c>
      <c r="F706" s="436">
        <v>2300</v>
      </c>
      <c r="G706" s="457" t="s">
        <v>1530</v>
      </c>
      <c r="H706" s="429" t="s">
        <v>402</v>
      </c>
      <c r="I706" s="429" t="s">
        <v>1991</v>
      </c>
      <c r="J706" s="429" t="s">
        <v>1992</v>
      </c>
      <c r="K706" s="429" t="s">
        <v>740</v>
      </c>
      <c r="L706" s="429" t="s">
        <v>33</v>
      </c>
      <c r="M706" s="475">
        <v>42105</v>
      </c>
      <c r="N706" s="455">
        <v>43389</v>
      </c>
      <c r="O706" s="430">
        <f t="shared" si="30"/>
        <v>3</v>
      </c>
      <c r="P706" s="430">
        <f t="shared" si="31"/>
        <v>2</v>
      </c>
      <c r="Q706" s="431" t="str">
        <f t="shared" si="32"/>
        <v>Gastos_Gerais</v>
      </c>
      <c r="R706" s="429" t="s">
        <v>604</v>
      </c>
      <c r="S706" s="429" t="s">
        <v>1993</v>
      </c>
    </row>
    <row r="707" spans="1:19" s="432" customFormat="1" ht="102" customHeight="1" x14ac:dyDescent="0.2">
      <c r="A707" s="424">
        <v>702</v>
      </c>
      <c r="B707" s="455">
        <v>43417</v>
      </c>
      <c r="C707" s="454">
        <v>43344</v>
      </c>
      <c r="D707" s="429" t="s">
        <v>281</v>
      </c>
      <c r="E707" s="429" t="s">
        <v>382</v>
      </c>
      <c r="F707" s="436">
        <v>430</v>
      </c>
      <c r="G707" s="457" t="s">
        <v>986</v>
      </c>
      <c r="H707" s="429" t="s">
        <v>403</v>
      </c>
      <c r="I707" s="429" t="s">
        <v>1994</v>
      </c>
      <c r="J707" s="429" t="s">
        <v>1995</v>
      </c>
      <c r="K707" s="429" t="s">
        <v>608</v>
      </c>
      <c r="L707" s="429" t="s">
        <v>835</v>
      </c>
      <c r="M707" s="429">
        <v>197</v>
      </c>
      <c r="N707" s="455">
        <v>43397</v>
      </c>
      <c r="O707" s="430">
        <f t="shared" si="30"/>
        <v>3</v>
      </c>
      <c r="P707" s="430">
        <f t="shared" si="31"/>
        <v>1</v>
      </c>
      <c r="Q707" s="431" t="str">
        <f t="shared" si="32"/>
        <v>Gastos_Gerais</v>
      </c>
      <c r="R707" s="429" t="s">
        <v>425</v>
      </c>
      <c r="S707" s="429" t="s">
        <v>1996</v>
      </c>
    </row>
    <row r="708" spans="1:19" s="432" customFormat="1" ht="54.95" customHeight="1" x14ac:dyDescent="0.2">
      <c r="A708" s="424">
        <v>703</v>
      </c>
      <c r="B708" s="455">
        <v>43418</v>
      </c>
      <c r="C708" s="454">
        <v>43405</v>
      </c>
      <c r="D708" s="429" t="s">
        <v>35</v>
      </c>
      <c r="E708" s="429" t="s">
        <v>247</v>
      </c>
      <c r="F708" s="436">
        <v>496309.07</v>
      </c>
      <c r="G708" s="457" t="s">
        <v>2698</v>
      </c>
      <c r="H708" s="429" t="s">
        <v>330</v>
      </c>
      <c r="I708" s="429" t="s">
        <v>720</v>
      </c>
      <c r="J708" s="429" t="s">
        <v>721</v>
      </c>
      <c r="K708" s="429" t="s">
        <v>722</v>
      </c>
      <c r="L708" s="429" t="s">
        <v>723</v>
      </c>
      <c r="M708" s="429" t="s">
        <v>330</v>
      </c>
      <c r="N708" s="455">
        <v>43418</v>
      </c>
      <c r="O708" s="430">
        <f t="shared" si="30"/>
        <v>3</v>
      </c>
      <c r="P708" s="430">
        <f t="shared" si="31"/>
        <v>3</v>
      </c>
      <c r="Q708" s="431" t="str">
        <f t="shared" si="32"/>
        <v>Receitas</v>
      </c>
      <c r="R708" s="429" t="s">
        <v>330</v>
      </c>
      <c r="S708" s="429" t="s">
        <v>330</v>
      </c>
    </row>
    <row r="709" spans="1:19" s="432" customFormat="1" ht="78.75" customHeight="1" x14ac:dyDescent="0.2">
      <c r="A709" s="424">
        <v>704</v>
      </c>
      <c r="B709" s="455">
        <v>43418</v>
      </c>
      <c r="C709" s="454">
        <v>43344</v>
      </c>
      <c r="D709" s="429" t="s">
        <v>281</v>
      </c>
      <c r="E709" s="429" t="s">
        <v>191</v>
      </c>
      <c r="F709" s="436">
        <v>4000</v>
      </c>
      <c r="G709" s="457" t="s">
        <v>1175</v>
      </c>
      <c r="H709" s="429" t="s">
        <v>405</v>
      </c>
      <c r="I709" s="429" t="s">
        <v>891</v>
      </c>
      <c r="J709" s="429" t="s">
        <v>892</v>
      </c>
      <c r="K709" s="429" t="s">
        <v>2000</v>
      </c>
      <c r="L709" s="429" t="s">
        <v>1269</v>
      </c>
      <c r="M709" s="429" t="s">
        <v>2001</v>
      </c>
      <c r="N709" s="455">
        <v>43412</v>
      </c>
      <c r="O709" s="430">
        <f t="shared" si="30"/>
        <v>3</v>
      </c>
      <c r="P709" s="430">
        <f t="shared" si="31"/>
        <v>1</v>
      </c>
      <c r="Q709" s="431" t="str">
        <f t="shared" si="32"/>
        <v>Gastos_Gerais</v>
      </c>
      <c r="R709" s="429" t="s">
        <v>425</v>
      </c>
      <c r="S709" s="429" t="s">
        <v>2002</v>
      </c>
    </row>
    <row r="710" spans="1:19" s="432" customFormat="1" ht="54.95" customHeight="1" x14ac:dyDescent="0.2">
      <c r="A710" s="424">
        <v>705</v>
      </c>
      <c r="B710" s="455">
        <v>43418</v>
      </c>
      <c r="C710" s="454">
        <v>43374</v>
      </c>
      <c r="D710" s="429" t="s">
        <v>281</v>
      </c>
      <c r="E710" s="429" t="s">
        <v>400</v>
      </c>
      <c r="F710" s="436">
        <v>209.94</v>
      </c>
      <c r="G710" s="457" t="s">
        <v>1201</v>
      </c>
      <c r="H710" s="429" t="s">
        <v>402</v>
      </c>
      <c r="I710" s="429" t="s">
        <v>758</v>
      </c>
      <c r="J710" s="429" t="s">
        <v>759</v>
      </c>
      <c r="K710" s="429" t="s">
        <v>441</v>
      </c>
      <c r="L710" s="429" t="s">
        <v>33</v>
      </c>
      <c r="M710" s="429">
        <v>730</v>
      </c>
      <c r="N710" s="455">
        <v>43417</v>
      </c>
      <c r="O710" s="430">
        <f t="shared" si="30"/>
        <v>3</v>
      </c>
      <c r="P710" s="430">
        <f t="shared" si="31"/>
        <v>2</v>
      </c>
      <c r="Q710" s="431" t="str">
        <f t="shared" si="32"/>
        <v>Gastos_Gerais</v>
      </c>
      <c r="R710" s="429" t="s">
        <v>604</v>
      </c>
      <c r="S710" s="429" t="s">
        <v>2007</v>
      </c>
    </row>
    <row r="711" spans="1:19" s="432" customFormat="1" ht="54.95" customHeight="1" x14ac:dyDescent="0.2">
      <c r="A711" s="424">
        <v>706</v>
      </c>
      <c r="B711" s="455">
        <v>43418</v>
      </c>
      <c r="C711" s="454">
        <v>43344</v>
      </c>
      <c r="D711" s="429" t="s">
        <v>281</v>
      </c>
      <c r="E711" s="429" t="s">
        <v>382</v>
      </c>
      <c r="F711" s="436">
        <v>1000</v>
      </c>
      <c r="G711" s="457" t="s">
        <v>618</v>
      </c>
      <c r="H711" s="429" t="s">
        <v>403</v>
      </c>
      <c r="I711" s="429" t="s">
        <v>2003</v>
      </c>
      <c r="J711" s="429" t="s">
        <v>2004</v>
      </c>
      <c r="K711" s="429" t="s">
        <v>608</v>
      </c>
      <c r="L711" s="429" t="s">
        <v>33</v>
      </c>
      <c r="M711" s="429" t="s">
        <v>2005</v>
      </c>
      <c r="N711" s="455">
        <v>43411</v>
      </c>
      <c r="O711" s="430">
        <f t="shared" ref="O711:O774" si="33">IF(B711=0,0,IF(YEAR(B711)=$P$1,MONTH(B711)-$O$1+12,(YEAR(B711)-$P$1)*11-$O$1+5+MONTH(B711)))-11</f>
        <v>3</v>
      </c>
      <c r="P711" s="430">
        <f t="shared" ref="P711:P774" si="34">IF(C711=0,0,IF(YEAR(C711)=$P$1,MONTH(C711)-$O$1+11,(YEAR(C711)-$P$1)*12-$O$1+11+MONTH(C711)))-10</f>
        <v>1</v>
      </c>
      <c r="Q711" s="431" t="str">
        <f t="shared" ref="Q711:Q774" si="35">SUBSTITUTE(D711," ","_")</f>
        <v>Gastos_Gerais</v>
      </c>
      <c r="R711" s="429" t="s">
        <v>425</v>
      </c>
      <c r="S711" s="429" t="s">
        <v>2006</v>
      </c>
    </row>
    <row r="712" spans="1:19" s="432" customFormat="1" ht="90" customHeight="1" x14ac:dyDescent="0.2">
      <c r="A712" s="424">
        <v>707</v>
      </c>
      <c r="B712" s="455">
        <v>43418</v>
      </c>
      <c r="C712" s="454">
        <v>43374</v>
      </c>
      <c r="D712" s="429" t="s">
        <v>281</v>
      </c>
      <c r="E712" s="429" t="s">
        <v>92</v>
      </c>
      <c r="F712" s="436">
        <v>1500</v>
      </c>
      <c r="G712" s="457" t="s">
        <v>2008</v>
      </c>
      <c r="H712" s="429" t="s">
        <v>402</v>
      </c>
      <c r="I712" s="429" t="s">
        <v>1583</v>
      </c>
      <c r="J712" s="429" t="s">
        <v>1584</v>
      </c>
      <c r="K712" s="429" t="s">
        <v>608</v>
      </c>
      <c r="L712" s="429" t="s">
        <v>33</v>
      </c>
      <c r="M712" s="429" t="s">
        <v>2009</v>
      </c>
      <c r="N712" s="455">
        <v>43417</v>
      </c>
      <c r="O712" s="430">
        <f t="shared" si="33"/>
        <v>3</v>
      </c>
      <c r="P712" s="430">
        <f t="shared" si="34"/>
        <v>2</v>
      </c>
      <c r="Q712" s="431" t="str">
        <f t="shared" si="35"/>
        <v>Gastos_Gerais</v>
      </c>
      <c r="R712" s="429" t="s">
        <v>422</v>
      </c>
      <c r="S712" s="429" t="s">
        <v>2010</v>
      </c>
    </row>
    <row r="713" spans="1:19" s="432" customFormat="1" ht="54.95" customHeight="1" x14ac:dyDescent="0.2">
      <c r="A713" s="424">
        <v>708</v>
      </c>
      <c r="B713" s="455">
        <v>43418</v>
      </c>
      <c r="C713" s="454">
        <v>43374</v>
      </c>
      <c r="D713" s="429" t="s">
        <v>281</v>
      </c>
      <c r="E713" s="429" t="s">
        <v>400</v>
      </c>
      <c r="F713" s="436">
        <v>75.14</v>
      </c>
      <c r="G713" s="457" t="s">
        <v>2012</v>
      </c>
      <c r="H713" s="429" t="s">
        <v>405</v>
      </c>
      <c r="I713" s="429" t="s">
        <v>1001</v>
      </c>
      <c r="J713" s="429" t="s">
        <v>330</v>
      </c>
      <c r="K713" s="429" t="s">
        <v>621</v>
      </c>
      <c r="L713" s="429" t="s">
        <v>1058</v>
      </c>
      <c r="M713" s="429" t="s">
        <v>330</v>
      </c>
      <c r="N713" s="455">
        <v>43404</v>
      </c>
      <c r="O713" s="430">
        <f t="shared" si="33"/>
        <v>3</v>
      </c>
      <c r="P713" s="430">
        <f t="shared" si="34"/>
        <v>2</v>
      </c>
      <c r="Q713" s="431" t="str">
        <f t="shared" si="35"/>
        <v>Gastos_Gerais</v>
      </c>
      <c r="R713" s="429" t="s">
        <v>330</v>
      </c>
      <c r="S713" s="429" t="s">
        <v>330</v>
      </c>
    </row>
    <row r="714" spans="1:19" s="432" customFormat="1" ht="96" customHeight="1" x14ac:dyDescent="0.2">
      <c r="A714" s="424">
        <v>709</v>
      </c>
      <c r="B714" s="455">
        <v>43418</v>
      </c>
      <c r="C714" s="454">
        <v>43405</v>
      </c>
      <c r="D714" s="429" t="s">
        <v>281</v>
      </c>
      <c r="E714" s="429" t="s">
        <v>398</v>
      </c>
      <c r="F714" s="436">
        <v>23.74</v>
      </c>
      <c r="G714" s="457" t="s">
        <v>1808</v>
      </c>
      <c r="H714" s="429" t="s">
        <v>402</v>
      </c>
      <c r="I714" s="429" t="s">
        <v>1428</v>
      </c>
      <c r="J714" s="429" t="s">
        <v>1429</v>
      </c>
      <c r="K714" s="429" t="s">
        <v>608</v>
      </c>
      <c r="L714" s="429" t="s">
        <v>33</v>
      </c>
      <c r="M714" s="429" t="s">
        <v>2013</v>
      </c>
      <c r="N714" s="455">
        <v>43413</v>
      </c>
      <c r="O714" s="430">
        <f t="shared" si="33"/>
        <v>3</v>
      </c>
      <c r="P714" s="430">
        <f t="shared" si="34"/>
        <v>3</v>
      </c>
      <c r="Q714" s="431" t="str">
        <f t="shared" si="35"/>
        <v>Gastos_Gerais</v>
      </c>
      <c r="R714" s="429" t="s">
        <v>425</v>
      </c>
      <c r="S714" s="429" t="s">
        <v>2014</v>
      </c>
    </row>
    <row r="715" spans="1:19" s="432" customFormat="1" ht="54.95" customHeight="1" x14ac:dyDescent="0.2">
      <c r="A715" s="424">
        <v>710</v>
      </c>
      <c r="B715" s="455">
        <v>43418</v>
      </c>
      <c r="C715" s="454">
        <v>43374</v>
      </c>
      <c r="D715" s="429" t="s">
        <v>281</v>
      </c>
      <c r="E715" s="429" t="s">
        <v>380</v>
      </c>
      <c r="F715" s="436">
        <v>2940</v>
      </c>
      <c r="G715" s="457" t="s">
        <v>2703</v>
      </c>
      <c r="H715" s="429" t="s">
        <v>405</v>
      </c>
      <c r="I715" s="429" t="s">
        <v>710</v>
      </c>
      <c r="J715" s="429" t="s">
        <v>711</v>
      </c>
      <c r="K715" s="429" t="s">
        <v>608</v>
      </c>
      <c r="L715" s="429" t="s">
        <v>33</v>
      </c>
      <c r="M715" s="429" t="s">
        <v>2015</v>
      </c>
      <c r="N715" s="455">
        <v>43413</v>
      </c>
      <c r="O715" s="430">
        <f t="shared" si="33"/>
        <v>3</v>
      </c>
      <c r="P715" s="430">
        <f t="shared" si="34"/>
        <v>2</v>
      </c>
      <c r="Q715" s="431" t="str">
        <f t="shared" si="35"/>
        <v>Gastos_Gerais</v>
      </c>
      <c r="R715" s="429" t="s">
        <v>425</v>
      </c>
      <c r="S715" s="429" t="s">
        <v>713</v>
      </c>
    </row>
    <row r="716" spans="1:19" s="432" customFormat="1" ht="261" customHeight="1" x14ac:dyDescent="0.2">
      <c r="A716" s="424">
        <v>711</v>
      </c>
      <c r="B716" s="455">
        <v>43418</v>
      </c>
      <c r="C716" s="454">
        <v>43374</v>
      </c>
      <c r="D716" s="429" t="s">
        <v>281</v>
      </c>
      <c r="E716" s="429" t="s">
        <v>384</v>
      </c>
      <c r="F716" s="436">
        <v>9650</v>
      </c>
      <c r="G716" s="457" t="s">
        <v>2016</v>
      </c>
      <c r="H716" s="429" t="s">
        <v>402</v>
      </c>
      <c r="I716" s="429" t="s">
        <v>819</v>
      </c>
      <c r="J716" s="429" t="s">
        <v>820</v>
      </c>
      <c r="K716" s="429" t="s">
        <v>608</v>
      </c>
      <c r="L716" s="429" t="s">
        <v>33</v>
      </c>
      <c r="M716" s="429" t="s">
        <v>2017</v>
      </c>
      <c r="N716" s="455">
        <v>43409</v>
      </c>
      <c r="O716" s="430">
        <f t="shared" si="33"/>
        <v>3</v>
      </c>
      <c r="P716" s="430">
        <f t="shared" si="34"/>
        <v>2</v>
      </c>
      <c r="Q716" s="431" t="str">
        <f t="shared" si="35"/>
        <v>Gastos_Gerais</v>
      </c>
      <c r="R716" s="429" t="s">
        <v>425</v>
      </c>
      <c r="S716" s="429" t="s">
        <v>2018</v>
      </c>
    </row>
    <row r="717" spans="1:19" s="432" customFormat="1" ht="169.5" customHeight="1" x14ac:dyDescent="0.2">
      <c r="A717" s="424">
        <v>712</v>
      </c>
      <c r="B717" s="455">
        <v>43418</v>
      </c>
      <c r="C717" s="454">
        <v>43374</v>
      </c>
      <c r="D717" s="429" t="s">
        <v>281</v>
      </c>
      <c r="E717" s="429" t="s">
        <v>400</v>
      </c>
      <c r="F717" s="436">
        <v>1881.6</v>
      </c>
      <c r="G717" s="457" t="s">
        <v>1357</v>
      </c>
      <c r="H717" s="429" t="s">
        <v>402</v>
      </c>
      <c r="I717" s="429" t="s">
        <v>2020</v>
      </c>
      <c r="J717" s="429" t="s">
        <v>2021</v>
      </c>
      <c r="K717" s="429" t="s">
        <v>608</v>
      </c>
      <c r="L717" s="429" t="s">
        <v>33</v>
      </c>
      <c r="M717" s="429" t="s">
        <v>2022</v>
      </c>
      <c r="N717" s="455">
        <v>43412</v>
      </c>
      <c r="O717" s="430">
        <f t="shared" si="33"/>
        <v>3</v>
      </c>
      <c r="P717" s="430">
        <f t="shared" si="34"/>
        <v>2</v>
      </c>
      <c r="Q717" s="431" t="str">
        <f t="shared" si="35"/>
        <v>Gastos_Gerais</v>
      </c>
      <c r="R717" s="429" t="s">
        <v>425</v>
      </c>
      <c r="S717" s="429" t="s">
        <v>2023</v>
      </c>
    </row>
    <row r="718" spans="1:19" s="432" customFormat="1" ht="54.95" customHeight="1" x14ac:dyDescent="0.2">
      <c r="A718" s="424">
        <v>713</v>
      </c>
      <c r="B718" s="455">
        <v>43418</v>
      </c>
      <c r="C718" s="454">
        <v>43405</v>
      </c>
      <c r="D718" s="429" t="s">
        <v>281</v>
      </c>
      <c r="E718" s="429" t="s">
        <v>72</v>
      </c>
      <c r="F718" s="436">
        <v>10.15</v>
      </c>
      <c r="G718" s="457" t="s">
        <v>2024</v>
      </c>
      <c r="H718" s="429" t="s">
        <v>402</v>
      </c>
      <c r="I718" s="429" t="s">
        <v>744</v>
      </c>
      <c r="J718" s="429" t="s">
        <v>745</v>
      </c>
      <c r="K718" s="429" t="s">
        <v>746</v>
      </c>
      <c r="L718" s="429" t="s">
        <v>723</v>
      </c>
      <c r="M718" s="429" t="s">
        <v>330</v>
      </c>
      <c r="N718" s="455">
        <v>43418</v>
      </c>
      <c r="O718" s="430">
        <f t="shared" si="33"/>
        <v>3</v>
      </c>
      <c r="P718" s="430">
        <f t="shared" si="34"/>
        <v>3</v>
      </c>
      <c r="Q718" s="431" t="str">
        <f t="shared" si="35"/>
        <v>Gastos_Gerais</v>
      </c>
      <c r="R718" s="429" t="s">
        <v>330</v>
      </c>
      <c r="S718" s="429" t="s">
        <v>330</v>
      </c>
    </row>
    <row r="719" spans="1:19" s="432" customFormat="1" ht="54.95" customHeight="1" x14ac:dyDescent="0.2">
      <c r="A719" s="424">
        <v>714</v>
      </c>
      <c r="B719" s="455">
        <v>43418</v>
      </c>
      <c r="C719" s="454">
        <v>43344</v>
      </c>
      <c r="D719" s="429" t="s">
        <v>281</v>
      </c>
      <c r="E719" s="429" t="s">
        <v>191</v>
      </c>
      <c r="F719" s="436">
        <v>1000</v>
      </c>
      <c r="G719" s="457" t="s">
        <v>980</v>
      </c>
      <c r="H719" s="429" t="s">
        <v>403</v>
      </c>
      <c r="I719" s="429" t="s">
        <v>2025</v>
      </c>
      <c r="J719" s="429" t="s">
        <v>2026</v>
      </c>
      <c r="K719" s="429" t="s">
        <v>2027</v>
      </c>
      <c r="L719" s="429" t="s">
        <v>33</v>
      </c>
      <c r="M719" s="429" t="s">
        <v>2028</v>
      </c>
      <c r="N719" s="455">
        <v>43389</v>
      </c>
      <c r="O719" s="430">
        <f t="shared" si="33"/>
        <v>3</v>
      </c>
      <c r="P719" s="430">
        <f t="shared" si="34"/>
        <v>1</v>
      </c>
      <c r="Q719" s="431" t="str">
        <f t="shared" si="35"/>
        <v>Gastos_Gerais</v>
      </c>
      <c r="R719" s="429" t="s">
        <v>425</v>
      </c>
      <c r="S719" s="429" t="s">
        <v>2029</v>
      </c>
    </row>
    <row r="720" spans="1:19" s="432" customFormat="1" ht="107.25" customHeight="1" x14ac:dyDescent="0.2">
      <c r="A720" s="424">
        <v>715</v>
      </c>
      <c r="B720" s="455">
        <v>43418</v>
      </c>
      <c r="C720" s="454">
        <v>43344</v>
      </c>
      <c r="D720" s="429" t="s">
        <v>281</v>
      </c>
      <c r="E720" s="429" t="s">
        <v>366</v>
      </c>
      <c r="F720" s="436">
        <v>600</v>
      </c>
      <c r="G720" s="457" t="s">
        <v>987</v>
      </c>
      <c r="H720" s="429" t="s">
        <v>403</v>
      </c>
      <c r="I720" s="429" t="s">
        <v>2030</v>
      </c>
      <c r="J720" s="429" t="s">
        <v>2031</v>
      </c>
      <c r="K720" s="429" t="s">
        <v>2032</v>
      </c>
      <c r="L720" s="429" t="s">
        <v>33</v>
      </c>
      <c r="M720" s="429" t="s">
        <v>1965</v>
      </c>
      <c r="N720" s="455">
        <v>43403</v>
      </c>
      <c r="O720" s="430">
        <f t="shared" si="33"/>
        <v>3</v>
      </c>
      <c r="P720" s="430">
        <f t="shared" si="34"/>
        <v>1</v>
      </c>
      <c r="Q720" s="431" t="str">
        <f t="shared" si="35"/>
        <v>Gastos_Gerais</v>
      </c>
      <c r="R720" s="429" t="s">
        <v>425</v>
      </c>
      <c r="S720" s="429" t="s">
        <v>2033</v>
      </c>
    </row>
    <row r="721" spans="1:19" s="432" customFormat="1" ht="100.5" customHeight="1" x14ac:dyDescent="0.2">
      <c r="A721" s="424">
        <v>716</v>
      </c>
      <c r="B721" s="455">
        <v>43420</v>
      </c>
      <c r="C721" s="454">
        <v>43374</v>
      </c>
      <c r="D721" s="429" t="s">
        <v>281</v>
      </c>
      <c r="E721" s="429" t="s">
        <v>92</v>
      </c>
      <c r="F721" s="436">
        <v>468.5</v>
      </c>
      <c r="G721" s="457" t="s">
        <v>1556</v>
      </c>
      <c r="H721" s="429" t="s">
        <v>405</v>
      </c>
      <c r="I721" s="429" t="s">
        <v>1798</v>
      </c>
      <c r="J721" s="429" t="s">
        <v>1799</v>
      </c>
      <c r="K721" s="429" t="s">
        <v>740</v>
      </c>
      <c r="L721" s="429" t="s">
        <v>1800</v>
      </c>
      <c r="M721" s="429" t="s">
        <v>2034</v>
      </c>
      <c r="N721" s="455">
        <v>43389</v>
      </c>
      <c r="O721" s="430">
        <f t="shared" si="33"/>
        <v>3</v>
      </c>
      <c r="P721" s="430">
        <f t="shared" si="34"/>
        <v>2</v>
      </c>
      <c r="Q721" s="431" t="str">
        <f t="shared" si="35"/>
        <v>Gastos_Gerais</v>
      </c>
      <c r="R721" s="429" t="s">
        <v>425</v>
      </c>
      <c r="S721" s="429" t="s">
        <v>2035</v>
      </c>
    </row>
    <row r="722" spans="1:19" s="432" customFormat="1" ht="54.95" customHeight="1" x14ac:dyDescent="0.2">
      <c r="A722" s="424">
        <v>717</v>
      </c>
      <c r="B722" s="455">
        <v>43420</v>
      </c>
      <c r="C722" s="454">
        <v>43344</v>
      </c>
      <c r="D722" s="429" t="s">
        <v>281</v>
      </c>
      <c r="E722" s="429" t="s">
        <v>398</v>
      </c>
      <c r="F722" s="436">
        <v>170</v>
      </c>
      <c r="G722" s="457" t="s">
        <v>2036</v>
      </c>
      <c r="H722" s="429" t="s">
        <v>402</v>
      </c>
      <c r="I722" s="429" t="s">
        <v>606</v>
      </c>
      <c r="J722" s="429" t="s">
        <v>607</v>
      </c>
      <c r="K722" s="429" t="s">
        <v>608</v>
      </c>
      <c r="L722" s="429" t="s">
        <v>33</v>
      </c>
      <c r="M722" s="429" t="s">
        <v>1662</v>
      </c>
      <c r="N722" s="455">
        <v>43360</v>
      </c>
      <c r="O722" s="430">
        <f t="shared" si="33"/>
        <v>3</v>
      </c>
      <c r="P722" s="430">
        <f t="shared" si="34"/>
        <v>1</v>
      </c>
      <c r="Q722" s="431" t="str">
        <f t="shared" si="35"/>
        <v>Gastos_Gerais</v>
      </c>
      <c r="R722" s="429" t="s">
        <v>425</v>
      </c>
      <c r="S722" s="429" t="s">
        <v>1663</v>
      </c>
    </row>
    <row r="723" spans="1:19" s="432" customFormat="1" ht="54.95" customHeight="1" x14ac:dyDescent="0.2">
      <c r="A723" s="424">
        <v>718</v>
      </c>
      <c r="B723" s="455">
        <v>43420</v>
      </c>
      <c r="C723" s="454">
        <v>43405</v>
      </c>
      <c r="D723" s="429" t="s">
        <v>281</v>
      </c>
      <c r="E723" s="429" t="s">
        <v>72</v>
      </c>
      <c r="F723" s="436">
        <v>10.15</v>
      </c>
      <c r="G723" s="457" t="s">
        <v>2037</v>
      </c>
      <c r="H723" s="429" t="s">
        <v>402</v>
      </c>
      <c r="I723" s="429" t="s">
        <v>744</v>
      </c>
      <c r="J723" s="429" t="s">
        <v>745</v>
      </c>
      <c r="K723" s="429" t="s">
        <v>746</v>
      </c>
      <c r="L723" s="429" t="s">
        <v>723</v>
      </c>
      <c r="M723" s="429" t="s">
        <v>330</v>
      </c>
      <c r="N723" s="455">
        <v>43418</v>
      </c>
      <c r="O723" s="430">
        <f t="shared" si="33"/>
        <v>3</v>
      </c>
      <c r="P723" s="430">
        <f t="shared" si="34"/>
        <v>3</v>
      </c>
      <c r="Q723" s="431" t="str">
        <f t="shared" si="35"/>
        <v>Gastos_Gerais</v>
      </c>
      <c r="R723" s="429" t="s">
        <v>330</v>
      </c>
      <c r="S723" s="429" t="s">
        <v>330</v>
      </c>
    </row>
    <row r="724" spans="1:19" s="432" customFormat="1" ht="81.75" customHeight="1" x14ac:dyDescent="0.2">
      <c r="A724" s="424">
        <v>719</v>
      </c>
      <c r="B724" s="455">
        <v>43420</v>
      </c>
      <c r="C724" s="454">
        <v>43191</v>
      </c>
      <c r="D724" s="429" t="s">
        <v>281</v>
      </c>
      <c r="E724" s="429" t="s">
        <v>382</v>
      </c>
      <c r="F724" s="436">
        <v>120</v>
      </c>
      <c r="G724" s="457" t="s">
        <v>472</v>
      </c>
      <c r="H724" s="429" t="s">
        <v>406</v>
      </c>
      <c r="I724" s="429" t="s">
        <v>2038</v>
      </c>
      <c r="J724" s="429" t="s">
        <v>2039</v>
      </c>
      <c r="K724" s="429" t="s">
        <v>2040</v>
      </c>
      <c r="L724" s="429" t="s">
        <v>33</v>
      </c>
      <c r="M724" s="429" t="s">
        <v>2041</v>
      </c>
      <c r="N724" s="455">
        <v>43378</v>
      </c>
      <c r="O724" s="430">
        <f t="shared" si="33"/>
        <v>3</v>
      </c>
      <c r="P724" s="430">
        <f t="shared" si="34"/>
        <v>-4</v>
      </c>
      <c r="Q724" s="431" t="str">
        <f t="shared" si="35"/>
        <v>Gastos_Gerais</v>
      </c>
      <c r="R724" s="429" t="s">
        <v>425</v>
      </c>
      <c r="S724" s="429" t="s">
        <v>2042</v>
      </c>
    </row>
    <row r="725" spans="1:19" s="432" customFormat="1" ht="54.95" customHeight="1" x14ac:dyDescent="0.2">
      <c r="A725" s="424">
        <v>720</v>
      </c>
      <c r="B725" s="455">
        <v>43423</v>
      </c>
      <c r="C725" s="454">
        <v>43313</v>
      </c>
      <c r="D725" s="429" t="s">
        <v>281</v>
      </c>
      <c r="E725" s="429" t="s">
        <v>394</v>
      </c>
      <c r="F725" s="436">
        <v>-0.72</v>
      </c>
      <c r="G725" s="457" t="s">
        <v>2043</v>
      </c>
      <c r="H725" s="429" t="s">
        <v>405</v>
      </c>
      <c r="I725" s="429" t="s">
        <v>720</v>
      </c>
      <c r="J725" s="429" t="s">
        <v>721</v>
      </c>
      <c r="K725" s="429" t="s">
        <v>722</v>
      </c>
      <c r="L725" s="429" t="s">
        <v>723</v>
      </c>
      <c r="M725" s="429" t="s">
        <v>330</v>
      </c>
      <c r="N725" s="455">
        <v>43423</v>
      </c>
      <c r="O725" s="430">
        <f t="shared" si="33"/>
        <v>3</v>
      </c>
      <c r="P725" s="430">
        <f t="shared" si="34"/>
        <v>0</v>
      </c>
      <c r="Q725" s="431" t="str">
        <f t="shared" si="35"/>
        <v>Gastos_Gerais</v>
      </c>
      <c r="R725" s="429" t="s">
        <v>330</v>
      </c>
      <c r="S725" s="429" t="s">
        <v>330</v>
      </c>
    </row>
    <row r="726" spans="1:19" s="432" customFormat="1" ht="54.95" customHeight="1" x14ac:dyDescent="0.2">
      <c r="A726" s="424">
        <v>721</v>
      </c>
      <c r="B726" s="455">
        <v>43423</v>
      </c>
      <c r="C726" s="454">
        <v>43374</v>
      </c>
      <c r="D726" s="429" t="s">
        <v>281</v>
      </c>
      <c r="E726" s="429" t="s">
        <v>86</v>
      </c>
      <c r="F726" s="436">
        <v>-70</v>
      </c>
      <c r="G726" s="457" t="s">
        <v>2044</v>
      </c>
      <c r="H726" s="429" t="s">
        <v>329</v>
      </c>
      <c r="I726" s="429" t="s">
        <v>720</v>
      </c>
      <c r="J726" s="429" t="s">
        <v>721</v>
      </c>
      <c r="K726" s="429" t="s">
        <v>722</v>
      </c>
      <c r="L726" s="429" t="s">
        <v>723</v>
      </c>
      <c r="M726" s="429" t="s">
        <v>330</v>
      </c>
      <c r="N726" s="455">
        <v>43423</v>
      </c>
      <c r="O726" s="430">
        <f t="shared" si="33"/>
        <v>3</v>
      </c>
      <c r="P726" s="430">
        <f t="shared" si="34"/>
        <v>2</v>
      </c>
      <c r="Q726" s="431" t="str">
        <f t="shared" si="35"/>
        <v>Gastos_Gerais</v>
      </c>
      <c r="R726" s="429" t="s">
        <v>330</v>
      </c>
      <c r="S726" s="429" t="s">
        <v>330</v>
      </c>
    </row>
    <row r="727" spans="1:19" s="432" customFormat="1" ht="54.95" customHeight="1" x14ac:dyDescent="0.2">
      <c r="A727" s="424">
        <v>722</v>
      </c>
      <c r="B727" s="455">
        <v>43423</v>
      </c>
      <c r="C727" s="454">
        <v>43344</v>
      </c>
      <c r="D727" s="429" t="s">
        <v>281</v>
      </c>
      <c r="E727" s="429" t="s">
        <v>382</v>
      </c>
      <c r="F727" s="436">
        <v>-49.2</v>
      </c>
      <c r="G727" s="457" t="s">
        <v>2045</v>
      </c>
      <c r="H727" s="429" t="s">
        <v>408</v>
      </c>
      <c r="I727" s="429" t="s">
        <v>720</v>
      </c>
      <c r="J727" s="429" t="s">
        <v>721</v>
      </c>
      <c r="K727" s="429" t="s">
        <v>722</v>
      </c>
      <c r="L727" s="429" t="s">
        <v>723</v>
      </c>
      <c r="M727" s="429" t="s">
        <v>330</v>
      </c>
      <c r="N727" s="455">
        <v>43423</v>
      </c>
      <c r="O727" s="430">
        <f t="shared" si="33"/>
        <v>3</v>
      </c>
      <c r="P727" s="430">
        <f t="shared" si="34"/>
        <v>1</v>
      </c>
      <c r="Q727" s="431" t="str">
        <f t="shared" si="35"/>
        <v>Gastos_Gerais</v>
      </c>
      <c r="R727" s="429" t="s">
        <v>330</v>
      </c>
      <c r="S727" s="429" t="s">
        <v>330</v>
      </c>
    </row>
    <row r="728" spans="1:19" s="432" customFormat="1" ht="117" customHeight="1" x14ac:dyDescent="0.2">
      <c r="A728" s="424">
        <v>723</v>
      </c>
      <c r="B728" s="455">
        <v>43423</v>
      </c>
      <c r="C728" s="454">
        <v>43374</v>
      </c>
      <c r="D728" s="429" t="s">
        <v>281</v>
      </c>
      <c r="E728" s="429" t="s">
        <v>212</v>
      </c>
      <c r="F728" s="436">
        <v>700</v>
      </c>
      <c r="G728" s="457" t="s">
        <v>2047</v>
      </c>
      <c r="H728" s="429" t="s">
        <v>402</v>
      </c>
      <c r="I728" s="429" t="s">
        <v>1142</v>
      </c>
      <c r="J728" s="429" t="s">
        <v>1143</v>
      </c>
      <c r="K728" s="429" t="s">
        <v>441</v>
      </c>
      <c r="L728" s="429" t="s">
        <v>33</v>
      </c>
      <c r="M728" s="475">
        <v>17131844</v>
      </c>
      <c r="N728" s="455">
        <v>43418</v>
      </c>
      <c r="O728" s="430">
        <f t="shared" si="33"/>
        <v>3</v>
      </c>
      <c r="P728" s="430">
        <f t="shared" si="34"/>
        <v>2</v>
      </c>
      <c r="Q728" s="431" t="str">
        <f t="shared" si="35"/>
        <v>Gastos_Gerais</v>
      </c>
      <c r="R728" s="429" t="s">
        <v>425</v>
      </c>
      <c r="S728" s="429" t="s">
        <v>2046</v>
      </c>
    </row>
    <row r="729" spans="1:19" s="432" customFormat="1" ht="123" customHeight="1" x14ac:dyDescent="0.2">
      <c r="A729" s="424">
        <v>724</v>
      </c>
      <c r="B729" s="455">
        <v>43423</v>
      </c>
      <c r="C729" s="454">
        <v>43374</v>
      </c>
      <c r="D729" s="429" t="s">
        <v>281</v>
      </c>
      <c r="E729" s="429" t="s">
        <v>212</v>
      </c>
      <c r="F729" s="436">
        <v>700</v>
      </c>
      <c r="G729" s="457" t="s">
        <v>2049</v>
      </c>
      <c r="H729" s="429" t="s">
        <v>402</v>
      </c>
      <c r="I729" s="429" t="s">
        <v>1142</v>
      </c>
      <c r="J729" s="429" t="s">
        <v>1143</v>
      </c>
      <c r="K729" s="429" t="s">
        <v>441</v>
      </c>
      <c r="L729" s="429" t="s">
        <v>33</v>
      </c>
      <c r="M729" s="475">
        <v>17131643</v>
      </c>
      <c r="N729" s="455">
        <v>43418</v>
      </c>
      <c r="O729" s="430">
        <f t="shared" si="33"/>
        <v>3</v>
      </c>
      <c r="P729" s="430">
        <f t="shared" si="34"/>
        <v>2</v>
      </c>
      <c r="Q729" s="431" t="str">
        <f t="shared" si="35"/>
        <v>Gastos_Gerais</v>
      </c>
      <c r="R729" s="429" t="s">
        <v>425</v>
      </c>
      <c r="S729" s="429" t="s">
        <v>2048</v>
      </c>
    </row>
    <row r="730" spans="1:19" s="432" customFormat="1" ht="54.95" customHeight="1" x14ac:dyDescent="0.2">
      <c r="A730" s="424">
        <v>725</v>
      </c>
      <c r="B730" s="455">
        <v>43423</v>
      </c>
      <c r="C730" s="454">
        <v>43374</v>
      </c>
      <c r="D730" s="429" t="s">
        <v>281</v>
      </c>
      <c r="E730" s="429" t="s">
        <v>86</v>
      </c>
      <c r="F730" s="436">
        <v>1067.6300000000001</v>
      </c>
      <c r="G730" s="457" t="s">
        <v>2050</v>
      </c>
      <c r="H730" s="429" t="s">
        <v>329</v>
      </c>
      <c r="I730" s="429" t="s">
        <v>941</v>
      </c>
      <c r="J730" s="429" t="s">
        <v>942</v>
      </c>
      <c r="K730" s="429" t="s">
        <v>943</v>
      </c>
      <c r="L730" s="429" t="s">
        <v>33</v>
      </c>
      <c r="M730" s="429">
        <v>69122099</v>
      </c>
      <c r="N730" s="455">
        <v>43398</v>
      </c>
      <c r="O730" s="430">
        <f t="shared" si="33"/>
        <v>3</v>
      </c>
      <c r="P730" s="430">
        <f t="shared" si="34"/>
        <v>2</v>
      </c>
      <c r="Q730" s="431" t="str">
        <f t="shared" si="35"/>
        <v>Gastos_Gerais</v>
      </c>
      <c r="R730" s="429" t="s">
        <v>330</v>
      </c>
      <c r="S730" s="429" t="s">
        <v>330</v>
      </c>
    </row>
    <row r="731" spans="1:19" s="432" customFormat="1" ht="54.95" customHeight="1" x14ac:dyDescent="0.2">
      <c r="A731" s="424">
        <v>726</v>
      </c>
      <c r="B731" s="455">
        <v>43423</v>
      </c>
      <c r="C731" s="454">
        <v>43374</v>
      </c>
      <c r="D731" s="429" t="s">
        <v>281</v>
      </c>
      <c r="E731" s="429" t="s">
        <v>167</v>
      </c>
      <c r="F731" s="436">
        <v>549.95000000000005</v>
      </c>
      <c r="G731" s="457" t="s">
        <v>2051</v>
      </c>
      <c r="H731" s="429" t="s">
        <v>329</v>
      </c>
      <c r="I731" s="429" t="s">
        <v>945</v>
      </c>
      <c r="J731" s="429" t="s">
        <v>946</v>
      </c>
      <c r="K731" s="429" t="s">
        <v>947</v>
      </c>
      <c r="L731" s="429" t="s">
        <v>33</v>
      </c>
      <c r="M731" s="429" t="s">
        <v>2769</v>
      </c>
      <c r="N731" s="455">
        <v>43405</v>
      </c>
      <c r="O731" s="430">
        <f t="shared" si="33"/>
        <v>3</v>
      </c>
      <c r="P731" s="430">
        <f t="shared" si="34"/>
        <v>2</v>
      </c>
      <c r="Q731" s="431" t="str">
        <f t="shared" si="35"/>
        <v>Gastos_Gerais</v>
      </c>
      <c r="R731" s="429" t="s">
        <v>330</v>
      </c>
      <c r="S731" s="429" t="s">
        <v>330</v>
      </c>
    </row>
    <row r="732" spans="1:19" s="432" customFormat="1" ht="54.95" customHeight="1" x14ac:dyDescent="0.2">
      <c r="A732" s="424">
        <v>727</v>
      </c>
      <c r="B732" s="455">
        <v>43423</v>
      </c>
      <c r="C732" s="454">
        <v>43374</v>
      </c>
      <c r="D732" s="429" t="s">
        <v>281</v>
      </c>
      <c r="E732" s="429" t="s">
        <v>400</v>
      </c>
      <c r="F732" s="436">
        <v>129</v>
      </c>
      <c r="G732" s="457" t="s">
        <v>2052</v>
      </c>
      <c r="H732" s="429" t="s">
        <v>402</v>
      </c>
      <c r="I732" s="429" t="s">
        <v>1045</v>
      </c>
      <c r="J732" s="429" t="s">
        <v>1046</v>
      </c>
      <c r="K732" s="429" t="s">
        <v>740</v>
      </c>
      <c r="L732" s="429" t="s">
        <v>33</v>
      </c>
      <c r="M732" s="429" t="s">
        <v>2053</v>
      </c>
      <c r="N732" s="455">
        <v>43392</v>
      </c>
      <c r="O732" s="430">
        <f t="shared" si="33"/>
        <v>3</v>
      </c>
      <c r="P732" s="430">
        <f t="shared" si="34"/>
        <v>2</v>
      </c>
      <c r="Q732" s="431" t="str">
        <f t="shared" si="35"/>
        <v>Gastos_Gerais</v>
      </c>
      <c r="R732" s="429" t="s">
        <v>425</v>
      </c>
      <c r="S732" s="429" t="s">
        <v>2054</v>
      </c>
    </row>
    <row r="733" spans="1:19" s="432" customFormat="1" ht="54.95" customHeight="1" x14ac:dyDescent="0.2">
      <c r="A733" s="424">
        <v>728</v>
      </c>
      <c r="B733" s="455">
        <v>43423</v>
      </c>
      <c r="C733" s="454">
        <v>43374</v>
      </c>
      <c r="D733" s="429" t="s">
        <v>281</v>
      </c>
      <c r="E733" s="429" t="s">
        <v>92</v>
      </c>
      <c r="F733" s="436">
        <v>180</v>
      </c>
      <c r="G733" s="457" t="s">
        <v>1812</v>
      </c>
      <c r="H733" s="429" t="s">
        <v>405</v>
      </c>
      <c r="I733" s="429" t="s">
        <v>958</v>
      </c>
      <c r="J733" s="429" t="s">
        <v>959</v>
      </c>
      <c r="K733" s="429" t="s">
        <v>740</v>
      </c>
      <c r="L733" s="429" t="s">
        <v>960</v>
      </c>
      <c r="M733" s="429">
        <v>343</v>
      </c>
      <c r="N733" s="455">
        <v>43390</v>
      </c>
      <c r="O733" s="430">
        <f t="shared" si="33"/>
        <v>3</v>
      </c>
      <c r="P733" s="430">
        <f t="shared" si="34"/>
        <v>2</v>
      </c>
      <c r="Q733" s="431" t="str">
        <f t="shared" si="35"/>
        <v>Gastos_Gerais</v>
      </c>
      <c r="R733" s="429" t="s">
        <v>425</v>
      </c>
      <c r="S733" s="429" t="s">
        <v>2055</v>
      </c>
    </row>
    <row r="734" spans="1:19" s="432" customFormat="1" ht="54.95" customHeight="1" x14ac:dyDescent="0.2">
      <c r="A734" s="424">
        <v>729</v>
      </c>
      <c r="B734" s="455">
        <v>43423</v>
      </c>
      <c r="C734" s="454">
        <v>43374</v>
      </c>
      <c r="D734" s="429" t="s">
        <v>281</v>
      </c>
      <c r="E734" s="429" t="s">
        <v>92</v>
      </c>
      <c r="F734" s="436">
        <v>278</v>
      </c>
      <c r="G734" s="457" t="s">
        <v>1813</v>
      </c>
      <c r="H734" s="429" t="s">
        <v>405</v>
      </c>
      <c r="I734" s="429" t="s">
        <v>958</v>
      </c>
      <c r="J734" s="429" t="s">
        <v>959</v>
      </c>
      <c r="K734" s="429" t="s">
        <v>740</v>
      </c>
      <c r="L734" s="429" t="s">
        <v>960</v>
      </c>
      <c r="M734" s="429" t="s">
        <v>2056</v>
      </c>
      <c r="N734" s="455" t="s">
        <v>2057</v>
      </c>
      <c r="O734" s="430">
        <f t="shared" si="33"/>
        <v>3</v>
      </c>
      <c r="P734" s="430">
        <f t="shared" si="34"/>
        <v>2</v>
      </c>
      <c r="Q734" s="431" t="str">
        <f t="shared" si="35"/>
        <v>Gastos_Gerais</v>
      </c>
      <c r="R734" s="429" t="s">
        <v>425</v>
      </c>
      <c r="S734" s="429" t="s">
        <v>2058</v>
      </c>
    </row>
    <row r="735" spans="1:19" s="432" customFormat="1" ht="54.95" customHeight="1" x14ac:dyDescent="0.2">
      <c r="A735" s="424">
        <v>730</v>
      </c>
      <c r="B735" s="455">
        <v>43423</v>
      </c>
      <c r="C735" s="454">
        <v>43313</v>
      </c>
      <c r="D735" s="429" t="s">
        <v>281</v>
      </c>
      <c r="E735" s="429" t="s">
        <v>394</v>
      </c>
      <c r="F735" s="436">
        <v>120.72</v>
      </c>
      <c r="G735" s="457" t="s">
        <v>548</v>
      </c>
      <c r="H735" s="429" t="s">
        <v>405</v>
      </c>
      <c r="I735" s="429" t="s">
        <v>2059</v>
      </c>
      <c r="J735" s="429" t="s">
        <v>2060</v>
      </c>
      <c r="K735" s="429" t="s">
        <v>740</v>
      </c>
      <c r="L735" s="429" t="s">
        <v>1039</v>
      </c>
      <c r="M735" s="429">
        <v>24146</v>
      </c>
      <c r="N735" s="455">
        <v>43389</v>
      </c>
      <c r="O735" s="430">
        <f t="shared" si="33"/>
        <v>3</v>
      </c>
      <c r="P735" s="430">
        <f t="shared" si="34"/>
        <v>0</v>
      </c>
      <c r="Q735" s="431" t="str">
        <f t="shared" si="35"/>
        <v>Gastos_Gerais</v>
      </c>
      <c r="R735" s="429" t="s">
        <v>425</v>
      </c>
      <c r="S735" s="429" t="s">
        <v>2061</v>
      </c>
    </row>
    <row r="736" spans="1:19" s="432" customFormat="1" ht="163.5" customHeight="1" x14ac:dyDescent="0.2">
      <c r="A736" s="424">
        <v>731</v>
      </c>
      <c r="B736" s="455">
        <v>43423</v>
      </c>
      <c r="C736" s="454">
        <v>43405</v>
      </c>
      <c r="D736" s="429" t="s">
        <v>281</v>
      </c>
      <c r="E736" s="429" t="s">
        <v>62</v>
      </c>
      <c r="F736" s="436">
        <v>616.29999999999995</v>
      </c>
      <c r="G736" s="457" t="s">
        <v>1811</v>
      </c>
      <c r="H736" s="429" t="s">
        <v>405</v>
      </c>
      <c r="I736" s="429" t="s">
        <v>2062</v>
      </c>
      <c r="J736" s="429" t="s">
        <v>2063</v>
      </c>
      <c r="K736" s="429" t="s">
        <v>2064</v>
      </c>
      <c r="L736" s="429" t="s">
        <v>2065</v>
      </c>
      <c r="M736" s="429">
        <v>1552996432</v>
      </c>
      <c r="N736" s="455">
        <v>43412</v>
      </c>
      <c r="O736" s="430">
        <f t="shared" si="33"/>
        <v>3</v>
      </c>
      <c r="P736" s="430">
        <f t="shared" si="34"/>
        <v>3</v>
      </c>
      <c r="Q736" s="431" t="str">
        <f t="shared" si="35"/>
        <v>Gastos_Gerais</v>
      </c>
      <c r="R736" s="429" t="s">
        <v>425</v>
      </c>
      <c r="S736" s="429" t="s">
        <v>2066</v>
      </c>
    </row>
    <row r="737" spans="1:19" s="432" customFormat="1" ht="54.95" customHeight="1" x14ac:dyDescent="0.2">
      <c r="A737" s="424">
        <v>732</v>
      </c>
      <c r="B737" s="455">
        <v>43424</v>
      </c>
      <c r="C737" s="454">
        <v>43344</v>
      </c>
      <c r="D737" s="429" t="s">
        <v>281</v>
      </c>
      <c r="E737" s="429" t="s">
        <v>63</v>
      </c>
      <c r="F737" s="436">
        <v>150</v>
      </c>
      <c r="G737" s="457" t="s">
        <v>1174</v>
      </c>
      <c r="H737" s="429" t="s">
        <v>403</v>
      </c>
      <c r="I737" s="429" t="s">
        <v>1440</v>
      </c>
      <c r="J737" s="429" t="s">
        <v>1768</v>
      </c>
      <c r="K737" s="429" t="s">
        <v>441</v>
      </c>
      <c r="L737" s="429" t="s">
        <v>33</v>
      </c>
      <c r="M737" s="429" t="s">
        <v>2069</v>
      </c>
      <c r="N737" s="455">
        <v>43423</v>
      </c>
      <c r="O737" s="430">
        <f t="shared" si="33"/>
        <v>3</v>
      </c>
      <c r="P737" s="430">
        <f t="shared" si="34"/>
        <v>1</v>
      </c>
      <c r="Q737" s="431" t="str">
        <f t="shared" si="35"/>
        <v>Gastos_Gerais</v>
      </c>
      <c r="R737" s="429" t="s">
        <v>604</v>
      </c>
      <c r="S737" s="429" t="s">
        <v>2070</v>
      </c>
    </row>
    <row r="738" spans="1:19" s="432" customFormat="1" ht="76.5" customHeight="1" x14ac:dyDescent="0.2">
      <c r="A738" s="424">
        <v>733</v>
      </c>
      <c r="B738" s="455">
        <v>43424</v>
      </c>
      <c r="C738" s="454">
        <v>43313</v>
      </c>
      <c r="D738" s="429" t="s">
        <v>281</v>
      </c>
      <c r="E738" s="429" t="s">
        <v>374</v>
      </c>
      <c r="F738" s="436">
        <v>500</v>
      </c>
      <c r="G738" s="457" t="s">
        <v>579</v>
      </c>
      <c r="H738" s="429" t="s">
        <v>405</v>
      </c>
      <c r="I738" s="429" t="s">
        <v>2071</v>
      </c>
      <c r="J738" s="429" t="s">
        <v>2072</v>
      </c>
      <c r="K738" s="429" t="s">
        <v>441</v>
      </c>
      <c r="L738" s="429" t="s">
        <v>531</v>
      </c>
      <c r="M738" s="429" t="s">
        <v>330</v>
      </c>
      <c r="N738" s="455">
        <v>43423</v>
      </c>
      <c r="O738" s="430">
        <f t="shared" si="33"/>
        <v>3</v>
      </c>
      <c r="P738" s="430">
        <f t="shared" si="34"/>
        <v>0</v>
      </c>
      <c r="Q738" s="431" t="str">
        <f t="shared" si="35"/>
        <v>Gastos_Gerais</v>
      </c>
      <c r="R738" s="429" t="s">
        <v>425</v>
      </c>
      <c r="S738" s="429" t="s">
        <v>2073</v>
      </c>
    </row>
    <row r="739" spans="1:19" s="432" customFormat="1" ht="54.95" customHeight="1" x14ac:dyDescent="0.2">
      <c r="A739" s="424">
        <v>734</v>
      </c>
      <c r="B739" s="455">
        <v>43424</v>
      </c>
      <c r="C739" s="454">
        <v>43344</v>
      </c>
      <c r="D739" s="429" t="s">
        <v>281</v>
      </c>
      <c r="E739" s="429" t="s">
        <v>380</v>
      </c>
      <c r="F739" s="436">
        <v>220</v>
      </c>
      <c r="G739" s="457" t="s">
        <v>2074</v>
      </c>
      <c r="H739" s="429" t="s">
        <v>403</v>
      </c>
      <c r="I739" s="429" t="s">
        <v>1065</v>
      </c>
      <c r="J739" s="429" t="s">
        <v>330</v>
      </c>
      <c r="K739" s="429" t="s">
        <v>621</v>
      </c>
      <c r="L739" s="429" t="s">
        <v>1066</v>
      </c>
      <c r="M739" s="429" t="s">
        <v>330</v>
      </c>
      <c r="N739" s="455">
        <v>43404</v>
      </c>
      <c r="O739" s="430">
        <f t="shared" si="33"/>
        <v>3</v>
      </c>
      <c r="P739" s="430">
        <f t="shared" si="34"/>
        <v>1</v>
      </c>
      <c r="Q739" s="431" t="str">
        <f t="shared" si="35"/>
        <v>Gastos_Gerais</v>
      </c>
      <c r="R739" s="429" t="s">
        <v>330</v>
      </c>
      <c r="S739" s="429" t="s">
        <v>330</v>
      </c>
    </row>
    <row r="740" spans="1:19" s="432" customFormat="1" ht="54.95" customHeight="1" x14ac:dyDescent="0.2">
      <c r="A740" s="424">
        <v>735</v>
      </c>
      <c r="B740" s="455">
        <v>43424</v>
      </c>
      <c r="C740" s="454">
        <v>43252</v>
      </c>
      <c r="D740" s="429" t="s">
        <v>281</v>
      </c>
      <c r="E740" s="429" t="s">
        <v>382</v>
      </c>
      <c r="F740" s="436">
        <v>220</v>
      </c>
      <c r="G740" s="457" t="s">
        <v>2075</v>
      </c>
      <c r="H740" s="429" t="s">
        <v>407</v>
      </c>
      <c r="I740" s="429" t="s">
        <v>1065</v>
      </c>
      <c r="J740" s="429" t="s">
        <v>330</v>
      </c>
      <c r="K740" s="429" t="s">
        <v>621</v>
      </c>
      <c r="L740" s="429" t="s">
        <v>1066</v>
      </c>
      <c r="M740" s="429" t="s">
        <v>330</v>
      </c>
      <c r="N740" s="455">
        <v>43404</v>
      </c>
      <c r="O740" s="430">
        <f t="shared" si="33"/>
        <v>3</v>
      </c>
      <c r="P740" s="430">
        <f t="shared" si="34"/>
        <v>-2</v>
      </c>
      <c r="Q740" s="431" t="str">
        <f t="shared" si="35"/>
        <v>Gastos_Gerais</v>
      </c>
      <c r="R740" s="429" t="s">
        <v>330</v>
      </c>
      <c r="S740" s="429" t="s">
        <v>330</v>
      </c>
    </row>
    <row r="741" spans="1:19" s="432" customFormat="1" ht="54.95" customHeight="1" x14ac:dyDescent="0.2">
      <c r="A741" s="424">
        <v>736</v>
      </c>
      <c r="B741" s="455">
        <v>43424</v>
      </c>
      <c r="C741" s="454">
        <v>43344</v>
      </c>
      <c r="D741" s="429" t="s">
        <v>281</v>
      </c>
      <c r="E741" s="429" t="s">
        <v>400</v>
      </c>
      <c r="F741" s="436">
        <v>48.4</v>
      </c>
      <c r="G741" s="457" t="s">
        <v>2076</v>
      </c>
      <c r="H741" s="429" t="s">
        <v>405</v>
      </c>
      <c r="I741" s="429" t="s">
        <v>1065</v>
      </c>
      <c r="J741" s="429" t="s">
        <v>330</v>
      </c>
      <c r="K741" s="429" t="s">
        <v>621</v>
      </c>
      <c r="L741" s="429" t="s">
        <v>1066</v>
      </c>
      <c r="M741" s="429" t="s">
        <v>330</v>
      </c>
      <c r="N741" s="455">
        <v>43404</v>
      </c>
      <c r="O741" s="430">
        <f t="shared" si="33"/>
        <v>3</v>
      </c>
      <c r="P741" s="430">
        <f t="shared" si="34"/>
        <v>1</v>
      </c>
      <c r="Q741" s="431" t="str">
        <f t="shared" si="35"/>
        <v>Gastos_Gerais</v>
      </c>
      <c r="R741" s="429" t="s">
        <v>330</v>
      </c>
      <c r="S741" s="429" t="s">
        <v>330</v>
      </c>
    </row>
    <row r="742" spans="1:19" s="432" customFormat="1" ht="54.95" customHeight="1" x14ac:dyDescent="0.2">
      <c r="A742" s="424">
        <v>737</v>
      </c>
      <c r="B742" s="455">
        <v>43424</v>
      </c>
      <c r="C742" s="454">
        <v>43344</v>
      </c>
      <c r="D742" s="429" t="s">
        <v>281</v>
      </c>
      <c r="E742" s="429" t="s">
        <v>382</v>
      </c>
      <c r="F742" s="436">
        <v>37.200000000000003</v>
      </c>
      <c r="G742" s="457" t="s">
        <v>2077</v>
      </c>
      <c r="H742" s="429" t="s">
        <v>408</v>
      </c>
      <c r="I742" s="429" t="s">
        <v>1001</v>
      </c>
      <c r="J742" s="429" t="s">
        <v>330</v>
      </c>
      <c r="K742" s="429" t="s">
        <v>621</v>
      </c>
      <c r="L742" s="429" t="s">
        <v>1058</v>
      </c>
      <c r="M742" s="429" t="s">
        <v>330</v>
      </c>
      <c r="N742" s="455">
        <v>43404</v>
      </c>
      <c r="O742" s="430">
        <f t="shared" si="33"/>
        <v>3</v>
      </c>
      <c r="P742" s="430">
        <f t="shared" si="34"/>
        <v>1</v>
      </c>
      <c r="Q742" s="431" t="str">
        <f t="shared" si="35"/>
        <v>Gastos_Gerais</v>
      </c>
      <c r="R742" s="429" t="s">
        <v>330</v>
      </c>
      <c r="S742" s="429" t="s">
        <v>2078</v>
      </c>
    </row>
    <row r="743" spans="1:19" s="432" customFormat="1" ht="54.95" customHeight="1" x14ac:dyDescent="0.2">
      <c r="A743" s="424">
        <v>738</v>
      </c>
      <c r="B743" s="455">
        <v>43424</v>
      </c>
      <c r="C743" s="454">
        <v>43374</v>
      </c>
      <c r="D743" s="429" t="s">
        <v>281</v>
      </c>
      <c r="E743" s="429" t="s">
        <v>60</v>
      </c>
      <c r="F743" s="436">
        <v>123.69</v>
      </c>
      <c r="G743" s="457" t="s">
        <v>2079</v>
      </c>
      <c r="H743" s="429" t="s">
        <v>329</v>
      </c>
      <c r="I743" s="429" t="s">
        <v>1001</v>
      </c>
      <c r="J743" s="429" t="s">
        <v>330</v>
      </c>
      <c r="K743" s="429" t="s">
        <v>621</v>
      </c>
      <c r="L743" s="429" t="s">
        <v>1058</v>
      </c>
      <c r="M743" s="429" t="s">
        <v>330</v>
      </c>
      <c r="N743" s="455">
        <v>43404</v>
      </c>
      <c r="O743" s="430">
        <f t="shared" si="33"/>
        <v>3</v>
      </c>
      <c r="P743" s="430">
        <f t="shared" si="34"/>
        <v>2</v>
      </c>
      <c r="Q743" s="431" t="str">
        <f t="shared" si="35"/>
        <v>Gastos_Gerais</v>
      </c>
      <c r="R743" s="429" t="s">
        <v>330</v>
      </c>
      <c r="S743" s="429" t="s">
        <v>330</v>
      </c>
    </row>
    <row r="744" spans="1:19" s="432" customFormat="1" ht="54.95" customHeight="1" x14ac:dyDescent="0.2">
      <c r="A744" s="424">
        <v>739</v>
      </c>
      <c r="B744" s="455">
        <v>43424</v>
      </c>
      <c r="C744" s="454">
        <v>43374</v>
      </c>
      <c r="D744" s="429" t="s">
        <v>281</v>
      </c>
      <c r="E744" s="429" t="s">
        <v>382</v>
      </c>
      <c r="F744" s="436">
        <v>37.200000000000003</v>
      </c>
      <c r="G744" s="442" t="s">
        <v>2080</v>
      </c>
      <c r="H744" s="429" t="s">
        <v>406</v>
      </c>
      <c r="I744" s="429" t="s">
        <v>1065</v>
      </c>
      <c r="J744" s="429" t="s">
        <v>330</v>
      </c>
      <c r="K744" s="429" t="s">
        <v>621</v>
      </c>
      <c r="L744" s="429" t="s">
        <v>1066</v>
      </c>
      <c r="M744" s="429" t="s">
        <v>330</v>
      </c>
      <c r="N744" s="455">
        <v>43404</v>
      </c>
      <c r="O744" s="430">
        <f t="shared" si="33"/>
        <v>3</v>
      </c>
      <c r="P744" s="430">
        <f t="shared" si="34"/>
        <v>2</v>
      </c>
      <c r="Q744" s="431" t="str">
        <f t="shared" si="35"/>
        <v>Gastos_Gerais</v>
      </c>
      <c r="R744" s="429" t="s">
        <v>330</v>
      </c>
      <c r="S744" s="429" t="s">
        <v>330</v>
      </c>
    </row>
    <row r="745" spans="1:19" s="432" customFormat="1" ht="54.95" customHeight="1" x14ac:dyDescent="0.2">
      <c r="A745" s="424">
        <v>740</v>
      </c>
      <c r="B745" s="455">
        <v>43424</v>
      </c>
      <c r="C745" s="454">
        <v>43313</v>
      </c>
      <c r="D745" s="429" t="s">
        <v>281</v>
      </c>
      <c r="E745" s="429" t="s">
        <v>382</v>
      </c>
      <c r="F745" s="436">
        <v>37.200000000000003</v>
      </c>
      <c r="G745" s="442" t="s">
        <v>2081</v>
      </c>
      <c r="H745" s="429" t="s">
        <v>406</v>
      </c>
      <c r="I745" s="429" t="s">
        <v>1065</v>
      </c>
      <c r="J745" s="429" t="s">
        <v>330</v>
      </c>
      <c r="K745" s="429" t="s">
        <v>621</v>
      </c>
      <c r="L745" s="429" t="s">
        <v>1066</v>
      </c>
      <c r="M745" s="429" t="s">
        <v>330</v>
      </c>
      <c r="N745" s="455">
        <v>43404</v>
      </c>
      <c r="O745" s="430">
        <f t="shared" si="33"/>
        <v>3</v>
      </c>
      <c r="P745" s="430">
        <f t="shared" si="34"/>
        <v>0</v>
      </c>
      <c r="Q745" s="431" t="str">
        <f t="shared" si="35"/>
        <v>Gastos_Gerais</v>
      </c>
      <c r="R745" s="429" t="s">
        <v>330</v>
      </c>
      <c r="S745" s="429" t="s">
        <v>330</v>
      </c>
    </row>
    <row r="746" spans="1:19" s="432" customFormat="1" ht="54.95" customHeight="1" x14ac:dyDescent="0.2">
      <c r="A746" s="424">
        <v>741</v>
      </c>
      <c r="B746" s="455">
        <v>43424</v>
      </c>
      <c r="C746" s="454">
        <v>43374</v>
      </c>
      <c r="D746" s="429" t="s">
        <v>281</v>
      </c>
      <c r="E746" s="429" t="s">
        <v>400</v>
      </c>
      <c r="F746" s="436">
        <v>93</v>
      </c>
      <c r="G746" s="442" t="s">
        <v>2082</v>
      </c>
      <c r="H746" s="429" t="s">
        <v>402</v>
      </c>
      <c r="I746" s="429" t="s">
        <v>1065</v>
      </c>
      <c r="J746" s="429" t="s">
        <v>330</v>
      </c>
      <c r="K746" s="429" t="s">
        <v>621</v>
      </c>
      <c r="L746" s="429" t="s">
        <v>1066</v>
      </c>
      <c r="M746" s="429" t="s">
        <v>330</v>
      </c>
      <c r="N746" s="455">
        <v>43404</v>
      </c>
      <c r="O746" s="430">
        <f t="shared" si="33"/>
        <v>3</v>
      </c>
      <c r="P746" s="430">
        <f t="shared" si="34"/>
        <v>2</v>
      </c>
      <c r="Q746" s="431" t="str">
        <f t="shared" si="35"/>
        <v>Gastos_Gerais</v>
      </c>
      <c r="R746" s="429" t="s">
        <v>330</v>
      </c>
      <c r="S746" s="429" t="s">
        <v>330</v>
      </c>
    </row>
    <row r="747" spans="1:19" s="432" customFormat="1" ht="81.75" customHeight="1" x14ac:dyDescent="0.2">
      <c r="A747" s="424">
        <v>742</v>
      </c>
      <c r="B747" s="455">
        <v>43424</v>
      </c>
      <c r="C747" s="454">
        <v>43374</v>
      </c>
      <c r="D747" s="429" t="s">
        <v>281</v>
      </c>
      <c r="E747" s="429" t="s">
        <v>3</v>
      </c>
      <c r="F747" s="436">
        <v>1233</v>
      </c>
      <c r="G747" s="457" t="s">
        <v>2085</v>
      </c>
      <c r="H747" s="429" t="s">
        <v>329</v>
      </c>
      <c r="I747" s="429" t="s">
        <v>1001</v>
      </c>
      <c r="J747" s="429" t="s">
        <v>330</v>
      </c>
      <c r="K747" s="429" t="s">
        <v>621</v>
      </c>
      <c r="L747" s="429" t="s">
        <v>1058</v>
      </c>
      <c r="M747" s="429" t="s">
        <v>330</v>
      </c>
      <c r="N747" s="455">
        <v>43404</v>
      </c>
      <c r="O747" s="430">
        <f t="shared" si="33"/>
        <v>3</v>
      </c>
      <c r="P747" s="430">
        <f t="shared" si="34"/>
        <v>2</v>
      </c>
      <c r="Q747" s="431" t="str">
        <f t="shared" si="35"/>
        <v>Gastos_Gerais</v>
      </c>
      <c r="R747" s="429" t="s">
        <v>330</v>
      </c>
      <c r="S747" s="429" t="s">
        <v>330</v>
      </c>
    </row>
    <row r="748" spans="1:19" s="432" customFormat="1" ht="54.95" customHeight="1" x14ac:dyDescent="0.2">
      <c r="A748" s="424">
        <v>743</v>
      </c>
      <c r="B748" s="455">
        <v>43424</v>
      </c>
      <c r="C748" s="454">
        <v>43344</v>
      </c>
      <c r="D748" s="429" t="s">
        <v>281</v>
      </c>
      <c r="E748" s="429" t="s">
        <v>382</v>
      </c>
      <c r="F748" s="436">
        <v>12</v>
      </c>
      <c r="G748" s="457" t="s">
        <v>2086</v>
      </c>
      <c r="H748" s="429" t="s">
        <v>408</v>
      </c>
      <c r="I748" s="429" t="s">
        <v>1001</v>
      </c>
      <c r="J748" s="429" t="s">
        <v>330</v>
      </c>
      <c r="K748" s="429" t="s">
        <v>621</v>
      </c>
      <c r="L748" s="429" t="s">
        <v>1058</v>
      </c>
      <c r="M748" s="429" t="s">
        <v>330</v>
      </c>
      <c r="N748" s="455">
        <v>43404</v>
      </c>
      <c r="O748" s="430">
        <f t="shared" si="33"/>
        <v>3</v>
      </c>
      <c r="P748" s="430">
        <f t="shared" si="34"/>
        <v>1</v>
      </c>
      <c r="Q748" s="431" t="str">
        <f t="shared" si="35"/>
        <v>Gastos_Gerais</v>
      </c>
      <c r="R748" s="429" t="s">
        <v>330</v>
      </c>
      <c r="S748" s="429" t="s">
        <v>330</v>
      </c>
    </row>
    <row r="749" spans="1:19" s="432" customFormat="1" ht="54.95" customHeight="1" x14ac:dyDescent="0.2">
      <c r="A749" s="424">
        <v>744</v>
      </c>
      <c r="B749" s="455">
        <v>43424</v>
      </c>
      <c r="C749" s="454">
        <v>43374</v>
      </c>
      <c r="D749" s="429" t="s">
        <v>281</v>
      </c>
      <c r="E749" s="429" t="s">
        <v>60</v>
      </c>
      <c r="F749" s="436">
        <v>39.9</v>
      </c>
      <c r="G749" s="457" t="s">
        <v>2087</v>
      </c>
      <c r="H749" s="429" t="s">
        <v>329</v>
      </c>
      <c r="I749" s="429" t="s">
        <v>1001</v>
      </c>
      <c r="J749" s="429" t="s">
        <v>330</v>
      </c>
      <c r="K749" s="429" t="s">
        <v>621</v>
      </c>
      <c r="L749" s="429" t="s">
        <v>1058</v>
      </c>
      <c r="M749" s="429" t="s">
        <v>330</v>
      </c>
      <c r="N749" s="455">
        <v>43404</v>
      </c>
      <c r="O749" s="430">
        <f t="shared" si="33"/>
        <v>3</v>
      </c>
      <c r="P749" s="430">
        <f t="shared" si="34"/>
        <v>2</v>
      </c>
      <c r="Q749" s="431" t="str">
        <f t="shared" si="35"/>
        <v>Gastos_Gerais</v>
      </c>
      <c r="R749" s="429" t="s">
        <v>330</v>
      </c>
      <c r="S749" s="429" t="s">
        <v>330</v>
      </c>
    </row>
    <row r="750" spans="1:19" s="432" customFormat="1" ht="54.95" customHeight="1" x14ac:dyDescent="0.2">
      <c r="A750" s="424">
        <v>745</v>
      </c>
      <c r="B750" s="455">
        <v>43424</v>
      </c>
      <c r="C750" s="454">
        <v>43374</v>
      </c>
      <c r="D750" s="429" t="s">
        <v>189</v>
      </c>
      <c r="E750" s="429" t="s">
        <v>2</v>
      </c>
      <c r="F750" s="436">
        <v>2669.25</v>
      </c>
      <c r="G750" s="457" t="s">
        <v>2088</v>
      </c>
      <c r="H750" s="429" t="s">
        <v>330</v>
      </c>
      <c r="I750" s="429" t="s">
        <v>1001</v>
      </c>
      <c r="J750" s="429" t="s">
        <v>330</v>
      </c>
      <c r="K750" s="429" t="s">
        <v>621</v>
      </c>
      <c r="L750" s="429" t="s">
        <v>1058</v>
      </c>
      <c r="M750" s="429" t="s">
        <v>330</v>
      </c>
      <c r="N750" s="455">
        <v>43404</v>
      </c>
      <c r="O750" s="430">
        <f t="shared" si="33"/>
        <v>3</v>
      </c>
      <c r="P750" s="430">
        <f t="shared" si="34"/>
        <v>2</v>
      </c>
      <c r="Q750" s="431" t="str">
        <f t="shared" si="35"/>
        <v>Gastos_com_Pessoal</v>
      </c>
      <c r="R750" s="429" t="s">
        <v>330</v>
      </c>
      <c r="S750" s="429" t="s">
        <v>330</v>
      </c>
    </row>
    <row r="751" spans="1:19" s="432" customFormat="1" ht="54.95" customHeight="1" x14ac:dyDescent="0.2">
      <c r="A751" s="424">
        <v>746</v>
      </c>
      <c r="B751" s="455">
        <v>43424</v>
      </c>
      <c r="C751" s="454">
        <v>43374</v>
      </c>
      <c r="D751" s="429" t="s">
        <v>189</v>
      </c>
      <c r="E751" s="429" t="s">
        <v>2</v>
      </c>
      <c r="F751" s="436">
        <v>2471.4499999999998</v>
      </c>
      <c r="G751" s="457" t="s">
        <v>2089</v>
      </c>
      <c r="H751" s="429" t="s">
        <v>330</v>
      </c>
      <c r="I751" s="429" t="s">
        <v>1065</v>
      </c>
      <c r="J751" s="429" t="s">
        <v>330</v>
      </c>
      <c r="K751" s="429" t="s">
        <v>621</v>
      </c>
      <c r="L751" s="429" t="s">
        <v>1066</v>
      </c>
      <c r="M751" s="429" t="s">
        <v>330</v>
      </c>
      <c r="N751" s="455">
        <v>43404</v>
      </c>
      <c r="O751" s="430">
        <f t="shared" si="33"/>
        <v>3</v>
      </c>
      <c r="P751" s="430">
        <f t="shared" si="34"/>
        <v>2</v>
      </c>
      <c r="Q751" s="431" t="str">
        <f t="shared" si="35"/>
        <v>Gastos_com_Pessoal</v>
      </c>
      <c r="R751" s="429" t="s">
        <v>330</v>
      </c>
      <c r="S751" s="429" t="s">
        <v>330</v>
      </c>
    </row>
    <row r="752" spans="1:19" s="432" customFormat="1" ht="54.95" customHeight="1" x14ac:dyDescent="0.2">
      <c r="A752" s="424">
        <v>747</v>
      </c>
      <c r="B752" s="455">
        <v>43424</v>
      </c>
      <c r="C752" s="454">
        <v>43374</v>
      </c>
      <c r="D752" s="429" t="s">
        <v>189</v>
      </c>
      <c r="E752" s="429" t="s">
        <v>262</v>
      </c>
      <c r="F752" s="436">
        <v>8062.59</v>
      </c>
      <c r="G752" s="457" t="s">
        <v>2089</v>
      </c>
      <c r="H752" s="429" t="s">
        <v>330</v>
      </c>
      <c r="I752" s="429" t="s">
        <v>1065</v>
      </c>
      <c r="J752" s="429" t="s">
        <v>330</v>
      </c>
      <c r="K752" s="429" t="s">
        <v>621</v>
      </c>
      <c r="L752" s="429" t="s">
        <v>1066</v>
      </c>
      <c r="M752" s="429" t="s">
        <v>330</v>
      </c>
      <c r="N752" s="455">
        <v>43404</v>
      </c>
      <c r="O752" s="430">
        <f t="shared" si="33"/>
        <v>3</v>
      </c>
      <c r="P752" s="430">
        <f t="shared" si="34"/>
        <v>2</v>
      </c>
      <c r="Q752" s="431" t="str">
        <f t="shared" si="35"/>
        <v>Gastos_com_Pessoal</v>
      </c>
      <c r="R752" s="429" t="s">
        <v>330</v>
      </c>
      <c r="S752" s="429" t="s">
        <v>330</v>
      </c>
    </row>
    <row r="753" spans="1:19" s="432" customFormat="1" ht="151.5" customHeight="1" x14ac:dyDescent="0.2">
      <c r="A753" s="424">
        <v>748</v>
      </c>
      <c r="B753" s="455">
        <v>43424</v>
      </c>
      <c r="C753" s="454">
        <v>43374</v>
      </c>
      <c r="D753" s="429" t="s">
        <v>281</v>
      </c>
      <c r="E753" s="429" t="s">
        <v>92</v>
      </c>
      <c r="F753" s="436">
        <v>900</v>
      </c>
      <c r="G753" s="457" t="s">
        <v>2090</v>
      </c>
      <c r="H753" s="429" t="s">
        <v>402</v>
      </c>
      <c r="I753" s="429" t="s">
        <v>1583</v>
      </c>
      <c r="J753" s="429" t="s">
        <v>1584</v>
      </c>
      <c r="K753" s="429" t="s">
        <v>608</v>
      </c>
      <c r="L753" s="429" t="s">
        <v>1269</v>
      </c>
      <c r="M753" s="429" t="s">
        <v>2091</v>
      </c>
      <c r="N753" s="455">
        <v>43417</v>
      </c>
      <c r="O753" s="430">
        <f t="shared" si="33"/>
        <v>3</v>
      </c>
      <c r="P753" s="430">
        <f t="shared" si="34"/>
        <v>2</v>
      </c>
      <c r="Q753" s="431" t="str">
        <f t="shared" si="35"/>
        <v>Gastos_Gerais</v>
      </c>
      <c r="R753" s="429" t="s">
        <v>422</v>
      </c>
      <c r="S753" s="429" t="s">
        <v>2092</v>
      </c>
    </row>
    <row r="754" spans="1:19" s="432" customFormat="1" ht="54.95" customHeight="1" x14ac:dyDescent="0.2">
      <c r="A754" s="424">
        <v>749</v>
      </c>
      <c r="B754" s="455">
        <v>43424</v>
      </c>
      <c r="C754" s="454">
        <v>43313</v>
      </c>
      <c r="D754" s="429" t="s">
        <v>281</v>
      </c>
      <c r="E754" s="429" t="s">
        <v>374</v>
      </c>
      <c r="F754" s="436">
        <v>250</v>
      </c>
      <c r="G754" s="457" t="s">
        <v>514</v>
      </c>
      <c r="H754" s="429" t="s">
        <v>405</v>
      </c>
      <c r="I754" s="429" t="s">
        <v>2094</v>
      </c>
      <c r="J754" s="429" t="s">
        <v>2095</v>
      </c>
      <c r="K754" s="429" t="s">
        <v>608</v>
      </c>
      <c r="L754" s="429" t="s">
        <v>531</v>
      </c>
      <c r="M754" s="429" t="s">
        <v>330</v>
      </c>
      <c r="N754" s="455">
        <v>43423</v>
      </c>
      <c r="O754" s="430">
        <f t="shared" si="33"/>
        <v>3</v>
      </c>
      <c r="P754" s="430">
        <f t="shared" si="34"/>
        <v>0</v>
      </c>
      <c r="Q754" s="431" t="str">
        <f t="shared" si="35"/>
        <v>Gastos_Gerais</v>
      </c>
      <c r="R754" s="429" t="s">
        <v>425</v>
      </c>
      <c r="S754" s="429" t="s">
        <v>2096</v>
      </c>
    </row>
    <row r="755" spans="1:19" s="432" customFormat="1" ht="54.95" customHeight="1" x14ac:dyDescent="0.2">
      <c r="A755" s="424">
        <v>750</v>
      </c>
      <c r="B755" s="455">
        <v>43424</v>
      </c>
      <c r="C755" s="454">
        <v>43374</v>
      </c>
      <c r="D755" s="429" t="s">
        <v>189</v>
      </c>
      <c r="E755" s="429" t="s">
        <v>182</v>
      </c>
      <c r="F755" s="436">
        <v>141.1</v>
      </c>
      <c r="G755" s="457" t="s">
        <v>2097</v>
      </c>
      <c r="H755" s="429" t="s">
        <v>330</v>
      </c>
      <c r="I755" s="429" t="s">
        <v>1065</v>
      </c>
      <c r="J755" s="429" t="s">
        <v>330</v>
      </c>
      <c r="K755" s="429" t="s">
        <v>621</v>
      </c>
      <c r="L755" s="429" t="s">
        <v>1066</v>
      </c>
      <c r="M755" s="429" t="s">
        <v>330</v>
      </c>
      <c r="N755" s="455">
        <v>43404</v>
      </c>
      <c r="O755" s="430">
        <f t="shared" si="33"/>
        <v>3</v>
      </c>
      <c r="P755" s="430">
        <f t="shared" si="34"/>
        <v>2</v>
      </c>
      <c r="Q755" s="431" t="str">
        <f t="shared" si="35"/>
        <v>Gastos_com_Pessoal</v>
      </c>
      <c r="R755" s="429" t="s">
        <v>330</v>
      </c>
      <c r="S755" s="429" t="s">
        <v>330</v>
      </c>
    </row>
    <row r="756" spans="1:19" s="432" customFormat="1" ht="54.95" customHeight="1" x14ac:dyDescent="0.2">
      <c r="A756" s="424">
        <v>751</v>
      </c>
      <c r="B756" s="455">
        <v>43424</v>
      </c>
      <c r="C756" s="454">
        <v>43405</v>
      </c>
      <c r="D756" s="429" t="s">
        <v>281</v>
      </c>
      <c r="E756" s="429" t="s">
        <v>72</v>
      </c>
      <c r="F756" s="436">
        <v>10.15</v>
      </c>
      <c r="G756" s="457" t="s">
        <v>2098</v>
      </c>
      <c r="H756" s="429" t="s">
        <v>402</v>
      </c>
      <c r="I756" s="429" t="s">
        <v>744</v>
      </c>
      <c r="J756" s="429" t="s">
        <v>745</v>
      </c>
      <c r="K756" s="429" t="s">
        <v>746</v>
      </c>
      <c r="L756" s="429" t="s">
        <v>723</v>
      </c>
      <c r="M756" s="429" t="s">
        <v>330</v>
      </c>
      <c r="N756" s="455">
        <v>43404</v>
      </c>
      <c r="O756" s="430">
        <f t="shared" si="33"/>
        <v>3</v>
      </c>
      <c r="P756" s="430">
        <f t="shared" si="34"/>
        <v>3</v>
      </c>
      <c r="Q756" s="431" t="str">
        <f t="shared" si="35"/>
        <v>Gastos_Gerais</v>
      </c>
      <c r="R756" s="429" t="s">
        <v>330</v>
      </c>
      <c r="S756" s="429" t="s">
        <v>330</v>
      </c>
    </row>
    <row r="757" spans="1:19" s="432" customFormat="1" ht="54.95" customHeight="1" x14ac:dyDescent="0.2">
      <c r="A757" s="424">
        <v>752</v>
      </c>
      <c r="B757" s="455">
        <v>43424</v>
      </c>
      <c r="C757" s="454">
        <v>43405</v>
      </c>
      <c r="D757" s="429" t="s">
        <v>281</v>
      </c>
      <c r="E757" s="429" t="s">
        <v>72</v>
      </c>
      <c r="F757" s="436">
        <v>10.15</v>
      </c>
      <c r="G757" s="457" t="s">
        <v>2099</v>
      </c>
      <c r="H757" s="429" t="s">
        <v>402</v>
      </c>
      <c r="I757" s="429" t="s">
        <v>744</v>
      </c>
      <c r="J757" s="429" t="s">
        <v>745</v>
      </c>
      <c r="K757" s="429" t="s">
        <v>746</v>
      </c>
      <c r="L757" s="429" t="s">
        <v>723</v>
      </c>
      <c r="M757" s="429" t="s">
        <v>330</v>
      </c>
      <c r="N757" s="455">
        <v>43404</v>
      </c>
      <c r="O757" s="430">
        <f t="shared" si="33"/>
        <v>3</v>
      </c>
      <c r="P757" s="430">
        <f t="shared" si="34"/>
        <v>3</v>
      </c>
      <c r="Q757" s="431" t="str">
        <f t="shared" si="35"/>
        <v>Gastos_Gerais</v>
      </c>
      <c r="R757" s="429" t="s">
        <v>330</v>
      </c>
      <c r="S757" s="429" t="s">
        <v>330</v>
      </c>
    </row>
    <row r="758" spans="1:19" s="432" customFormat="1" ht="125.25" customHeight="1" x14ac:dyDescent="0.2">
      <c r="A758" s="424">
        <v>753</v>
      </c>
      <c r="B758" s="455">
        <v>43424</v>
      </c>
      <c r="C758" s="454">
        <v>43374</v>
      </c>
      <c r="D758" s="429" t="s">
        <v>281</v>
      </c>
      <c r="E758" s="429" t="s">
        <v>400</v>
      </c>
      <c r="F758" s="436">
        <v>1100</v>
      </c>
      <c r="G758" s="457" t="s">
        <v>2101</v>
      </c>
      <c r="H758" s="429" t="s">
        <v>402</v>
      </c>
      <c r="I758" s="429" t="s">
        <v>2100</v>
      </c>
      <c r="J758" s="429" t="s">
        <v>2102</v>
      </c>
      <c r="K758" s="429" t="s">
        <v>2103</v>
      </c>
      <c r="L758" s="429" t="s">
        <v>33</v>
      </c>
      <c r="M758" s="429" t="s">
        <v>2104</v>
      </c>
      <c r="N758" s="455">
        <v>43412</v>
      </c>
      <c r="O758" s="430">
        <f t="shared" si="33"/>
        <v>3</v>
      </c>
      <c r="P758" s="430">
        <f t="shared" si="34"/>
        <v>2</v>
      </c>
      <c r="Q758" s="431" t="str">
        <f t="shared" si="35"/>
        <v>Gastos_Gerais</v>
      </c>
      <c r="R758" s="429" t="s">
        <v>422</v>
      </c>
      <c r="S758" s="429" t="s">
        <v>2105</v>
      </c>
    </row>
    <row r="759" spans="1:19" s="432" customFormat="1" ht="54.95" customHeight="1" x14ac:dyDescent="0.2">
      <c r="A759" s="424">
        <v>754</v>
      </c>
      <c r="B759" s="455">
        <v>43425</v>
      </c>
      <c r="C759" s="454">
        <v>43374</v>
      </c>
      <c r="D759" s="429" t="s">
        <v>281</v>
      </c>
      <c r="E759" s="429" t="s">
        <v>384</v>
      </c>
      <c r="F759" s="436">
        <v>9002.9</v>
      </c>
      <c r="G759" s="457" t="s">
        <v>1239</v>
      </c>
      <c r="H759" s="429" t="s">
        <v>402</v>
      </c>
      <c r="I759" s="429" t="s">
        <v>2108</v>
      </c>
      <c r="J759" s="429" t="s">
        <v>2109</v>
      </c>
      <c r="K759" s="429" t="s">
        <v>441</v>
      </c>
      <c r="L759" s="429" t="s">
        <v>835</v>
      </c>
      <c r="M759" s="429">
        <v>256</v>
      </c>
      <c r="N759" s="455">
        <v>43424</v>
      </c>
      <c r="O759" s="430">
        <f t="shared" si="33"/>
        <v>3</v>
      </c>
      <c r="P759" s="430">
        <f t="shared" si="34"/>
        <v>2</v>
      </c>
      <c r="Q759" s="431" t="str">
        <f t="shared" si="35"/>
        <v>Gastos_Gerais</v>
      </c>
      <c r="R759" s="429" t="s">
        <v>425</v>
      </c>
      <c r="S759" s="429" t="s">
        <v>2110</v>
      </c>
    </row>
    <row r="760" spans="1:19" s="432" customFormat="1" ht="69" customHeight="1" x14ac:dyDescent="0.2">
      <c r="A760" s="424">
        <v>755</v>
      </c>
      <c r="B760" s="455">
        <v>43425</v>
      </c>
      <c r="C760" s="454">
        <v>43374</v>
      </c>
      <c r="D760" s="429" t="s">
        <v>281</v>
      </c>
      <c r="E760" s="429" t="s">
        <v>143</v>
      </c>
      <c r="F760" s="436">
        <v>303.04000000000002</v>
      </c>
      <c r="G760" s="457" t="s">
        <v>1644</v>
      </c>
      <c r="H760" s="429" t="s">
        <v>329</v>
      </c>
      <c r="I760" s="429" t="s">
        <v>2111</v>
      </c>
      <c r="J760" s="429" t="s">
        <v>2112</v>
      </c>
      <c r="K760" s="429" t="s">
        <v>740</v>
      </c>
      <c r="L760" s="429" t="s">
        <v>33</v>
      </c>
      <c r="M760" s="429" t="s">
        <v>2113</v>
      </c>
      <c r="N760" s="455">
        <v>43397</v>
      </c>
      <c r="O760" s="430">
        <f t="shared" si="33"/>
        <v>3</v>
      </c>
      <c r="P760" s="430">
        <f t="shared" si="34"/>
        <v>2</v>
      </c>
      <c r="Q760" s="431" t="str">
        <f t="shared" si="35"/>
        <v>Gastos_Gerais</v>
      </c>
      <c r="R760" s="429" t="s">
        <v>604</v>
      </c>
      <c r="S760" s="429" t="s">
        <v>2114</v>
      </c>
    </row>
    <row r="761" spans="1:19" s="432" customFormat="1" ht="113.25" customHeight="1" x14ac:dyDescent="0.2">
      <c r="A761" s="424">
        <v>756</v>
      </c>
      <c r="B761" s="455">
        <v>43425</v>
      </c>
      <c r="C761" s="454">
        <v>43344</v>
      </c>
      <c r="D761" s="429" t="s">
        <v>281</v>
      </c>
      <c r="E761" s="429" t="s">
        <v>364</v>
      </c>
      <c r="F761" s="436">
        <v>1000</v>
      </c>
      <c r="G761" s="457" t="s">
        <v>984</v>
      </c>
      <c r="H761" s="429" t="s">
        <v>403</v>
      </c>
      <c r="I761" s="429" t="s">
        <v>2115</v>
      </c>
      <c r="J761" s="429" t="s">
        <v>2109</v>
      </c>
      <c r="K761" s="429" t="s">
        <v>2116</v>
      </c>
      <c r="L761" s="429" t="s">
        <v>33</v>
      </c>
      <c r="M761" s="429" t="s">
        <v>1157</v>
      </c>
      <c r="N761" s="455">
        <v>43405</v>
      </c>
      <c r="O761" s="430">
        <f t="shared" si="33"/>
        <v>3</v>
      </c>
      <c r="P761" s="430">
        <f t="shared" si="34"/>
        <v>1</v>
      </c>
      <c r="Q761" s="431" t="str">
        <f t="shared" si="35"/>
        <v>Gastos_Gerais</v>
      </c>
      <c r="R761" s="429" t="s">
        <v>425</v>
      </c>
      <c r="S761" s="429" t="s">
        <v>2117</v>
      </c>
    </row>
    <row r="762" spans="1:19" s="432" customFormat="1" ht="54.95" customHeight="1" x14ac:dyDescent="0.2">
      <c r="A762" s="424">
        <v>757</v>
      </c>
      <c r="B762" s="455">
        <v>43426</v>
      </c>
      <c r="C762" s="454">
        <v>43344</v>
      </c>
      <c r="D762" s="429" t="s">
        <v>281</v>
      </c>
      <c r="E762" s="429" t="s">
        <v>382</v>
      </c>
      <c r="F762" s="436">
        <v>-1.6</v>
      </c>
      <c r="G762" s="457" t="s">
        <v>2118</v>
      </c>
      <c r="H762" s="429" t="s">
        <v>405</v>
      </c>
      <c r="I762" s="429" t="s">
        <v>720</v>
      </c>
      <c r="J762" s="429" t="s">
        <v>721</v>
      </c>
      <c r="K762" s="429" t="s">
        <v>722</v>
      </c>
      <c r="L762" s="429" t="s">
        <v>723</v>
      </c>
      <c r="M762" s="429" t="s">
        <v>330</v>
      </c>
      <c r="N762" s="455">
        <v>43426</v>
      </c>
      <c r="O762" s="430">
        <f t="shared" si="33"/>
        <v>3</v>
      </c>
      <c r="P762" s="430">
        <f t="shared" si="34"/>
        <v>1</v>
      </c>
      <c r="Q762" s="431" t="str">
        <f t="shared" si="35"/>
        <v>Gastos_Gerais</v>
      </c>
      <c r="R762" s="429" t="s">
        <v>330</v>
      </c>
      <c r="S762" s="429" t="s">
        <v>330</v>
      </c>
    </row>
    <row r="763" spans="1:19" s="432" customFormat="1" ht="114.75" customHeight="1" x14ac:dyDescent="0.2">
      <c r="A763" s="424">
        <v>758</v>
      </c>
      <c r="B763" s="455">
        <v>43426</v>
      </c>
      <c r="C763" s="454">
        <v>43282</v>
      </c>
      <c r="D763" s="429" t="s">
        <v>281</v>
      </c>
      <c r="E763" s="429" t="s">
        <v>400</v>
      </c>
      <c r="F763" s="436">
        <v>450</v>
      </c>
      <c r="G763" s="457" t="s">
        <v>2119</v>
      </c>
      <c r="H763" s="429" t="s">
        <v>402</v>
      </c>
      <c r="I763" s="429" t="s">
        <v>1243</v>
      </c>
      <c r="J763" s="429" t="s">
        <v>1244</v>
      </c>
      <c r="K763" s="429" t="s">
        <v>441</v>
      </c>
      <c r="L763" s="429" t="s">
        <v>33</v>
      </c>
      <c r="M763" s="429" t="s">
        <v>2120</v>
      </c>
      <c r="N763" s="455">
        <v>43420</v>
      </c>
      <c r="O763" s="430">
        <f t="shared" si="33"/>
        <v>3</v>
      </c>
      <c r="P763" s="430">
        <f t="shared" si="34"/>
        <v>-1</v>
      </c>
      <c r="Q763" s="431" t="str">
        <f t="shared" si="35"/>
        <v>Gastos_Gerais</v>
      </c>
      <c r="R763" s="429" t="s">
        <v>425</v>
      </c>
      <c r="S763" s="429" t="s">
        <v>1998</v>
      </c>
    </row>
    <row r="764" spans="1:19" s="432" customFormat="1" ht="54.95" customHeight="1" x14ac:dyDescent="0.2">
      <c r="A764" s="424">
        <v>759</v>
      </c>
      <c r="B764" s="455">
        <v>43426</v>
      </c>
      <c r="C764" s="454">
        <v>43344</v>
      </c>
      <c r="D764" s="429" t="s">
        <v>281</v>
      </c>
      <c r="E764" s="429" t="s">
        <v>394</v>
      </c>
      <c r="F764" s="436">
        <v>81.599999999999994</v>
      </c>
      <c r="G764" s="457" t="s">
        <v>2121</v>
      </c>
      <c r="H764" s="429" t="s">
        <v>405</v>
      </c>
      <c r="I764" s="429" t="s">
        <v>733</v>
      </c>
      <c r="J764" s="429" t="s">
        <v>734</v>
      </c>
      <c r="K764" s="429" t="s">
        <v>740</v>
      </c>
      <c r="L764" s="429" t="s">
        <v>1111</v>
      </c>
      <c r="M764" s="429">
        <v>8214</v>
      </c>
      <c r="N764" s="455">
        <v>43384</v>
      </c>
      <c r="O764" s="430">
        <f t="shared" si="33"/>
        <v>3</v>
      </c>
      <c r="P764" s="430">
        <f t="shared" si="34"/>
        <v>1</v>
      </c>
      <c r="Q764" s="431" t="str">
        <f t="shared" si="35"/>
        <v>Gastos_Gerais</v>
      </c>
      <c r="R764" s="429" t="s">
        <v>425</v>
      </c>
      <c r="S764" s="429" t="s">
        <v>1112</v>
      </c>
    </row>
    <row r="765" spans="1:19" s="432" customFormat="1" ht="54.95" customHeight="1" x14ac:dyDescent="0.2">
      <c r="A765" s="424">
        <v>760</v>
      </c>
      <c r="B765" s="455">
        <v>43426</v>
      </c>
      <c r="C765" s="454">
        <v>43405</v>
      </c>
      <c r="D765" s="429" t="s">
        <v>189</v>
      </c>
      <c r="E765" s="429" t="s">
        <v>164</v>
      </c>
      <c r="F765" s="436">
        <v>460.33</v>
      </c>
      <c r="G765" s="457" t="s">
        <v>1645</v>
      </c>
      <c r="H765" s="429" t="s">
        <v>330</v>
      </c>
      <c r="I765" s="429" t="s">
        <v>1433</v>
      </c>
      <c r="J765" s="429" t="s">
        <v>1434</v>
      </c>
      <c r="K765" s="429" t="s">
        <v>740</v>
      </c>
      <c r="L765" s="429" t="s">
        <v>33</v>
      </c>
      <c r="M765" s="429" t="s">
        <v>2255</v>
      </c>
      <c r="N765" s="455">
        <v>43430</v>
      </c>
      <c r="O765" s="430">
        <f t="shared" si="33"/>
        <v>3</v>
      </c>
      <c r="P765" s="430">
        <f t="shared" si="34"/>
        <v>3</v>
      </c>
      <c r="Q765" s="431" t="str">
        <f t="shared" si="35"/>
        <v>Gastos_com_Pessoal</v>
      </c>
      <c r="R765" s="429" t="s">
        <v>330</v>
      </c>
      <c r="S765" s="429" t="s">
        <v>330</v>
      </c>
    </row>
    <row r="766" spans="1:19" s="432" customFormat="1" ht="54.95" customHeight="1" x14ac:dyDescent="0.2">
      <c r="A766" s="424">
        <v>761</v>
      </c>
      <c r="B766" s="455">
        <v>43426</v>
      </c>
      <c r="C766" s="454">
        <v>43405</v>
      </c>
      <c r="D766" s="429" t="s">
        <v>189</v>
      </c>
      <c r="E766" s="429" t="s">
        <v>7</v>
      </c>
      <c r="F766" s="436">
        <v>2019.15</v>
      </c>
      <c r="G766" s="457" t="s">
        <v>1170</v>
      </c>
      <c r="H766" s="429" t="s">
        <v>330</v>
      </c>
      <c r="I766" s="429" t="s">
        <v>1171</v>
      </c>
      <c r="J766" s="429" t="s">
        <v>1172</v>
      </c>
      <c r="K766" s="429" t="s">
        <v>740</v>
      </c>
      <c r="L766" s="429" t="s">
        <v>33</v>
      </c>
      <c r="M766" s="429">
        <v>278645</v>
      </c>
      <c r="N766" s="455">
        <v>43435</v>
      </c>
      <c r="O766" s="430">
        <f t="shared" si="33"/>
        <v>3</v>
      </c>
      <c r="P766" s="430">
        <f t="shared" si="34"/>
        <v>3</v>
      </c>
      <c r="Q766" s="431" t="str">
        <f t="shared" si="35"/>
        <v>Gastos_com_Pessoal</v>
      </c>
      <c r="R766" s="429" t="s">
        <v>330</v>
      </c>
      <c r="S766" s="429" t="s">
        <v>330</v>
      </c>
    </row>
    <row r="767" spans="1:19" s="432" customFormat="1" ht="54.95" customHeight="1" x14ac:dyDescent="0.2">
      <c r="A767" s="424">
        <v>762</v>
      </c>
      <c r="B767" s="455">
        <v>43427</v>
      </c>
      <c r="C767" s="454">
        <v>43374</v>
      </c>
      <c r="D767" s="429" t="s">
        <v>335</v>
      </c>
      <c r="E767" s="429" t="s">
        <v>335</v>
      </c>
      <c r="F767" s="436">
        <v>1686.19</v>
      </c>
      <c r="G767" s="457" t="s">
        <v>2123</v>
      </c>
      <c r="H767" s="429" t="s">
        <v>330</v>
      </c>
      <c r="I767" s="429" t="s">
        <v>720</v>
      </c>
      <c r="J767" s="429" t="s">
        <v>721</v>
      </c>
      <c r="K767" s="429" t="s">
        <v>722</v>
      </c>
      <c r="L767" s="429" t="s">
        <v>723</v>
      </c>
      <c r="M767" s="429" t="s">
        <v>330</v>
      </c>
      <c r="N767" s="455">
        <v>43427</v>
      </c>
      <c r="O767" s="430">
        <f t="shared" si="33"/>
        <v>3</v>
      </c>
      <c r="P767" s="430">
        <f t="shared" si="34"/>
        <v>2</v>
      </c>
      <c r="Q767" s="431" t="str">
        <f t="shared" si="35"/>
        <v>Transferência_para_Reserva_de_Recursos</v>
      </c>
      <c r="R767" s="429" t="s">
        <v>330</v>
      </c>
      <c r="S767" s="429" t="s">
        <v>330</v>
      </c>
    </row>
    <row r="768" spans="1:19" s="432" customFormat="1" ht="119.25" customHeight="1" x14ac:dyDescent="0.2">
      <c r="A768" s="424">
        <v>763</v>
      </c>
      <c r="B768" s="455">
        <v>43427</v>
      </c>
      <c r="C768" s="454">
        <v>43374</v>
      </c>
      <c r="D768" s="429" t="s">
        <v>281</v>
      </c>
      <c r="E768" s="429" t="s">
        <v>229</v>
      </c>
      <c r="F768" s="436">
        <v>4876.5</v>
      </c>
      <c r="G768" s="457" t="s">
        <v>2124</v>
      </c>
      <c r="H768" s="429" t="s">
        <v>409</v>
      </c>
      <c r="I768" s="429" t="s">
        <v>924</v>
      </c>
      <c r="J768" s="429" t="s">
        <v>925</v>
      </c>
      <c r="K768" s="429" t="s">
        <v>441</v>
      </c>
      <c r="L768" s="429" t="s">
        <v>33</v>
      </c>
      <c r="M768" s="429" t="s">
        <v>2126</v>
      </c>
      <c r="N768" s="455">
        <v>43424</v>
      </c>
      <c r="O768" s="430">
        <f t="shared" si="33"/>
        <v>3</v>
      </c>
      <c r="P768" s="430">
        <f t="shared" si="34"/>
        <v>2</v>
      </c>
      <c r="Q768" s="431" t="str">
        <f t="shared" si="35"/>
        <v>Gastos_Gerais</v>
      </c>
      <c r="R768" s="429" t="s">
        <v>422</v>
      </c>
      <c r="S768" s="429" t="s">
        <v>2127</v>
      </c>
    </row>
    <row r="769" spans="1:19" s="432" customFormat="1" ht="111" customHeight="1" x14ac:dyDescent="0.2">
      <c r="A769" s="424">
        <v>764</v>
      </c>
      <c r="B769" s="455">
        <v>43427</v>
      </c>
      <c r="C769" s="454">
        <v>43374</v>
      </c>
      <c r="D769" s="429" t="s">
        <v>281</v>
      </c>
      <c r="E769" s="429" t="s">
        <v>398</v>
      </c>
      <c r="F769" s="436">
        <v>5245.7</v>
      </c>
      <c r="G769" s="457" t="s">
        <v>2128</v>
      </c>
      <c r="H769" s="429" t="s">
        <v>402</v>
      </c>
      <c r="I769" s="429" t="s">
        <v>2130</v>
      </c>
      <c r="J769" s="429" t="s">
        <v>2131</v>
      </c>
      <c r="K769" s="429" t="s">
        <v>740</v>
      </c>
      <c r="L769" s="429" t="s">
        <v>33</v>
      </c>
      <c r="M769" s="429" t="s">
        <v>2132</v>
      </c>
      <c r="N769" s="455">
        <v>43399</v>
      </c>
      <c r="O769" s="430">
        <f t="shared" si="33"/>
        <v>3</v>
      </c>
      <c r="P769" s="430">
        <f t="shared" si="34"/>
        <v>2</v>
      </c>
      <c r="Q769" s="431" t="str">
        <f t="shared" si="35"/>
        <v>Gastos_Gerais</v>
      </c>
      <c r="R769" s="429" t="s">
        <v>422</v>
      </c>
      <c r="S769" s="429" t="s">
        <v>2133</v>
      </c>
    </row>
    <row r="770" spans="1:19" s="432" customFormat="1" ht="122.25" customHeight="1" x14ac:dyDescent="0.2">
      <c r="A770" s="424">
        <v>765</v>
      </c>
      <c r="B770" s="455">
        <v>43427</v>
      </c>
      <c r="C770" s="454">
        <v>43282</v>
      </c>
      <c r="D770" s="429" t="s">
        <v>281</v>
      </c>
      <c r="E770" s="429" t="s">
        <v>398</v>
      </c>
      <c r="F770" s="436">
        <v>850.4</v>
      </c>
      <c r="G770" s="457" t="s">
        <v>560</v>
      </c>
      <c r="H770" s="429" t="s">
        <v>402</v>
      </c>
      <c r="I770" s="429" t="s">
        <v>2130</v>
      </c>
      <c r="J770" s="429" t="s">
        <v>2131</v>
      </c>
      <c r="K770" s="429" t="s">
        <v>740</v>
      </c>
      <c r="L770" s="429" t="s">
        <v>33</v>
      </c>
      <c r="M770" s="429" t="s">
        <v>2134</v>
      </c>
      <c r="N770" s="455">
        <v>43404</v>
      </c>
      <c r="O770" s="430">
        <f t="shared" si="33"/>
        <v>3</v>
      </c>
      <c r="P770" s="430">
        <f t="shared" si="34"/>
        <v>-1</v>
      </c>
      <c r="Q770" s="431" t="str">
        <f t="shared" si="35"/>
        <v>Gastos_Gerais</v>
      </c>
      <c r="R770" s="429" t="s">
        <v>425</v>
      </c>
      <c r="S770" s="429" t="s">
        <v>2135</v>
      </c>
    </row>
    <row r="771" spans="1:19" s="432" customFormat="1" ht="54.95" customHeight="1" x14ac:dyDescent="0.2">
      <c r="A771" s="424">
        <v>766</v>
      </c>
      <c r="B771" s="455">
        <v>43427</v>
      </c>
      <c r="C771" s="454">
        <v>43374</v>
      </c>
      <c r="D771" s="429" t="s">
        <v>189</v>
      </c>
      <c r="E771" s="429" t="s">
        <v>277</v>
      </c>
      <c r="F771" s="436">
        <v>316.49</v>
      </c>
      <c r="G771" s="457" t="s">
        <v>2137</v>
      </c>
      <c r="H771" s="429" t="s">
        <v>330</v>
      </c>
      <c r="I771" s="429" t="s">
        <v>1001</v>
      </c>
      <c r="J771" s="429" t="s">
        <v>330</v>
      </c>
      <c r="K771" s="429" t="s">
        <v>621</v>
      </c>
      <c r="L771" s="429" t="s">
        <v>1058</v>
      </c>
      <c r="M771" s="429" t="s">
        <v>330</v>
      </c>
      <c r="N771" s="455">
        <v>43404</v>
      </c>
      <c r="O771" s="430">
        <f t="shared" si="33"/>
        <v>3</v>
      </c>
      <c r="P771" s="430">
        <f t="shared" si="34"/>
        <v>2</v>
      </c>
      <c r="Q771" s="431" t="str">
        <f t="shared" si="35"/>
        <v>Gastos_com_Pessoal</v>
      </c>
      <c r="R771" s="429" t="s">
        <v>330</v>
      </c>
      <c r="S771" s="429" t="s">
        <v>330</v>
      </c>
    </row>
    <row r="772" spans="1:19" s="432" customFormat="1" ht="54.95" customHeight="1" x14ac:dyDescent="0.2">
      <c r="A772" s="424">
        <v>767</v>
      </c>
      <c r="B772" s="455">
        <v>43427</v>
      </c>
      <c r="C772" s="454">
        <v>43374</v>
      </c>
      <c r="D772" s="429" t="s">
        <v>281</v>
      </c>
      <c r="E772" s="429" t="s">
        <v>68</v>
      </c>
      <c r="F772" s="436">
        <v>85.36</v>
      </c>
      <c r="G772" s="457" t="s">
        <v>2138</v>
      </c>
      <c r="H772" s="429" t="s">
        <v>330</v>
      </c>
      <c r="I772" s="429" t="s">
        <v>1001</v>
      </c>
      <c r="J772" s="429" t="s">
        <v>330</v>
      </c>
      <c r="K772" s="429" t="s">
        <v>621</v>
      </c>
      <c r="L772" s="429" t="s">
        <v>1058</v>
      </c>
      <c r="M772" s="429" t="s">
        <v>330</v>
      </c>
      <c r="N772" s="455">
        <v>43404</v>
      </c>
      <c r="O772" s="430">
        <f t="shared" si="33"/>
        <v>3</v>
      </c>
      <c r="P772" s="430">
        <f t="shared" si="34"/>
        <v>2</v>
      </c>
      <c r="Q772" s="431" t="str">
        <f t="shared" si="35"/>
        <v>Gastos_Gerais</v>
      </c>
      <c r="R772" s="429" t="s">
        <v>330</v>
      </c>
      <c r="S772" s="429" t="s">
        <v>330</v>
      </c>
    </row>
    <row r="773" spans="1:19" s="432" customFormat="1" ht="74.25" customHeight="1" x14ac:dyDescent="0.2">
      <c r="A773" s="424">
        <v>768</v>
      </c>
      <c r="B773" s="455">
        <v>43431</v>
      </c>
      <c r="C773" s="454">
        <v>43405</v>
      </c>
      <c r="D773" s="429" t="s">
        <v>189</v>
      </c>
      <c r="E773" s="429" t="s">
        <v>164</v>
      </c>
      <c r="F773" s="436">
        <v>209.5</v>
      </c>
      <c r="G773" s="457" t="s">
        <v>1176</v>
      </c>
      <c r="H773" s="429" t="s">
        <v>330</v>
      </c>
      <c r="I773" s="429" t="s">
        <v>923</v>
      </c>
      <c r="J773" s="429" t="s">
        <v>721</v>
      </c>
      <c r="K773" s="429" t="s">
        <v>441</v>
      </c>
      <c r="L773" s="429" t="s">
        <v>723</v>
      </c>
      <c r="M773" s="429" t="s">
        <v>330</v>
      </c>
      <c r="N773" s="455">
        <v>43431</v>
      </c>
      <c r="O773" s="430">
        <f t="shared" si="33"/>
        <v>3</v>
      </c>
      <c r="P773" s="430">
        <f t="shared" si="34"/>
        <v>3</v>
      </c>
      <c r="Q773" s="431" t="str">
        <f t="shared" si="35"/>
        <v>Gastos_com_Pessoal</v>
      </c>
      <c r="R773" s="429" t="s">
        <v>330</v>
      </c>
      <c r="S773" s="429" t="s">
        <v>330</v>
      </c>
    </row>
    <row r="774" spans="1:19" s="432" customFormat="1" ht="72.75" customHeight="1" x14ac:dyDescent="0.2">
      <c r="A774" s="424">
        <v>769</v>
      </c>
      <c r="B774" s="455">
        <v>43431</v>
      </c>
      <c r="C774" s="454">
        <v>43405</v>
      </c>
      <c r="D774" s="429" t="s">
        <v>189</v>
      </c>
      <c r="E774" s="429" t="s">
        <v>164</v>
      </c>
      <c r="F774" s="436">
        <v>269.88</v>
      </c>
      <c r="G774" s="457" t="s">
        <v>1178</v>
      </c>
      <c r="H774" s="429" t="s">
        <v>330</v>
      </c>
      <c r="I774" s="429" t="s">
        <v>923</v>
      </c>
      <c r="J774" s="429" t="s">
        <v>721</v>
      </c>
      <c r="K774" s="429" t="s">
        <v>441</v>
      </c>
      <c r="L774" s="429" t="s">
        <v>723</v>
      </c>
      <c r="M774" s="429" t="s">
        <v>330</v>
      </c>
      <c r="N774" s="455">
        <v>43431</v>
      </c>
      <c r="O774" s="430">
        <f t="shared" si="33"/>
        <v>3</v>
      </c>
      <c r="P774" s="430">
        <f t="shared" si="34"/>
        <v>3</v>
      </c>
      <c r="Q774" s="431" t="str">
        <f t="shared" si="35"/>
        <v>Gastos_com_Pessoal</v>
      </c>
      <c r="R774" s="429" t="s">
        <v>330</v>
      </c>
      <c r="S774" s="429" t="s">
        <v>330</v>
      </c>
    </row>
    <row r="775" spans="1:19" s="432" customFormat="1" ht="75" customHeight="1" x14ac:dyDescent="0.2">
      <c r="A775" s="424">
        <v>770</v>
      </c>
      <c r="B775" s="455">
        <v>43431</v>
      </c>
      <c r="C775" s="454">
        <v>43405</v>
      </c>
      <c r="D775" s="429" t="s">
        <v>189</v>
      </c>
      <c r="E775" s="429" t="s">
        <v>7</v>
      </c>
      <c r="F775" s="436">
        <v>419.03</v>
      </c>
      <c r="G775" s="457" t="s">
        <v>1161</v>
      </c>
      <c r="H775" s="429" t="s">
        <v>330</v>
      </c>
      <c r="I775" s="429" t="s">
        <v>923</v>
      </c>
      <c r="J775" s="429" t="s">
        <v>721</v>
      </c>
      <c r="K775" s="429" t="s">
        <v>722</v>
      </c>
      <c r="L775" s="429" t="s">
        <v>723</v>
      </c>
      <c r="M775" s="429" t="s">
        <v>330</v>
      </c>
      <c r="N775" s="455">
        <v>43431</v>
      </c>
      <c r="O775" s="430">
        <f t="shared" ref="O775:O838" si="36">IF(B775=0,0,IF(YEAR(B775)=$P$1,MONTH(B775)-$O$1+12,(YEAR(B775)-$P$1)*11-$O$1+5+MONTH(B775)))-11</f>
        <v>3</v>
      </c>
      <c r="P775" s="430">
        <f t="shared" ref="P775:P838" si="37">IF(C775=0,0,IF(YEAR(C775)=$P$1,MONTH(C775)-$O$1+11,(YEAR(C775)-$P$1)*12-$O$1+11+MONTH(C775)))-10</f>
        <v>3</v>
      </c>
      <c r="Q775" s="431" t="str">
        <f t="shared" ref="Q775:Q838" si="38">SUBSTITUTE(D775," ","_")</f>
        <v>Gastos_com_Pessoal</v>
      </c>
      <c r="R775" s="429" t="s">
        <v>330</v>
      </c>
      <c r="S775" s="429" t="s">
        <v>330</v>
      </c>
    </row>
    <row r="776" spans="1:19" s="432" customFormat="1" ht="72" customHeight="1" x14ac:dyDescent="0.2">
      <c r="A776" s="424">
        <v>771</v>
      </c>
      <c r="B776" s="455">
        <v>43431</v>
      </c>
      <c r="C776" s="454">
        <v>43405</v>
      </c>
      <c r="D776" s="429" t="s">
        <v>189</v>
      </c>
      <c r="E776" s="429" t="s">
        <v>7</v>
      </c>
      <c r="F776" s="436">
        <v>627</v>
      </c>
      <c r="G776" s="457" t="s">
        <v>2669</v>
      </c>
      <c r="H776" s="429" t="s">
        <v>330</v>
      </c>
      <c r="I776" s="429" t="s">
        <v>923</v>
      </c>
      <c r="J776" s="429" t="s">
        <v>721</v>
      </c>
      <c r="K776" s="429" t="s">
        <v>722</v>
      </c>
      <c r="L776" s="429" t="s">
        <v>723</v>
      </c>
      <c r="M776" s="429" t="s">
        <v>330</v>
      </c>
      <c r="N776" s="455">
        <v>43431</v>
      </c>
      <c r="O776" s="430">
        <f t="shared" si="36"/>
        <v>3</v>
      </c>
      <c r="P776" s="430">
        <f t="shared" si="37"/>
        <v>3</v>
      </c>
      <c r="Q776" s="431" t="str">
        <f t="shared" si="38"/>
        <v>Gastos_com_Pessoal</v>
      </c>
      <c r="R776" s="429" t="s">
        <v>330</v>
      </c>
      <c r="S776" s="429" t="s">
        <v>330</v>
      </c>
    </row>
    <row r="777" spans="1:19" s="432" customFormat="1" ht="105" customHeight="1" x14ac:dyDescent="0.2">
      <c r="A777" s="424">
        <v>772</v>
      </c>
      <c r="B777" s="455">
        <v>43431</v>
      </c>
      <c r="C777" s="454">
        <v>43221</v>
      </c>
      <c r="D777" s="429" t="s">
        <v>281</v>
      </c>
      <c r="E777" s="429" t="s">
        <v>372</v>
      </c>
      <c r="F777" s="436">
        <v>6158.04</v>
      </c>
      <c r="G777" s="457" t="s">
        <v>447</v>
      </c>
      <c r="H777" s="429" t="s">
        <v>405</v>
      </c>
      <c r="I777" s="429" t="s">
        <v>2143</v>
      </c>
      <c r="J777" s="429" t="s">
        <v>2144</v>
      </c>
      <c r="K777" s="429" t="s">
        <v>441</v>
      </c>
      <c r="L777" s="429" t="s">
        <v>835</v>
      </c>
      <c r="M777" s="429" t="s">
        <v>2145</v>
      </c>
      <c r="N777" s="455">
        <v>43431</v>
      </c>
      <c r="O777" s="430">
        <f t="shared" si="36"/>
        <v>3</v>
      </c>
      <c r="P777" s="430">
        <f t="shared" si="37"/>
        <v>-3</v>
      </c>
      <c r="Q777" s="431" t="str">
        <f t="shared" si="38"/>
        <v>Gastos_Gerais</v>
      </c>
      <c r="R777" s="429" t="s">
        <v>425</v>
      </c>
      <c r="S777" s="429" t="s">
        <v>2146</v>
      </c>
    </row>
    <row r="778" spans="1:19" s="432" customFormat="1" ht="213.75" customHeight="1" x14ac:dyDescent="0.2">
      <c r="A778" s="424">
        <v>773</v>
      </c>
      <c r="B778" s="455">
        <v>43431</v>
      </c>
      <c r="C778" s="454">
        <v>43405</v>
      </c>
      <c r="D778" s="429" t="s">
        <v>281</v>
      </c>
      <c r="E778" s="429" t="s">
        <v>400</v>
      </c>
      <c r="F778" s="436">
        <v>40</v>
      </c>
      <c r="G778" s="457" t="s">
        <v>2140</v>
      </c>
      <c r="H778" s="429" t="s">
        <v>409</v>
      </c>
      <c r="I778" s="429" t="s">
        <v>2147</v>
      </c>
      <c r="J778" s="429" t="s">
        <v>2148</v>
      </c>
      <c r="K778" s="429" t="s">
        <v>740</v>
      </c>
      <c r="L778" s="429" t="s">
        <v>33</v>
      </c>
      <c r="M778" s="429" t="s">
        <v>2191</v>
      </c>
      <c r="N778" s="455">
        <v>43433</v>
      </c>
      <c r="O778" s="430">
        <f t="shared" si="36"/>
        <v>3</v>
      </c>
      <c r="P778" s="430">
        <f t="shared" si="37"/>
        <v>3</v>
      </c>
      <c r="Q778" s="431" t="str">
        <f t="shared" si="38"/>
        <v>Gastos_Gerais</v>
      </c>
      <c r="R778" s="429" t="s">
        <v>425</v>
      </c>
      <c r="S778" s="429" t="s">
        <v>2149</v>
      </c>
    </row>
    <row r="779" spans="1:19" s="432" customFormat="1" ht="54.95" customHeight="1" x14ac:dyDescent="0.2">
      <c r="A779" s="424">
        <v>774</v>
      </c>
      <c r="B779" s="455">
        <v>43431</v>
      </c>
      <c r="C779" s="454">
        <v>43344</v>
      </c>
      <c r="D779" s="429" t="s">
        <v>281</v>
      </c>
      <c r="E779" s="429" t="s">
        <v>382</v>
      </c>
      <c r="F779" s="436">
        <v>1150</v>
      </c>
      <c r="G779" s="457" t="s">
        <v>749</v>
      </c>
      <c r="H779" s="429" t="s">
        <v>403</v>
      </c>
      <c r="I779" s="429" t="s">
        <v>2150</v>
      </c>
      <c r="J779" s="429" t="s">
        <v>2151</v>
      </c>
      <c r="K779" s="429" t="s">
        <v>2152</v>
      </c>
      <c r="L779" s="429" t="s">
        <v>33</v>
      </c>
      <c r="M779" s="429" t="s">
        <v>2153</v>
      </c>
      <c r="N779" s="455">
        <v>43404</v>
      </c>
      <c r="O779" s="430">
        <f t="shared" si="36"/>
        <v>3</v>
      </c>
      <c r="P779" s="430">
        <f t="shared" si="37"/>
        <v>1</v>
      </c>
      <c r="Q779" s="431" t="str">
        <f t="shared" si="38"/>
        <v>Gastos_Gerais</v>
      </c>
      <c r="R779" s="429" t="s">
        <v>425</v>
      </c>
      <c r="S779" s="429" t="s">
        <v>2154</v>
      </c>
    </row>
    <row r="780" spans="1:19" s="432" customFormat="1" ht="261" customHeight="1" x14ac:dyDescent="0.2">
      <c r="A780" s="424">
        <v>775</v>
      </c>
      <c r="B780" s="455">
        <v>43431</v>
      </c>
      <c r="C780" s="454">
        <v>43374</v>
      </c>
      <c r="D780" s="429" t="s">
        <v>281</v>
      </c>
      <c r="E780" s="429" t="s">
        <v>400</v>
      </c>
      <c r="F780" s="436">
        <v>4700</v>
      </c>
      <c r="G780" s="457" t="s">
        <v>2155</v>
      </c>
      <c r="H780" s="429" t="s">
        <v>402</v>
      </c>
      <c r="I780" s="429" t="s">
        <v>2157</v>
      </c>
      <c r="J780" s="429" t="s">
        <v>2158</v>
      </c>
      <c r="K780" s="429" t="s">
        <v>2159</v>
      </c>
      <c r="L780" s="429" t="s">
        <v>33</v>
      </c>
      <c r="M780" s="429" t="s">
        <v>2160</v>
      </c>
      <c r="N780" s="455">
        <v>43424</v>
      </c>
      <c r="O780" s="430">
        <f t="shared" si="36"/>
        <v>3</v>
      </c>
      <c r="P780" s="430">
        <f t="shared" si="37"/>
        <v>2</v>
      </c>
      <c r="Q780" s="431" t="str">
        <f t="shared" si="38"/>
        <v>Gastos_Gerais</v>
      </c>
      <c r="R780" s="429" t="s">
        <v>422</v>
      </c>
      <c r="S780" s="429" t="s">
        <v>2161</v>
      </c>
    </row>
    <row r="781" spans="1:19" s="432" customFormat="1" ht="54.95" customHeight="1" x14ac:dyDescent="0.2">
      <c r="A781" s="424">
        <v>776</v>
      </c>
      <c r="B781" s="455">
        <v>43432</v>
      </c>
      <c r="C781" s="454">
        <v>43405</v>
      </c>
      <c r="D781" s="429" t="s">
        <v>281</v>
      </c>
      <c r="E781" s="429" t="s">
        <v>400</v>
      </c>
      <c r="F781" s="436">
        <v>2.5</v>
      </c>
      <c r="G781" s="457" t="s">
        <v>1694</v>
      </c>
      <c r="H781" s="429" t="s">
        <v>405</v>
      </c>
      <c r="I781" s="429" t="s">
        <v>744</v>
      </c>
      <c r="J781" s="429" t="s">
        <v>745</v>
      </c>
      <c r="K781" s="429" t="s">
        <v>746</v>
      </c>
      <c r="L781" s="429" t="s">
        <v>723</v>
      </c>
      <c r="M781" s="429" t="s">
        <v>330</v>
      </c>
      <c r="N781" s="455">
        <v>43432</v>
      </c>
      <c r="O781" s="430">
        <f t="shared" si="36"/>
        <v>3</v>
      </c>
      <c r="P781" s="430">
        <f t="shared" si="37"/>
        <v>3</v>
      </c>
      <c r="Q781" s="431" t="str">
        <f t="shared" si="38"/>
        <v>Gastos_Gerais</v>
      </c>
      <c r="R781" s="429" t="s">
        <v>330</v>
      </c>
      <c r="S781" s="429" t="s">
        <v>330</v>
      </c>
    </row>
    <row r="782" spans="1:19" s="432" customFormat="1" ht="100.5" customHeight="1" x14ac:dyDescent="0.2">
      <c r="A782" s="424">
        <v>777</v>
      </c>
      <c r="B782" s="455">
        <v>43432</v>
      </c>
      <c r="C782" s="454">
        <v>43405</v>
      </c>
      <c r="D782" s="429" t="s">
        <v>281</v>
      </c>
      <c r="E782" s="429" t="s">
        <v>400</v>
      </c>
      <c r="F782" s="436">
        <v>657.9</v>
      </c>
      <c r="G782" s="457" t="s">
        <v>2165</v>
      </c>
      <c r="H782" s="429" t="s">
        <v>405</v>
      </c>
      <c r="I782" s="429" t="s">
        <v>1696</v>
      </c>
      <c r="J782" s="429" t="s">
        <v>1697</v>
      </c>
      <c r="K782" s="429" t="s">
        <v>998</v>
      </c>
      <c r="L782" s="429" t="s">
        <v>1698</v>
      </c>
      <c r="M782" s="429">
        <v>443</v>
      </c>
      <c r="N782" s="455">
        <v>43431</v>
      </c>
      <c r="O782" s="430">
        <f t="shared" si="36"/>
        <v>3</v>
      </c>
      <c r="P782" s="430">
        <f t="shared" si="37"/>
        <v>3</v>
      </c>
      <c r="Q782" s="431" t="str">
        <f t="shared" si="38"/>
        <v>Gastos_Gerais</v>
      </c>
      <c r="R782" s="429" t="s">
        <v>425</v>
      </c>
      <c r="S782" s="429" t="s">
        <v>2164</v>
      </c>
    </row>
    <row r="783" spans="1:19" s="432" customFormat="1" ht="54.95" customHeight="1" x14ac:dyDescent="0.2">
      <c r="A783" s="424">
        <v>778</v>
      </c>
      <c r="B783" s="455">
        <v>43432</v>
      </c>
      <c r="C783" s="454">
        <v>43405</v>
      </c>
      <c r="D783" s="429" t="s">
        <v>281</v>
      </c>
      <c r="E783" s="429" t="s">
        <v>400</v>
      </c>
      <c r="F783" s="436">
        <v>110</v>
      </c>
      <c r="G783" s="457" t="s">
        <v>2166</v>
      </c>
      <c r="H783" s="429" t="s">
        <v>405</v>
      </c>
      <c r="I783" s="429" t="s">
        <v>744</v>
      </c>
      <c r="J783" s="429" t="s">
        <v>745</v>
      </c>
      <c r="K783" s="429" t="s">
        <v>746</v>
      </c>
      <c r="L783" s="429" t="s">
        <v>723</v>
      </c>
      <c r="M783" s="429" t="s">
        <v>330</v>
      </c>
      <c r="N783" s="455">
        <v>43432</v>
      </c>
      <c r="O783" s="430">
        <f t="shared" si="36"/>
        <v>3</v>
      </c>
      <c r="P783" s="430">
        <f t="shared" si="37"/>
        <v>3</v>
      </c>
      <c r="Q783" s="431" t="str">
        <f t="shared" si="38"/>
        <v>Gastos_Gerais</v>
      </c>
      <c r="R783" s="429" t="s">
        <v>330</v>
      </c>
      <c r="S783" s="429" t="s">
        <v>330</v>
      </c>
    </row>
    <row r="784" spans="1:19" s="432" customFormat="1" ht="54.95" customHeight="1" x14ac:dyDescent="0.2">
      <c r="A784" s="424">
        <v>779</v>
      </c>
      <c r="B784" s="455">
        <v>43432</v>
      </c>
      <c r="C784" s="454">
        <v>43405</v>
      </c>
      <c r="D784" s="429" t="s">
        <v>189</v>
      </c>
      <c r="E784" s="429" t="s">
        <v>7</v>
      </c>
      <c r="F784" s="436">
        <v>418</v>
      </c>
      <c r="G784" s="457" t="s">
        <v>1646</v>
      </c>
      <c r="H784" s="429" t="s">
        <v>330</v>
      </c>
      <c r="I784" s="429" t="s">
        <v>1171</v>
      </c>
      <c r="J784" s="429" t="s">
        <v>1172</v>
      </c>
      <c r="K784" s="429" t="s">
        <v>740</v>
      </c>
      <c r="L784" s="429" t="s">
        <v>33</v>
      </c>
      <c r="M784" s="429">
        <v>277614</v>
      </c>
      <c r="N784" s="455">
        <v>43435</v>
      </c>
      <c r="O784" s="430">
        <f t="shared" si="36"/>
        <v>3</v>
      </c>
      <c r="P784" s="430">
        <f t="shared" si="37"/>
        <v>3</v>
      </c>
      <c r="Q784" s="431" t="str">
        <f t="shared" si="38"/>
        <v>Gastos_com_Pessoal</v>
      </c>
      <c r="R784" s="429" t="s">
        <v>330</v>
      </c>
      <c r="S784" s="429" t="s">
        <v>330</v>
      </c>
    </row>
    <row r="785" spans="1:19" s="432" customFormat="1" ht="54.95" customHeight="1" x14ac:dyDescent="0.2">
      <c r="A785" s="424">
        <v>780</v>
      </c>
      <c r="B785" s="455">
        <v>43432</v>
      </c>
      <c r="C785" s="454">
        <v>43405</v>
      </c>
      <c r="D785" s="429" t="s">
        <v>281</v>
      </c>
      <c r="E785" s="429" t="s">
        <v>400</v>
      </c>
      <c r="F785" s="436">
        <v>116.19</v>
      </c>
      <c r="G785" s="457" t="s">
        <v>2167</v>
      </c>
      <c r="H785" s="429" t="s">
        <v>405</v>
      </c>
      <c r="I785" s="429" t="s">
        <v>1001</v>
      </c>
      <c r="J785" s="429" t="s">
        <v>330</v>
      </c>
      <c r="K785" s="429" t="s">
        <v>621</v>
      </c>
      <c r="L785" s="429" t="s">
        <v>1058</v>
      </c>
      <c r="M785" s="429" t="s">
        <v>330</v>
      </c>
      <c r="N785" s="455">
        <v>43432</v>
      </c>
      <c r="O785" s="430">
        <f t="shared" si="36"/>
        <v>3</v>
      </c>
      <c r="P785" s="430">
        <f t="shared" si="37"/>
        <v>3</v>
      </c>
      <c r="Q785" s="431" t="str">
        <f t="shared" si="38"/>
        <v>Gastos_Gerais</v>
      </c>
      <c r="R785" s="429" t="s">
        <v>330</v>
      </c>
      <c r="S785" s="429" t="s">
        <v>330</v>
      </c>
    </row>
    <row r="786" spans="1:19" s="432" customFormat="1" ht="54.95" customHeight="1" x14ac:dyDescent="0.2">
      <c r="A786" s="424">
        <v>781</v>
      </c>
      <c r="B786" s="455">
        <v>43432</v>
      </c>
      <c r="C786" s="454">
        <v>43405</v>
      </c>
      <c r="D786" s="429" t="s">
        <v>281</v>
      </c>
      <c r="E786" s="429" t="s">
        <v>400</v>
      </c>
      <c r="F786" s="436">
        <v>14.79</v>
      </c>
      <c r="G786" s="457" t="s">
        <v>2168</v>
      </c>
      <c r="H786" s="429" t="s">
        <v>405</v>
      </c>
      <c r="I786" s="429" t="s">
        <v>1001</v>
      </c>
      <c r="J786" s="429" t="s">
        <v>330</v>
      </c>
      <c r="K786" s="429" t="s">
        <v>621</v>
      </c>
      <c r="L786" s="429" t="s">
        <v>1058</v>
      </c>
      <c r="M786" s="429" t="s">
        <v>330</v>
      </c>
      <c r="N786" s="455">
        <v>43432</v>
      </c>
      <c r="O786" s="430">
        <f t="shared" si="36"/>
        <v>3</v>
      </c>
      <c r="P786" s="430">
        <f t="shared" si="37"/>
        <v>3</v>
      </c>
      <c r="Q786" s="431" t="str">
        <f t="shared" si="38"/>
        <v>Gastos_Gerais</v>
      </c>
      <c r="R786" s="429" t="s">
        <v>330</v>
      </c>
      <c r="S786" s="429" t="s">
        <v>330</v>
      </c>
    </row>
    <row r="787" spans="1:19" s="432" customFormat="1" ht="54.95" customHeight="1" x14ac:dyDescent="0.2">
      <c r="A787" s="424">
        <v>782</v>
      </c>
      <c r="B787" s="455">
        <v>43432</v>
      </c>
      <c r="C787" s="454">
        <v>43405</v>
      </c>
      <c r="D787" s="429" t="s">
        <v>281</v>
      </c>
      <c r="E787" s="429" t="s">
        <v>400</v>
      </c>
      <c r="F787" s="436">
        <v>68.11</v>
      </c>
      <c r="G787" s="457" t="s">
        <v>2169</v>
      </c>
      <c r="H787" s="429" t="s">
        <v>405</v>
      </c>
      <c r="I787" s="429" t="s">
        <v>1001</v>
      </c>
      <c r="J787" s="429" t="s">
        <v>330</v>
      </c>
      <c r="K787" s="429" t="s">
        <v>621</v>
      </c>
      <c r="L787" s="429" t="s">
        <v>1058</v>
      </c>
      <c r="M787" s="429" t="s">
        <v>330</v>
      </c>
      <c r="N787" s="455">
        <v>43432</v>
      </c>
      <c r="O787" s="430">
        <f t="shared" si="36"/>
        <v>3</v>
      </c>
      <c r="P787" s="430">
        <f t="shared" si="37"/>
        <v>3</v>
      </c>
      <c r="Q787" s="431" t="str">
        <f t="shared" si="38"/>
        <v>Gastos_Gerais</v>
      </c>
      <c r="R787" s="429" t="s">
        <v>330</v>
      </c>
      <c r="S787" s="429" t="s">
        <v>330</v>
      </c>
    </row>
    <row r="788" spans="1:19" s="432" customFormat="1" ht="248.25" customHeight="1" x14ac:dyDescent="0.2">
      <c r="A788" s="424">
        <v>783</v>
      </c>
      <c r="B788" s="455">
        <v>43433</v>
      </c>
      <c r="C788" s="454">
        <v>43374</v>
      </c>
      <c r="D788" s="429" t="s">
        <v>281</v>
      </c>
      <c r="E788" s="429" t="s">
        <v>368</v>
      </c>
      <c r="F788" s="436">
        <v>1300</v>
      </c>
      <c r="G788" s="457" t="s">
        <v>2171</v>
      </c>
      <c r="H788" s="429" t="s">
        <v>402</v>
      </c>
      <c r="I788" s="429" t="s">
        <v>1909</v>
      </c>
      <c r="J788" s="429" t="s">
        <v>1910</v>
      </c>
      <c r="K788" s="429" t="s">
        <v>608</v>
      </c>
      <c r="L788" s="429" t="s">
        <v>33</v>
      </c>
      <c r="M788" s="429">
        <v>23</v>
      </c>
      <c r="N788" s="455">
        <v>43430</v>
      </c>
      <c r="O788" s="430">
        <f t="shared" si="36"/>
        <v>3</v>
      </c>
      <c r="P788" s="430">
        <f t="shared" si="37"/>
        <v>2</v>
      </c>
      <c r="Q788" s="431" t="str">
        <f t="shared" si="38"/>
        <v>Gastos_Gerais</v>
      </c>
      <c r="R788" s="429" t="s">
        <v>422</v>
      </c>
      <c r="S788" s="429" t="s">
        <v>2170</v>
      </c>
    </row>
    <row r="789" spans="1:19" s="432" customFormat="1" ht="84" customHeight="1" x14ac:dyDescent="0.2">
      <c r="A789" s="424">
        <v>784</v>
      </c>
      <c r="B789" s="455">
        <v>43433</v>
      </c>
      <c r="C789" s="454">
        <v>43282</v>
      </c>
      <c r="D789" s="429" t="s">
        <v>281</v>
      </c>
      <c r="E789" s="429" t="s">
        <v>368</v>
      </c>
      <c r="F789" s="436">
        <v>1230</v>
      </c>
      <c r="G789" s="457" t="s">
        <v>1912</v>
      </c>
      <c r="H789" s="429" t="s">
        <v>402</v>
      </c>
      <c r="I789" s="429" t="s">
        <v>1909</v>
      </c>
      <c r="J789" s="429" t="s">
        <v>1910</v>
      </c>
      <c r="K789" s="429" t="s">
        <v>608</v>
      </c>
      <c r="L789" s="429" t="s">
        <v>33</v>
      </c>
      <c r="M789" s="429">
        <v>24</v>
      </c>
      <c r="N789" s="455">
        <v>43430</v>
      </c>
      <c r="O789" s="430">
        <f t="shared" si="36"/>
        <v>3</v>
      </c>
      <c r="P789" s="430">
        <f t="shared" si="37"/>
        <v>-1</v>
      </c>
      <c r="Q789" s="431" t="str">
        <f t="shared" si="38"/>
        <v>Gastos_Gerais</v>
      </c>
      <c r="R789" s="429" t="s">
        <v>425</v>
      </c>
      <c r="S789" s="429" t="s">
        <v>1911</v>
      </c>
    </row>
    <row r="790" spans="1:19" s="432" customFormat="1" ht="54.95" customHeight="1" x14ac:dyDescent="0.2">
      <c r="A790" s="424">
        <v>785</v>
      </c>
      <c r="B790" s="455">
        <v>43433</v>
      </c>
      <c r="C790" s="454">
        <v>43313</v>
      </c>
      <c r="D790" s="429" t="s">
        <v>281</v>
      </c>
      <c r="E790" s="429" t="s">
        <v>92</v>
      </c>
      <c r="F790" s="436">
        <v>1500</v>
      </c>
      <c r="G790" s="457" t="s">
        <v>572</v>
      </c>
      <c r="H790" s="429" t="s">
        <v>402</v>
      </c>
      <c r="I790" s="429" t="s">
        <v>1583</v>
      </c>
      <c r="J790" s="429" t="s">
        <v>1584</v>
      </c>
      <c r="K790" s="429" t="s">
        <v>608</v>
      </c>
      <c r="L790" s="429" t="s">
        <v>33</v>
      </c>
      <c r="M790" s="429" t="s">
        <v>2173</v>
      </c>
      <c r="N790" s="455">
        <v>43432</v>
      </c>
      <c r="O790" s="430">
        <f t="shared" si="36"/>
        <v>3</v>
      </c>
      <c r="P790" s="430">
        <f t="shared" si="37"/>
        <v>0</v>
      </c>
      <c r="Q790" s="431" t="str">
        <f t="shared" si="38"/>
        <v>Gastos_Gerais</v>
      </c>
      <c r="R790" s="429" t="s">
        <v>425</v>
      </c>
      <c r="S790" s="429" t="s">
        <v>1586</v>
      </c>
    </row>
    <row r="791" spans="1:19" s="432" customFormat="1" ht="217.5" customHeight="1" x14ac:dyDescent="0.2">
      <c r="A791" s="424">
        <v>786</v>
      </c>
      <c r="B791" s="455">
        <v>43433</v>
      </c>
      <c r="C791" s="454">
        <v>43374</v>
      </c>
      <c r="D791" s="429" t="s">
        <v>281</v>
      </c>
      <c r="E791" s="429" t="s">
        <v>364</v>
      </c>
      <c r="F791" s="436">
        <v>7840</v>
      </c>
      <c r="G791" s="457" t="s">
        <v>1572</v>
      </c>
      <c r="H791" s="429" t="s">
        <v>402</v>
      </c>
      <c r="I791" s="429" t="s">
        <v>2174</v>
      </c>
      <c r="J791" s="429" t="s">
        <v>2175</v>
      </c>
      <c r="K791" s="429" t="s">
        <v>608</v>
      </c>
      <c r="L791" s="429" t="s">
        <v>33</v>
      </c>
      <c r="M791" s="429" t="s">
        <v>2176</v>
      </c>
      <c r="N791" s="455">
        <v>43430</v>
      </c>
      <c r="O791" s="430">
        <f t="shared" si="36"/>
        <v>3</v>
      </c>
      <c r="P791" s="430">
        <f t="shared" si="37"/>
        <v>2</v>
      </c>
      <c r="Q791" s="431" t="str">
        <f t="shared" si="38"/>
        <v>Gastos_Gerais</v>
      </c>
      <c r="R791" s="429" t="s">
        <v>422</v>
      </c>
      <c r="S791" s="429" t="s">
        <v>2177</v>
      </c>
    </row>
    <row r="792" spans="1:19" s="432" customFormat="1" ht="54.95" customHeight="1" x14ac:dyDescent="0.2">
      <c r="A792" s="424">
        <v>787</v>
      </c>
      <c r="B792" s="455">
        <v>43433</v>
      </c>
      <c r="C792" s="454">
        <v>43405</v>
      </c>
      <c r="D792" s="429" t="s">
        <v>281</v>
      </c>
      <c r="E792" s="429" t="s">
        <v>72</v>
      </c>
      <c r="F792" s="436">
        <v>10.15</v>
      </c>
      <c r="G792" s="457" t="s">
        <v>2178</v>
      </c>
      <c r="H792" s="429" t="s">
        <v>402</v>
      </c>
      <c r="I792" s="429" t="s">
        <v>744</v>
      </c>
      <c r="J792" s="429" t="s">
        <v>745</v>
      </c>
      <c r="K792" s="429" t="s">
        <v>746</v>
      </c>
      <c r="L792" s="429" t="s">
        <v>723</v>
      </c>
      <c r="M792" s="429" t="s">
        <v>330</v>
      </c>
      <c r="N792" s="455">
        <v>43433</v>
      </c>
      <c r="O792" s="430">
        <f t="shared" si="36"/>
        <v>3</v>
      </c>
      <c r="P792" s="430">
        <f t="shared" si="37"/>
        <v>3</v>
      </c>
      <c r="Q792" s="431" t="str">
        <f t="shared" si="38"/>
        <v>Gastos_Gerais</v>
      </c>
      <c r="R792" s="429" t="s">
        <v>330</v>
      </c>
      <c r="S792" s="429" t="s">
        <v>330</v>
      </c>
    </row>
    <row r="793" spans="1:19" s="432" customFormat="1" ht="54.95" customHeight="1" x14ac:dyDescent="0.2">
      <c r="A793" s="424">
        <v>788</v>
      </c>
      <c r="B793" s="455">
        <v>43433</v>
      </c>
      <c r="C793" s="454">
        <v>43405</v>
      </c>
      <c r="D793" s="429" t="s">
        <v>281</v>
      </c>
      <c r="E793" s="429" t="s">
        <v>72</v>
      </c>
      <c r="F793" s="436">
        <v>10.15</v>
      </c>
      <c r="G793" s="457" t="s">
        <v>2179</v>
      </c>
      <c r="H793" s="429" t="s">
        <v>402</v>
      </c>
      <c r="I793" s="429" t="s">
        <v>744</v>
      </c>
      <c r="J793" s="429" t="s">
        <v>745</v>
      </c>
      <c r="K793" s="429" t="s">
        <v>746</v>
      </c>
      <c r="L793" s="429" t="s">
        <v>723</v>
      </c>
      <c r="M793" s="429" t="s">
        <v>330</v>
      </c>
      <c r="N793" s="455">
        <v>43433</v>
      </c>
      <c r="O793" s="430">
        <f t="shared" si="36"/>
        <v>3</v>
      </c>
      <c r="P793" s="430">
        <f t="shared" si="37"/>
        <v>3</v>
      </c>
      <c r="Q793" s="431" t="str">
        <f t="shared" si="38"/>
        <v>Gastos_Gerais</v>
      </c>
      <c r="R793" s="429" t="s">
        <v>330</v>
      </c>
      <c r="S793" s="429" t="s">
        <v>330</v>
      </c>
    </row>
    <row r="794" spans="1:19" s="432" customFormat="1" ht="54.95" customHeight="1" x14ac:dyDescent="0.2">
      <c r="A794" s="424">
        <v>789</v>
      </c>
      <c r="B794" s="455">
        <v>43433</v>
      </c>
      <c r="C794" s="454">
        <v>43405</v>
      </c>
      <c r="D794" s="429" t="s">
        <v>281</v>
      </c>
      <c r="E794" s="429" t="s">
        <v>72</v>
      </c>
      <c r="F794" s="436">
        <v>10.15</v>
      </c>
      <c r="G794" s="457" t="s">
        <v>1589</v>
      </c>
      <c r="H794" s="429" t="s">
        <v>402</v>
      </c>
      <c r="I794" s="429" t="s">
        <v>744</v>
      </c>
      <c r="J794" s="429" t="s">
        <v>745</v>
      </c>
      <c r="K794" s="429" t="s">
        <v>746</v>
      </c>
      <c r="L794" s="429" t="s">
        <v>723</v>
      </c>
      <c r="M794" s="429" t="s">
        <v>330</v>
      </c>
      <c r="N794" s="455">
        <v>43433</v>
      </c>
      <c r="O794" s="430">
        <f t="shared" si="36"/>
        <v>3</v>
      </c>
      <c r="P794" s="430">
        <f t="shared" si="37"/>
        <v>3</v>
      </c>
      <c r="Q794" s="431" t="str">
        <f t="shared" si="38"/>
        <v>Gastos_Gerais</v>
      </c>
      <c r="R794" s="429" t="s">
        <v>330</v>
      </c>
      <c r="S794" s="429" t="s">
        <v>330</v>
      </c>
    </row>
    <row r="795" spans="1:19" s="432" customFormat="1" ht="54.95" customHeight="1" x14ac:dyDescent="0.2">
      <c r="A795" s="424">
        <v>790</v>
      </c>
      <c r="B795" s="455">
        <v>43433</v>
      </c>
      <c r="C795" s="454">
        <v>43405</v>
      </c>
      <c r="D795" s="429" t="s">
        <v>281</v>
      </c>
      <c r="E795" s="429" t="s">
        <v>72</v>
      </c>
      <c r="F795" s="436">
        <v>10.15</v>
      </c>
      <c r="G795" s="457" t="s">
        <v>2180</v>
      </c>
      <c r="H795" s="429" t="s">
        <v>402</v>
      </c>
      <c r="I795" s="429" t="s">
        <v>744</v>
      </c>
      <c r="J795" s="429" t="s">
        <v>745</v>
      </c>
      <c r="K795" s="429" t="s">
        <v>746</v>
      </c>
      <c r="L795" s="429" t="s">
        <v>723</v>
      </c>
      <c r="M795" s="429" t="s">
        <v>330</v>
      </c>
      <c r="N795" s="455">
        <v>43433</v>
      </c>
      <c r="O795" s="430">
        <f t="shared" si="36"/>
        <v>3</v>
      </c>
      <c r="P795" s="430">
        <f t="shared" si="37"/>
        <v>3</v>
      </c>
      <c r="Q795" s="431" t="str">
        <f t="shared" si="38"/>
        <v>Gastos_Gerais</v>
      </c>
      <c r="R795" s="429" t="s">
        <v>330</v>
      </c>
      <c r="S795" s="429" t="s">
        <v>330</v>
      </c>
    </row>
    <row r="796" spans="1:19" s="432" customFormat="1" ht="54.95" customHeight="1" x14ac:dyDescent="0.2">
      <c r="A796" s="424">
        <v>791</v>
      </c>
      <c r="B796" s="455">
        <v>43433</v>
      </c>
      <c r="C796" s="454">
        <v>43405</v>
      </c>
      <c r="D796" s="429" t="s">
        <v>281</v>
      </c>
      <c r="E796" s="429" t="s">
        <v>72</v>
      </c>
      <c r="F796" s="436">
        <v>10.15</v>
      </c>
      <c r="G796" s="457" t="s">
        <v>2181</v>
      </c>
      <c r="H796" s="429" t="s">
        <v>402</v>
      </c>
      <c r="I796" s="429" t="s">
        <v>744</v>
      </c>
      <c r="J796" s="429" t="s">
        <v>745</v>
      </c>
      <c r="K796" s="429" t="s">
        <v>746</v>
      </c>
      <c r="L796" s="429" t="s">
        <v>723</v>
      </c>
      <c r="M796" s="429" t="s">
        <v>330</v>
      </c>
      <c r="N796" s="455">
        <v>43433</v>
      </c>
      <c r="O796" s="430">
        <f t="shared" si="36"/>
        <v>3</v>
      </c>
      <c r="P796" s="430">
        <f t="shared" si="37"/>
        <v>3</v>
      </c>
      <c r="Q796" s="431" t="str">
        <f t="shared" si="38"/>
        <v>Gastos_Gerais</v>
      </c>
      <c r="R796" s="429" t="s">
        <v>330</v>
      </c>
      <c r="S796" s="429" t="s">
        <v>330</v>
      </c>
    </row>
    <row r="797" spans="1:19" s="432" customFormat="1" ht="54.95" customHeight="1" x14ac:dyDescent="0.2">
      <c r="A797" s="424">
        <v>792</v>
      </c>
      <c r="B797" s="455">
        <v>43433</v>
      </c>
      <c r="C797" s="454">
        <v>43405</v>
      </c>
      <c r="D797" s="429" t="s">
        <v>281</v>
      </c>
      <c r="E797" s="429" t="s">
        <v>72</v>
      </c>
      <c r="F797" s="436">
        <v>10.15</v>
      </c>
      <c r="G797" s="457" t="s">
        <v>2182</v>
      </c>
      <c r="H797" s="429" t="s">
        <v>402</v>
      </c>
      <c r="I797" s="429" t="s">
        <v>744</v>
      </c>
      <c r="J797" s="429" t="s">
        <v>745</v>
      </c>
      <c r="K797" s="429" t="s">
        <v>746</v>
      </c>
      <c r="L797" s="429" t="s">
        <v>723</v>
      </c>
      <c r="M797" s="429" t="s">
        <v>330</v>
      </c>
      <c r="N797" s="455">
        <v>43433</v>
      </c>
      <c r="O797" s="430">
        <f t="shared" si="36"/>
        <v>3</v>
      </c>
      <c r="P797" s="430">
        <f t="shared" si="37"/>
        <v>3</v>
      </c>
      <c r="Q797" s="431" t="str">
        <f t="shared" si="38"/>
        <v>Gastos_Gerais</v>
      </c>
      <c r="R797" s="429" t="s">
        <v>330</v>
      </c>
      <c r="S797" s="429" t="s">
        <v>330</v>
      </c>
    </row>
    <row r="798" spans="1:19" s="432" customFormat="1" ht="54.95" customHeight="1" x14ac:dyDescent="0.2">
      <c r="A798" s="424">
        <v>793</v>
      </c>
      <c r="B798" s="455">
        <v>43433</v>
      </c>
      <c r="C798" s="454">
        <v>43344</v>
      </c>
      <c r="D798" s="429" t="s">
        <v>281</v>
      </c>
      <c r="E798" s="429" t="s">
        <v>382</v>
      </c>
      <c r="F798" s="436">
        <v>700</v>
      </c>
      <c r="G798" s="457" t="s">
        <v>626</v>
      </c>
      <c r="H798" s="429" t="s">
        <v>403</v>
      </c>
      <c r="I798" s="429" t="s">
        <v>2183</v>
      </c>
      <c r="J798" s="429" t="s">
        <v>2184</v>
      </c>
      <c r="K798" s="429" t="s">
        <v>2185</v>
      </c>
      <c r="L798" s="429" t="s">
        <v>33</v>
      </c>
      <c r="M798" s="429" t="s">
        <v>2186</v>
      </c>
      <c r="N798" s="455">
        <v>43404</v>
      </c>
      <c r="O798" s="430">
        <f t="shared" si="36"/>
        <v>3</v>
      </c>
      <c r="P798" s="430">
        <f t="shared" si="37"/>
        <v>1</v>
      </c>
      <c r="Q798" s="431" t="str">
        <f t="shared" si="38"/>
        <v>Gastos_Gerais</v>
      </c>
      <c r="R798" s="429" t="s">
        <v>425</v>
      </c>
      <c r="S798" s="429" t="s">
        <v>2187</v>
      </c>
    </row>
    <row r="799" spans="1:19" s="432" customFormat="1" ht="69.75" customHeight="1" x14ac:dyDescent="0.2">
      <c r="A799" s="424">
        <v>794</v>
      </c>
      <c r="B799" s="455">
        <v>43434</v>
      </c>
      <c r="C799" s="454">
        <v>43374</v>
      </c>
      <c r="D799" s="429" t="s">
        <v>281</v>
      </c>
      <c r="E799" s="429" t="s">
        <v>93</v>
      </c>
      <c r="F799" s="436">
        <v>-19.91</v>
      </c>
      <c r="G799" s="457" t="s">
        <v>2192</v>
      </c>
      <c r="H799" s="429" t="s">
        <v>329</v>
      </c>
      <c r="I799" s="429" t="s">
        <v>720</v>
      </c>
      <c r="J799" s="427" t="s">
        <v>721</v>
      </c>
      <c r="K799" s="427" t="s">
        <v>722</v>
      </c>
      <c r="L799" s="429" t="s">
        <v>723</v>
      </c>
      <c r="M799" s="427" t="s">
        <v>330</v>
      </c>
      <c r="N799" s="425">
        <v>43434</v>
      </c>
      <c r="O799" s="430">
        <f t="shared" si="36"/>
        <v>3</v>
      </c>
      <c r="P799" s="430">
        <f t="shared" si="37"/>
        <v>2</v>
      </c>
      <c r="Q799" s="431" t="str">
        <f t="shared" si="38"/>
        <v>Gastos_Gerais</v>
      </c>
      <c r="R799" s="429" t="s">
        <v>330</v>
      </c>
      <c r="S799" s="429" t="s">
        <v>330</v>
      </c>
    </row>
    <row r="800" spans="1:19" s="432" customFormat="1" ht="78.75" customHeight="1" x14ac:dyDescent="0.2">
      <c r="A800" s="424">
        <v>795</v>
      </c>
      <c r="B800" s="455">
        <v>43434</v>
      </c>
      <c r="C800" s="454">
        <v>43374</v>
      </c>
      <c r="D800" s="429" t="s">
        <v>281</v>
      </c>
      <c r="E800" s="429" t="s">
        <v>93</v>
      </c>
      <c r="F800" s="436">
        <v>-11.27</v>
      </c>
      <c r="G800" s="457" t="s">
        <v>2193</v>
      </c>
      <c r="H800" s="429" t="s">
        <v>329</v>
      </c>
      <c r="I800" s="429" t="s">
        <v>720</v>
      </c>
      <c r="J800" s="429" t="s">
        <v>721</v>
      </c>
      <c r="K800" s="429" t="s">
        <v>722</v>
      </c>
      <c r="L800" s="429" t="s">
        <v>723</v>
      </c>
      <c r="M800" s="429" t="s">
        <v>330</v>
      </c>
      <c r="N800" s="455">
        <v>43434</v>
      </c>
      <c r="O800" s="430">
        <f t="shared" si="36"/>
        <v>3</v>
      </c>
      <c r="P800" s="430">
        <f t="shared" si="37"/>
        <v>2</v>
      </c>
      <c r="Q800" s="431" t="str">
        <f t="shared" si="38"/>
        <v>Gastos_Gerais</v>
      </c>
      <c r="R800" s="429" t="s">
        <v>330</v>
      </c>
      <c r="S800" s="429" t="s">
        <v>330</v>
      </c>
    </row>
    <row r="801" spans="1:19" s="432" customFormat="1" ht="111" customHeight="1" x14ac:dyDescent="0.2">
      <c r="A801" s="424">
        <v>796</v>
      </c>
      <c r="B801" s="455">
        <v>43434</v>
      </c>
      <c r="C801" s="454">
        <v>43405</v>
      </c>
      <c r="D801" s="429" t="s">
        <v>281</v>
      </c>
      <c r="E801" s="429" t="s">
        <v>398</v>
      </c>
      <c r="F801" s="436">
        <v>934.85</v>
      </c>
      <c r="G801" s="457" t="s">
        <v>2194</v>
      </c>
      <c r="H801" s="429" t="s">
        <v>402</v>
      </c>
      <c r="I801" s="429" t="s">
        <v>773</v>
      </c>
      <c r="J801" s="429" t="s">
        <v>774</v>
      </c>
      <c r="K801" s="429" t="s">
        <v>608</v>
      </c>
      <c r="L801" s="429" t="s">
        <v>33</v>
      </c>
      <c r="M801" s="429" t="s">
        <v>2195</v>
      </c>
      <c r="N801" s="455">
        <v>43433</v>
      </c>
      <c r="O801" s="430">
        <f t="shared" si="36"/>
        <v>3</v>
      </c>
      <c r="P801" s="430">
        <f t="shared" si="37"/>
        <v>3</v>
      </c>
      <c r="Q801" s="431" t="str">
        <f t="shared" si="38"/>
        <v>Gastos_Gerais</v>
      </c>
      <c r="R801" s="429" t="s">
        <v>422</v>
      </c>
      <c r="S801" s="429" t="s">
        <v>2196</v>
      </c>
    </row>
    <row r="802" spans="1:19" s="432" customFormat="1" ht="54.95" customHeight="1" x14ac:dyDescent="0.2">
      <c r="A802" s="424">
        <v>797</v>
      </c>
      <c r="B802" s="455">
        <v>43434</v>
      </c>
      <c r="C802" s="454">
        <v>43405</v>
      </c>
      <c r="D802" s="429" t="s">
        <v>189</v>
      </c>
      <c r="E802" s="429" t="s">
        <v>278</v>
      </c>
      <c r="F802" s="436">
        <v>768.75</v>
      </c>
      <c r="G802" s="457" t="s">
        <v>2198</v>
      </c>
      <c r="H802" s="429" t="s">
        <v>330</v>
      </c>
      <c r="I802" s="429" t="s">
        <v>676</v>
      </c>
      <c r="J802" s="429" t="s">
        <v>677</v>
      </c>
      <c r="K802" s="429" t="s">
        <v>441</v>
      </c>
      <c r="L802" s="429" t="s">
        <v>653</v>
      </c>
      <c r="M802" s="429" t="s">
        <v>330</v>
      </c>
      <c r="N802" s="455">
        <v>43434</v>
      </c>
      <c r="O802" s="430">
        <f t="shared" si="36"/>
        <v>3</v>
      </c>
      <c r="P802" s="430">
        <f t="shared" si="37"/>
        <v>3</v>
      </c>
      <c r="Q802" s="431" t="str">
        <f t="shared" si="38"/>
        <v>Gastos_com_Pessoal</v>
      </c>
      <c r="R802" s="429" t="s">
        <v>330</v>
      </c>
      <c r="S802" s="429" t="s">
        <v>330</v>
      </c>
    </row>
    <row r="803" spans="1:19" s="432" customFormat="1" ht="54.95" customHeight="1" x14ac:dyDescent="0.2">
      <c r="A803" s="424">
        <v>798</v>
      </c>
      <c r="B803" s="455">
        <v>43434</v>
      </c>
      <c r="C803" s="454">
        <v>43405</v>
      </c>
      <c r="D803" s="429" t="s">
        <v>189</v>
      </c>
      <c r="E803" s="429" t="s">
        <v>278</v>
      </c>
      <c r="F803" s="436">
        <v>1537.5</v>
      </c>
      <c r="G803" s="457" t="s">
        <v>2197</v>
      </c>
      <c r="H803" s="429" t="s">
        <v>330</v>
      </c>
      <c r="I803" s="429" t="s">
        <v>679</v>
      </c>
      <c r="J803" s="429" t="s">
        <v>680</v>
      </c>
      <c r="K803" s="429" t="s">
        <v>441</v>
      </c>
      <c r="L803" s="429" t="s">
        <v>653</v>
      </c>
      <c r="M803" s="429" t="s">
        <v>330</v>
      </c>
      <c r="N803" s="455">
        <v>43434</v>
      </c>
      <c r="O803" s="430">
        <f t="shared" si="36"/>
        <v>3</v>
      </c>
      <c r="P803" s="430">
        <f t="shared" si="37"/>
        <v>3</v>
      </c>
      <c r="Q803" s="431" t="str">
        <f t="shared" si="38"/>
        <v>Gastos_com_Pessoal</v>
      </c>
      <c r="R803" s="429" t="s">
        <v>330</v>
      </c>
      <c r="S803" s="429" t="s">
        <v>330</v>
      </c>
    </row>
    <row r="804" spans="1:19" s="432" customFormat="1" ht="54.95" customHeight="1" x14ac:dyDescent="0.2">
      <c r="A804" s="424">
        <v>799</v>
      </c>
      <c r="B804" s="455">
        <v>43434</v>
      </c>
      <c r="C804" s="454">
        <v>43405</v>
      </c>
      <c r="D804" s="429" t="s">
        <v>189</v>
      </c>
      <c r="E804" s="429" t="s">
        <v>278</v>
      </c>
      <c r="F804" s="436">
        <v>345.94</v>
      </c>
      <c r="G804" s="457" t="s">
        <v>2199</v>
      </c>
      <c r="H804" s="429" t="s">
        <v>330</v>
      </c>
      <c r="I804" s="429" t="s">
        <v>1578</v>
      </c>
      <c r="J804" s="429" t="s">
        <v>2256</v>
      </c>
      <c r="K804" s="429" t="s">
        <v>441</v>
      </c>
      <c r="L804" s="429" t="s">
        <v>653</v>
      </c>
      <c r="M804" s="429" t="s">
        <v>330</v>
      </c>
      <c r="N804" s="455">
        <v>43434</v>
      </c>
      <c r="O804" s="430">
        <f t="shared" si="36"/>
        <v>3</v>
      </c>
      <c r="P804" s="430">
        <f t="shared" si="37"/>
        <v>3</v>
      </c>
      <c r="Q804" s="431" t="str">
        <f t="shared" si="38"/>
        <v>Gastos_com_Pessoal</v>
      </c>
      <c r="R804" s="429" t="s">
        <v>330</v>
      </c>
      <c r="S804" s="429" t="s">
        <v>330</v>
      </c>
    </row>
    <row r="805" spans="1:19" s="432" customFormat="1" ht="54.95" customHeight="1" x14ac:dyDescent="0.2">
      <c r="A805" s="424">
        <v>800</v>
      </c>
      <c r="B805" s="455">
        <v>43434</v>
      </c>
      <c r="C805" s="454">
        <v>43405</v>
      </c>
      <c r="D805" s="429" t="s">
        <v>189</v>
      </c>
      <c r="E805" s="429" t="s">
        <v>278</v>
      </c>
      <c r="F805" s="436">
        <v>854.17</v>
      </c>
      <c r="G805" s="457" t="s">
        <v>2200</v>
      </c>
      <c r="H805" s="429" t="s">
        <v>330</v>
      </c>
      <c r="I805" s="429" t="s">
        <v>682</v>
      </c>
      <c r="J805" s="429" t="s">
        <v>683</v>
      </c>
      <c r="K805" s="429" t="s">
        <v>441</v>
      </c>
      <c r="L805" s="429" t="s">
        <v>653</v>
      </c>
      <c r="M805" s="429" t="s">
        <v>330</v>
      </c>
      <c r="N805" s="455">
        <v>43434</v>
      </c>
      <c r="O805" s="430">
        <f t="shared" si="36"/>
        <v>3</v>
      </c>
      <c r="P805" s="430">
        <f t="shared" si="37"/>
        <v>3</v>
      </c>
      <c r="Q805" s="431" t="str">
        <f t="shared" si="38"/>
        <v>Gastos_com_Pessoal</v>
      </c>
      <c r="R805" s="429" t="s">
        <v>330</v>
      </c>
      <c r="S805" s="429" t="s">
        <v>330</v>
      </c>
    </row>
    <row r="806" spans="1:19" s="432" customFormat="1" ht="54.95" customHeight="1" x14ac:dyDescent="0.2">
      <c r="A806" s="424">
        <v>801</v>
      </c>
      <c r="B806" s="455">
        <v>43434</v>
      </c>
      <c r="C806" s="454">
        <v>43405</v>
      </c>
      <c r="D806" s="429" t="s">
        <v>189</v>
      </c>
      <c r="E806" s="429" t="s">
        <v>278</v>
      </c>
      <c r="F806" s="436">
        <v>1616.47</v>
      </c>
      <c r="G806" s="457" t="s">
        <v>2201</v>
      </c>
      <c r="H806" s="429" t="s">
        <v>330</v>
      </c>
      <c r="I806" s="429" t="s">
        <v>685</v>
      </c>
      <c r="J806" s="429" t="s">
        <v>686</v>
      </c>
      <c r="K806" s="429" t="s">
        <v>441</v>
      </c>
      <c r="L806" s="429" t="s">
        <v>653</v>
      </c>
      <c r="M806" s="429" t="s">
        <v>330</v>
      </c>
      <c r="N806" s="455">
        <v>43434</v>
      </c>
      <c r="O806" s="430">
        <f t="shared" si="36"/>
        <v>3</v>
      </c>
      <c r="P806" s="430">
        <f t="shared" si="37"/>
        <v>3</v>
      </c>
      <c r="Q806" s="431" t="str">
        <f t="shared" si="38"/>
        <v>Gastos_com_Pessoal</v>
      </c>
      <c r="R806" s="429" t="s">
        <v>330</v>
      </c>
      <c r="S806" s="429" t="s">
        <v>330</v>
      </c>
    </row>
    <row r="807" spans="1:19" s="432" customFormat="1" ht="54.95" customHeight="1" x14ac:dyDescent="0.2">
      <c r="A807" s="424">
        <v>802</v>
      </c>
      <c r="B807" s="455">
        <v>43434</v>
      </c>
      <c r="C807" s="454">
        <v>43405</v>
      </c>
      <c r="D807" s="429" t="s">
        <v>189</v>
      </c>
      <c r="E807" s="429" t="s">
        <v>278</v>
      </c>
      <c r="F807" s="436">
        <v>293.5</v>
      </c>
      <c r="G807" s="457" t="s">
        <v>2202</v>
      </c>
      <c r="H807" s="429" t="s">
        <v>330</v>
      </c>
      <c r="I807" s="429" t="s">
        <v>688</v>
      </c>
      <c r="J807" s="429" t="s">
        <v>689</v>
      </c>
      <c r="K807" s="429" t="s">
        <v>441</v>
      </c>
      <c r="L807" s="429" t="s">
        <v>653</v>
      </c>
      <c r="M807" s="429" t="s">
        <v>330</v>
      </c>
      <c r="N807" s="455">
        <v>43434</v>
      </c>
      <c r="O807" s="430">
        <f t="shared" si="36"/>
        <v>3</v>
      </c>
      <c r="P807" s="430">
        <f t="shared" si="37"/>
        <v>3</v>
      </c>
      <c r="Q807" s="431" t="str">
        <f t="shared" si="38"/>
        <v>Gastos_com_Pessoal</v>
      </c>
      <c r="R807" s="429" t="s">
        <v>330</v>
      </c>
      <c r="S807" s="429" t="s">
        <v>330</v>
      </c>
    </row>
    <row r="808" spans="1:19" s="432" customFormat="1" ht="54.95" customHeight="1" x14ac:dyDescent="0.2">
      <c r="A808" s="424">
        <v>803</v>
      </c>
      <c r="B808" s="455">
        <v>43434</v>
      </c>
      <c r="C808" s="454">
        <v>43405</v>
      </c>
      <c r="D808" s="429" t="s">
        <v>189</v>
      </c>
      <c r="E808" s="429" t="s">
        <v>278</v>
      </c>
      <c r="F808" s="436">
        <v>234.9</v>
      </c>
      <c r="G808" s="457" t="s">
        <v>2203</v>
      </c>
      <c r="H808" s="429" t="s">
        <v>330</v>
      </c>
      <c r="I808" s="429" t="s">
        <v>691</v>
      </c>
      <c r="J808" s="429" t="s">
        <v>692</v>
      </c>
      <c r="K808" s="429" t="s">
        <v>441</v>
      </c>
      <c r="L808" s="429" t="s">
        <v>653</v>
      </c>
      <c r="M808" s="429" t="s">
        <v>330</v>
      </c>
      <c r="N808" s="455">
        <v>43434</v>
      </c>
      <c r="O808" s="430">
        <f t="shared" si="36"/>
        <v>3</v>
      </c>
      <c r="P808" s="430">
        <f t="shared" si="37"/>
        <v>3</v>
      </c>
      <c r="Q808" s="431" t="str">
        <f t="shared" si="38"/>
        <v>Gastos_com_Pessoal</v>
      </c>
      <c r="R808" s="429" t="s">
        <v>330</v>
      </c>
      <c r="S808" s="429" t="s">
        <v>330</v>
      </c>
    </row>
    <row r="809" spans="1:19" s="432" customFormat="1" ht="54.95" customHeight="1" x14ac:dyDescent="0.2">
      <c r="A809" s="424">
        <v>804</v>
      </c>
      <c r="B809" s="455">
        <v>43434</v>
      </c>
      <c r="C809" s="454">
        <v>43405</v>
      </c>
      <c r="D809" s="429" t="s">
        <v>189</v>
      </c>
      <c r="E809" s="429" t="s">
        <v>278</v>
      </c>
      <c r="F809" s="436">
        <v>352.35</v>
      </c>
      <c r="G809" s="457" t="s">
        <v>2204</v>
      </c>
      <c r="H809" s="429" t="s">
        <v>330</v>
      </c>
      <c r="I809" s="429" t="s">
        <v>694</v>
      </c>
      <c r="J809" s="429" t="s">
        <v>695</v>
      </c>
      <c r="K809" s="429" t="s">
        <v>441</v>
      </c>
      <c r="L809" s="429" t="s">
        <v>653</v>
      </c>
      <c r="M809" s="429" t="s">
        <v>330</v>
      </c>
      <c r="N809" s="455">
        <v>43434</v>
      </c>
      <c r="O809" s="430">
        <f t="shared" si="36"/>
        <v>3</v>
      </c>
      <c r="P809" s="430">
        <f t="shared" si="37"/>
        <v>3</v>
      </c>
      <c r="Q809" s="431" t="str">
        <f t="shared" si="38"/>
        <v>Gastos_com_Pessoal</v>
      </c>
      <c r="R809" s="429" t="s">
        <v>330</v>
      </c>
      <c r="S809" s="429" t="s">
        <v>330</v>
      </c>
    </row>
    <row r="810" spans="1:19" s="432" customFormat="1" ht="54.95" customHeight="1" x14ac:dyDescent="0.2">
      <c r="A810" s="424">
        <v>805</v>
      </c>
      <c r="B810" s="455">
        <v>43434</v>
      </c>
      <c r="C810" s="454">
        <v>43405</v>
      </c>
      <c r="D810" s="429" t="s">
        <v>189</v>
      </c>
      <c r="E810" s="429" t="s">
        <v>278</v>
      </c>
      <c r="F810" s="436">
        <v>320.31</v>
      </c>
      <c r="G810" s="457" t="s">
        <v>2205</v>
      </c>
      <c r="H810" s="429" t="s">
        <v>330</v>
      </c>
      <c r="I810" s="429" t="s">
        <v>697</v>
      </c>
      <c r="J810" s="429" t="s">
        <v>698</v>
      </c>
      <c r="K810" s="429" t="s">
        <v>441</v>
      </c>
      <c r="L810" s="429" t="s">
        <v>653</v>
      </c>
      <c r="M810" s="429" t="s">
        <v>330</v>
      </c>
      <c r="N810" s="455">
        <v>43434</v>
      </c>
      <c r="O810" s="430">
        <f t="shared" si="36"/>
        <v>3</v>
      </c>
      <c r="P810" s="430">
        <f t="shared" si="37"/>
        <v>3</v>
      </c>
      <c r="Q810" s="431" t="str">
        <f t="shared" si="38"/>
        <v>Gastos_com_Pessoal</v>
      </c>
      <c r="R810" s="429" t="s">
        <v>330</v>
      </c>
      <c r="S810" s="429" t="s">
        <v>330</v>
      </c>
    </row>
    <row r="811" spans="1:19" s="432" customFormat="1" ht="54.95" customHeight="1" x14ac:dyDescent="0.2">
      <c r="A811" s="424">
        <v>806</v>
      </c>
      <c r="B811" s="455">
        <v>43434</v>
      </c>
      <c r="C811" s="454">
        <v>43405</v>
      </c>
      <c r="D811" s="429" t="s">
        <v>189</v>
      </c>
      <c r="E811" s="429" t="s">
        <v>278</v>
      </c>
      <c r="F811" s="436">
        <v>120.05</v>
      </c>
      <c r="G811" s="457" t="s">
        <v>2206</v>
      </c>
      <c r="H811" s="429" t="s">
        <v>330</v>
      </c>
      <c r="I811" s="429" t="s">
        <v>700</v>
      </c>
      <c r="J811" s="429" t="s">
        <v>701</v>
      </c>
      <c r="K811" s="429" t="s">
        <v>441</v>
      </c>
      <c r="L811" s="429" t="s">
        <v>653</v>
      </c>
      <c r="M811" s="429" t="s">
        <v>330</v>
      </c>
      <c r="N811" s="455">
        <v>43434</v>
      </c>
      <c r="O811" s="430">
        <f t="shared" si="36"/>
        <v>3</v>
      </c>
      <c r="P811" s="430">
        <f t="shared" si="37"/>
        <v>3</v>
      </c>
      <c r="Q811" s="431" t="str">
        <f t="shared" si="38"/>
        <v>Gastos_com_Pessoal</v>
      </c>
      <c r="R811" s="429" t="s">
        <v>330</v>
      </c>
      <c r="S811" s="429" t="s">
        <v>330</v>
      </c>
    </row>
    <row r="812" spans="1:19" s="432" customFormat="1" ht="54.95" customHeight="1" x14ac:dyDescent="0.2">
      <c r="A812" s="424">
        <v>807</v>
      </c>
      <c r="B812" s="455">
        <v>43434</v>
      </c>
      <c r="C812" s="454">
        <v>43405</v>
      </c>
      <c r="D812" s="429" t="s">
        <v>189</v>
      </c>
      <c r="E812" s="429" t="s">
        <v>278</v>
      </c>
      <c r="F812" s="436">
        <v>128.13</v>
      </c>
      <c r="G812" s="457" t="s">
        <v>2207</v>
      </c>
      <c r="H812" s="429" t="s">
        <v>330</v>
      </c>
      <c r="I812" s="429" t="s">
        <v>2209</v>
      </c>
      <c r="J812" s="429" t="s">
        <v>2208</v>
      </c>
      <c r="K812" s="429" t="s">
        <v>441</v>
      </c>
      <c r="L812" s="429" t="s">
        <v>653</v>
      </c>
      <c r="M812" s="429" t="s">
        <v>330</v>
      </c>
      <c r="N812" s="455">
        <v>43434</v>
      </c>
      <c r="O812" s="430">
        <f t="shared" si="36"/>
        <v>3</v>
      </c>
      <c r="P812" s="430">
        <f t="shared" si="37"/>
        <v>3</v>
      </c>
      <c r="Q812" s="431" t="str">
        <f t="shared" si="38"/>
        <v>Gastos_com_Pessoal</v>
      </c>
      <c r="R812" s="429" t="s">
        <v>330</v>
      </c>
      <c r="S812" s="429" t="s">
        <v>330</v>
      </c>
    </row>
    <row r="813" spans="1:19" s="432" customFormat="1" ht="192.75" customHeight="1" x14ac:dyDescent="0.2">
      <c r="A813" s="424">
        <v>808</v>
      </c>
      <c r="B813" s="455">
        <v>43434</v>
      </c>
      <c r="C813" s="454">
        <v>43405</v>
      </c>
      <c r="D813" s="429" t="s">
        <v>281</v>
      </c>
      <c r="E813" s="429" t="s">
        <v>400</v>
      </c>
      <c r="F813" s="436">
        <v>80</v>
      </c>
      <c r="G813" s="457" t="s">
        <v>2162</v>
      </c>
      <c r="H813" s="429" t="s">
        <v>409</v>
      </c>
      <c r="I813" s="429" t="s">
        <v>2147</v>
      </c>
      <c r="J813" s="429" t="s">
        <v>2148</v>
      </c>
      <c r="K813" s="429" t="s">
        <v>740</v>
      </c>
      <c r="L813" s="429" t="s">
        <v>33</v>
      </c>
      <c r="M813" s="429">
        <v>203728</v>
      </c>
      <c r="N813" s="455">
        <v>43444</v>
      </c>
      <c r="O813" s="430">
        <f t="shared" si="36"/>
        <v>3</v>
      </c>
      <c r="P813" s="430">
        <f t="shared" si="37"/>
        <v>3</v>
      </c>
      <c r="Q813" s="431" t="str">
        <f t="shared" si="38"/>
        <v>Gastos_Gerais</v>
      </c>
      <c r="R813" s="429" t="s">
        <v>425</v>
      </c>
      <c r="S813" s="429" t="s">
        <v>2210</v>
      </c>
    </row>
    <row r="814" spans="1:19" s="432" customFormat="1" ht="185.25" customHeight="1" x14ac:dyDescent="0.2">
      <c r="A814" s="424">
        <v>809</v>
      </c>
      <c r="B814" s="455">
        <v>43434</v>
      </c>
      <c r="C814" s="454">
        <v>43374</v>
      </c>
      <c r="D814" s="429" t="s">
        <v>281</v>
      </c>
      <c r="E814" s="429" t="s">
        <v>93</v>
      </c>
      <c r="F814" s="436">
        <v>38</v>
      </c>
      <c r="G814" s="457" t="s">
        <v>2687</v>
      </c>
      <c r="H814" s="429" t="s">
        <v>329</v>
      </c>
      <c r="I814" s="429" t="s">
        <v>2211</v>
      </c>
      <c r="J814" s="429" t="s">
        <v>2212</v>
      </c>
      <c r="K814" s="429" t="s">
        <v>608</v>
      </c>
      <c r="L814" s="429" t="s">
        <v>531</v>
      </c>
      <c r="M814" s="429" t="s">
        <v>330</v>
      </c>
      <c r="N814" s="455">
        <v>43410</v>
      </c>
      <c r="O814" s="430">
        <f t="shared" si="36"/>
        <v>3</v>
      </c>
      <c r="P814" s="430">
        <f t="shared" si="37"/>
        <v>2</v>
      </c>
      <c r="Q814" s="431" t="str">
        <f t="shared" si="38"/>
        <v>Gastos_Gerais</v>
      </c>
      <c r="R814" s="429" t="s">
        <v>422</v>
      </c>
      <c r="S814" s="429" t="s">
        <v>2213</v>
      </c>
    </row>
    <row r="815" spans="1:19" s="432" customFormat="1" ht="243" customHeight="1" x14ac:dyDescent="0.2">
      <c r="A815" s="424">
        <v>810</v>
      </c>
      <c r="B815" s="455">
        <v>43434</v>
      </c>
      <c r="C815" s="454">
        <v>43374</v>
      </c>
      <c r="D815" s="429" t="s">
        <v>281</v>
      </c>
      <c r="E815" s="429" t="s">
        <v>354</v>
      </c>
      <c r="F815" s="436">
        <v>3671.22</v>
      </c>
      <c r="G815" s="457" t="s">
        <v>1437</v>
      </c>
      <c r="H815" s="429" t="s">
        <v>406</v>
      </c>
      <c r="I815" s="429" t="s">
        <v>1451</v>
      </c>
      <c r="J815" s="429" t="s">
        <v>1452</v>
      </c>
      <c r="K815" s="429" t="s">
        <v>740</v>
      </c>
      <c r="L815" s="429" t="s">
        <v>33</v>
      </c>
      <c r="M815" s="429" t="s">
        <v>2214</v>
      </c>
      <c r="N815" s="455">
        <v>43433</v>
      </c>
      <c r="O815" s="430">
        <f t="shared" si="36"/>
        <v>3</v>
      </c>
      <c r="P815" s="430">
        <f t="shared" si="37"/>
        <v>2</v>
      </c>
      <c r="Q815" s="431" t="str">
        <f t="shared" si="38"/>
        <v>Gastos_Gerais</v>
      </c>
      <c r="R815" s="429" t="s">
        <v>425</v>
      </c>
      <c r="S815" s="429" t="s">
        <v>2215</v>
      </c>
    </row>
    <row r="816" spans="1:19" s="432" customFormat="1" ht="170.25" customHeight="1" x14ac:dyDescent="0.2">
      <c r="A816" s="424">
        <v>811</v>
      </c>
      <c r="B816" s="455">
        <v>43434</v>
      </c>
      <c r="C816" s="454">
        <v>43374</v>
      </c>
      <c r="D816" s="429" t="s">
        <v>281</v>
      </c>
      <c r="E816" s="429" t="s">
        <v>400</v>
      </c>
      <c r="F816" s="436">
        <v>180.2</v>
      </c>
      <c r="G816" s="457" t="s">
        <v>1685</v>
      </c>
      <c r="H816" s="429" t="s">
        <v>402</v>
      </c>
      <c r="I816" s="429" t="s">
        <v>1253</v>
      </c>
      <c r="J816" s="429" t="s">
        <v>1254</v>
      </c>
      <c r="K816" s="429" t="s">
        <v>608</v>
      </c>
      <c r="L816" s="429" t="s">
        <v>33</v>
      </c>
      <c r="M816" s="475">
        <v>195018</v>
      </c>
      <c r="N816" s="455">
        <v>43399</v>
      </c>
      <c r="O816" s="430">
        <f t="shared" si="36"/>
        <v>3</v>
      </c>
      <c r="P816" s="430">
        <f t="shared" si="37"/>
        <v>2</v>
      </c>
      <c r="Q816" s="431" t="str">
        <f t="shared" si="38"/>
        <v>Gastos_Gerais</v>
      </c>
      <c r="R816" s="429" t="s">
        <v>604</v>
      </c>
      <c r="S816" s="429" t="s">
        <v>2216</v>
      </c>
    </row>
    <row r="817" spans="1:19" s="432" customFormat="1" ht="90.75" customHeight="1" x14ac:dyDescent="0.2">
      <c r="A817" s="424">
        <v>812</v>
      </c>
      <c r="B817" s="455">
        <v>43434</v>
      </c>
      <c r="C817" s="454">
        <v>43374</v>
      </c>
      <c r="D817" s="429" t="s">
        <v>281</v>
      </c>
      <c r="E817" s="429" t="s">
        <v>400</v>
      </c>
      <c r="F817" s="436">
        <v>3093.6</v>
      </c>
      <c r="G817" s="457" t="s">
        <v>1684</v>
      </c>
      <c r="H817" s="429" t="s">
        <v>402</v>
      </c>
      <c r="I817" s="429" t="s">
        <v>1253</v>
      </c>
      <c r="J817" s="429" t="s">
        <v>1254</v>
      </c>
      <c r="K817" s="429" t="s">
        <v>608</v>
      </c>
      <c r="L817" s="429" t="s">
        <v>33</v>
      </c>
      <c r="M817" s="475">
        <v>195012</v>
      </c>
      <c r="N817" s="455">
        <v>43399</v>
      </c>
      <c r="O817" s="430">
        <f t="shared" si="36"/>
        <v>3</v>
      </c>
      <c r="P817" s="430">
        <f t="shared" si="37"/>
        <v>2</v>
      </c>
      <c r="Q817" s="431" t="str">
        <f t="shared" si="38"/>
        <v>Gastos_Gerais</v>
      </c>
      <c r="R817" s="429" t="s">
        <v>604</v>
      </c>
      <c r="S817" s="429" t="s">
        <v>2217</v>
      </c>
    </row>
    <row r="818" spans="1:19" s="432" customFormat="1" ht="102" customHeight="1" x14ac:dyDescent="0.2">
      <c r="A818" s="424">
        <v>813</v>
      </c>
      <c r="B818" s="455">
        <v>43434</v>
      </c>
      <c r="C818" s="454">
        <v>43405</v>
      </c>
      <c r="D818" s="429" t="s">
        <v>146</v>
      </c>
      <c r="E818" s="429" t="s">
        <v>233</v>
      </c>
      <c r="F818" s="436">
        <v>1365</v>
      </c>
      <c r="G818" s="457" t="s">
        <v>2279</v>
      </c>
      <c r="H818" s="429" t="s">
        <v>405</v>
      </c>
      <c r="I818" s="429" t="s">
        <v>2218</v>
      </c>
      <c r="J818" s="429" t="s">
        <v>2219</v>
      </c>
      <c r="K818" s="429" t="s">
        <v>608</v>
      </c>
      <c r="L818" s="429" t="s">
        <v>33</v>
      </c>
      <c r="M818" s="429">
        <v>72495</v>
      </c>
      <c r="N818" s="455">
        <v>43434</v>
      </c>
      <c r="O818" s="430">
        <f t="shared" si="36"/>
        <v>3</v>
      </c>
      <c r="P818" s="430">
        <f t="shared" si="37"/>
        <v>3</v>
      </c>
      <c r="Q818" s="431" t="str">
        <f t="shared" si="38"/>
        <v>Aquisição_de_Bens_Permanentes</v>
      </c>
      <c r="R818" s="429" t="s">
        <v>604</v>
      </c>
      <c r="S818" s="429" t="s">
        <v>2220</v>
      </c>
    </row>
    <row r="819" spans="1:19" s="432" customFormat="1" ht="54.95" customHeight="1" x14ac:dyDescent="0.2">
      <c r="A819" s="424">
        <v>814</v>
      </c>
      <c r="B819" s="455">
        <v>43434</v>
      </c>
      <c r="C819" s="454">
        <v>43435</v>
      </c>
      <c r="D819" s="429" t="s">
        <v>189</v>
      </c>
      <c r="E819" s="429" t="s">
        <v>301</v>
      </c>
      <c r="F819" s="436">
        <v>3229.94</v>
      </c>
      <c r="G819" s="457" t="s">
        <v>2221</v>
      </c>
      <c r="H819" s="429" t="s">
        <v>330</v>
      </c>
      <c r="I819" s="429" t="s">
        <v>685</v>
      </c>
      <c r="J819" s="429" t="s">
        <v>686</v>
      </c>
      <c r="K819" s="429" t="s">
        <v>441</v>
      </c>
      <c r="L819" s="429" t="s">
        <v>653</v>
      </c>
      <c r="M819" s="429" t="s">
        <v>330</v>
      </c>
      <c r="N819" s="455">
        <v>43434</v>
      </c>
      <c r="O819" s="430">
        <f t="shared" si="36"/>
        <v>3</v>
      </c>
      <c r="P819" s="430">
        <f t="shared" si="37"/>
        <v>4</v>
      </c>
      <c r="Q819" s="431" t="str">
        <f t="shared" si="38"/>
        <v>Gastos_com_Pessoal</v>
      </c>
      <c r="R819" s="429" t="s">
        <v>330</v>
      </c>
      <c r="S819" s="429" t="s">
        <v>330</v>
      </c>
    </row>
    <row r="820" spans="1:19" s="432" customFormat="1" ht="54.95" customHeight="1" x14ac:dyDescent="0.2">
      <c r="A820" s="424">
        <v>815</v>
      </c>
      <c r="B820" s="455">
        <v>43434</v>
      </c>
      <c r="C820" s="454">
        <v>43405</v>
      </c>
      <c r="D820" s="429" t="s">
        <v>189</v>
      </c>
      <c r="E820" s="429" t="s">
        <v>278</v>
      </c>
      <c r="F820" s="436">
        <v>130.96</v>
      </c>
      <c r="G820" s="457" t="s">
        <v>2222</v>
      </c>
      <c r="H820" s="429" t="s">
        <v>330</v>
      </c>
      <c r="I820" s="429" t="s">
        <v>650</v>
      </c>
      <c r="J820" s="429" t="s">
        <v>651</v>
      </c>
      <c r="K820" s="429" t="s">
        <v>441</v>
      </c>
      <c r="L820" s="429" t="s">
        <v>653</v>
      </c>
      <c r="M820" s="429" t="s">
        <v>330</v>
      </c>
      <c r="N820" s="455">
        <v>43434</v>
      </c>
      <c r="O820" s="430">
        <f t="shared" si="36"/>
        <v>3</v>
      </c>
      <c r="P820" s="430">
        <f t="shared" si="37"/>
        <v>3</v>
      </c>
      <c r="Q820" s="431" t="str">
        <f t="shared" si="38"/>
        <v>Gastos_com_Pessoal</v>
      </c>
      <c r="R820" s="429" t="s">
        <v>330</v>
      </c>
      <c r="S820" s="429" t="s">
        <v>330</v>
      </c>
    </row>
    <row r="821" spans="1:19" s="432" customFormat="1" ht="54.95" customHeight="1" x14ac:dyDescent="0.2">
      <c r="A821" s="424">
        <v>816</v>
      </c>
      <c r="B821" s="455">
        <v>43434</v>
      </c>
      <c r="C821" s="454">
        <v>43405</v>
      </c>
      <c r="D821" s="429" t="s">
        <v>189</v>
      </c>
      <c r="E821" s="429" t="s">
        <v>278</v>
      </c>
      <c r="F821" s="436">
        <v>230.63</v>
      </c>
      <c r="G821" s="457" t="s">
        <v>2223</v>
      </c>
      <c r="H821" s="429" t="s">
        <v>330</v>
      </c>
      <c r="I821" s="429" t="s">
        <v>654</v>
      </c>
      <c r="J821" s="429" t="s">
        <v>655</v>
      </c>
      <c r="K821" s="429" t="s">
        <v>441</v>
      </c>
      <c r="L821" s="429" t="s">
        <v>653</v>
      </c>
      <c r="M821" s="429" t="s">
        <v>330</v>
      </c>
      <c r="N821" s="455">
        <v>43434</v>
      </c>
      <c r="O821" s="430">
        <f t="shared" si="36"/>
        <v>3</v>
      </c>
      <c r="P821" s="430">
        <f t="shared" si="37"/>
        <v>3</v>
      </c>
      <c r="Q821" s="431" t="str">
        <f t="shared" si="38"/>
        <v>Gastos_com_Pessoal</v>
      </c>
      <c r="R821" s="429" t="s">
        <v>330</v>
      </c>
      <c r="S821" s="429" t="s">
        <v>330</v>
      </c>
    </row>
    <row r="822" spans="1:19" s="432" customFormat="1" ht="54.95" customHeight="1" x14ac:dyDescent="0.2">
      <c r="A822" s="424">
        <v>817</v>
      </c>
      <c r="B822" s="455">
        <v>43434</v>
      </c>
      <c r="C822" s="454">
        <v>43405</v>
      </c>
      <c r="D822" s="429" t="s">
        <v>189</v>
      </c>
      <c r="E822" s="429" t="s">
        <v>278</v>
      </c>
      <c r="F822" s="436">
        <v>2306.25</v>
      </c>
      <c r="G822" s="457" t="s">
        <v>2224</v>
      </c>
      <c r="H822" s="429" t="s">
        <v>330</v>
      </c>
      <c r="I822" s="429" t="s">
        <v>657</v>
      </c>
      <c r="J822" s="429" t="s">
        <v>658</v>
      </c>
      <c r="K822" s="429" t="s">
        <v>441</v>
      </c>
      <c r="L822" s="429" t="s">
        <v>653</v>
      </c>
      <c r="M822" s="429" t="s">
        <v>330</v>
      </c>
      <c r="N822" s="455">
        <v>43434</v>
      </c>
      <c r="O822" s="430">
        <f t="shared" si="36"/>
        <v>3</v>
      </c>
      <c r="P822" s="430">
        <f t="shared" si="37"/>
        <v>3</v>
      </c>
      <c r="Q822" s="431" t="str">
        <f t="shared" si="38"/>
        <v>Gastos_com_Pessoal</v>
      </c>
      <c r="R822" s="429" t="s">
        <v>330</v>
      </c>
      <c r="S822" s="429" t="s">
        <v>330</v>
      </c>
    </row>
    <row r="823" spans="1:19" s="432" customFormat="1" ht="54.95" customHeight="1" x14ac:dyDescent="0.2">
      <c r="A823" s="424">
        <v>818</v>
      </c>
      <c r="B823" s="455">
        <v>43434</v>
      </c>
      <c r="C823" s="454">
        <v>43405</v>
      </c>
      <c r="D823" s="429" t="s">
        <v>189</v>
      </c>
      <c r="E823" s="429" t="s">
        <v>278</v>
      </c>
      <c r="F823" s="436">
        <v>1383.75</v>
      </c>
      <c r="G823" s="457" t="s">
        <v>2225</v>
      </c>
      <c r="H823" s="429" t="s">
        <v>330</v>
      </c>
      <c r="I823" s="429" t="s">
        <v>1896</v>
      </c>
      <c r="J823" s="429" t="s">
        <v>1897</v>
      </c>
      <c r="K823" s="429" t="s">
        <v>441</v>
      </c>
      <c r="L823" s="429" t="s">
        <v>653</v>
      </c>
      <c r="M823" s="429" t="s">
        <v>330</v>
      </c>
      <c r="N823" s="455">
        <v>43434</v>
      </c>
      <c r="O823" s="430">
        <f t="shared" si="36"/>
        <v>3</v>
      </c>
      <c r="P823" s="430">
        <f t="shared" si="37"/>
        <v>3</v>
      </c>
      <c r="Q823" s="431" t="str">
        <f t="shared" si="38"/>
        <v>Gastos_com_Pessoal</v>
      </c>
      <c r="R823" s="429" t="s">
        <v>330</v>
      </c>
      <c r="S823" s="429" t="s">
        <v>330</v>
      </c>
    </row>
    <row r="824" spans="1:19" s="432" customFormat="1" ht="54.95" customHeight="1" x14ac:dyDescent="0.2">
      <c r="A824" s="424">
        <v>819</v>
      </c>
      <c r="B824" s="455">
        <v>43434</v>
      </c>
      <c r="C824" s="454">
        <v>43405</v>
      </c>
      <c r="D824" s="429" t="s">
        <v>189</v>
      </c>
      <c r="E824" s="429" t="s">
        <v>278</v>
      </c>
      <c r="F824" s="436">
        <v>1729.69</v>
      </c>
      <c r="G824" s="457" t="s">
        <v>2226</v>
      </c>
      <c r="H824" s="429" t="s">
        <v>330</v>
      </c>
      <c r="I824" s="429" t="s">
        <v>414</v>
      </c>
      <c r="J824" s="429" t="s">
        <v>415</v>
      </c>
      <c r="K824" s="429" t="s">
        <v>441</v>
      </c>
      <c r="L824" s="429" t="s">
        <v>653</v>
      </c>
      <c r="M824" s="429" t="s">
        <v>330</v>
      </c>
      <c r="N824" s="455">
        <v>43434</v>
      </c>
      <c r="O824" s="430">
        <f t="shared" si="36"/>
        <v>3</v>
      </c>
      <c r="P824" s="430">
        <f t="shared" si="37"/>
        <v>3</v>
      </c>
      <c r="Q824" s="431" t="str">
        <f t="shared" si="38"/>
        <v>Gastos_com_Pessoal</v>
      </c>
      <c r="R824" s="429" t="s">
        <v>330</v>
      </c>
      <c r="S824" s="429" t="s">
        <v>330</v>
      </c>
    </row>
    <row r="825" spans="1:19" s="432" customFormat="1" ht="54.95" customHeight="1" x14ac:dyDescent="0.2">
      <c r="A825" s="424">
        <v>820</v>
      </c>
      <c r="B825" s="455">
        <v>43434</v>
      </c>
      <c r="C825" s="454">
        <v>43405</v>
      </c>
      <c r="D825" s="429" t="s">
        <v>189</v>
      </c>
      <c r="E825" s="429" t="s">
        <v>278</v>
      </c>
      <c r="F825" s="436">
        <v>1165.94</v>
      </c>
      <c r="G825" s="457" t="s">
        <v>2227</v>
      </c>
      <c r="H825" s="429" t="s">
        <v>330</v>
      </c>
      <c r="I825" s="429" t="s">
        <v>665</v>
      </c>
      <c r="J825" s="429" t="s">
        <v>666</v>
      </c>
      <c r="K825" s="429" t="s">
        <v>441</v>
      </c>
      <c r="L825" s="429" t="s">
        <v>653</v>
      </c>
      <c r="M825" s="429" t="s">
        <v>330</v>
      </c>
      <c r="N825" s="455">
        <v>43434</v>
      </c>
      <c r="O825" s="430">
        <f t="shared" si="36"/>
        <v>3</v>
      </c>
      <c r="P825" s="430">
        <f t="shared" si="37"/>
        <v>3</v>
      </c>
      <c r="Q825" s="431" t="str">
        <f t="shared" si="38"/>
        <v>Gastos_com_Pessoal</v>
      </c>
      <c r="R825" s="429" t="s">
        <v>330</v>
      </c>
      <c r="S825" s="429" t="s">
        <v>330</v>
      </c>
    </row>
    <row r="826" spans="1:19" s="432" customFormat="1" ht="54.95" customHeight="1" x14ac:dyDescent="0.2">
      <c r="A826" s="424">
        <v>821</v>
      </c>
      <c r="B826" s="455">
        <v>43434</v>
      </c>
      <c r="C826" s="454">
        <v>43405</v>
      </c>
      <c r="D826" s="429" t="s">
        <v>281</v>
      </c>
      <c r="E826" s="429" t="s">
        <v>72</v>
      </c>
      <c r="F826" s="436">
        <v>10.15</v>
      </c>
      <c r="G826" s="457" t="s">
        <v>2228</v>
      </c>
      <c r="H826" s="429" t="s">
        <v>330</v>
      </c>
      <c r="I826" s="429" t="s">
        <v>744</v>
      </c>
      <c r="J826" s="429" t="s">
        <v>745</v>
      </c>
      <c r="K826" s="429" t="s">
        <v>746</v>
      </c>
      <c r="L826" s="429" t="s">
        <v>723</v>
      </c>
      <c r="M826" s="429" t="s">
        <v>330</v>
      </c>
      <c r="N826" s="455">
        <v>43434</v>
      </c>
      <c r="O826" s="430">
        <f t="shared" si="36"/>
        <v>3</v>
      </c>
      <c r="P826" s="430">
        <f t="shared" si="37"/>
        <v>3</v>
      </c>
      <c r="Q826" s="431" t="str">
        <f t="shared" si="38"/>
        <v>Gastos_Gerais</v>
      </c>
      <c r="R826" s="429" t="s">
        <v>330</v>
      </c>
      <c r="S826" s="429" t="s">
        <v>330</v>
      </c>
    </row>
    <row r="827" spans="1:19" s="432" customFormat="1" ht="54.95" customHeight="1" x14ac:dyDescent="0.2">
      <c r="A827" s="424">
        <v>822</v>
      </c>
      <c r="B827" s="455">
        <v>43434</v>
      </c>
      <c r="C827" s="454">
        <v>43405</v>
      </c>
      <c r="D827" s="429" t="s">
        <v>281</v>
      </c>
      <c r="E827" s="429" t="s">
        <v>72</v>
      </c>
      <c r="F827" s="436">
        <v>10.15</v>
      </c>
      <c r="G827" s="457" t="s">
        <v>2229</v>
      </c>
      <c r="H827" s="429" t="s">
        <v>330</v>
      </c>
      <c r="I827" s="429" t="s">
        <v>744</v>
      </c>
      <c r="J827" s="429" t="s">
        <v>745</v>
      </c>
      <c r="K827" s="429" t="s">
        <v>746</v>
      </c>
      <c r="L827" s="429" t="s">
        <v>723</v>
      </c>
      <c r="M827" s="429" t="s">
        <v>330</v>
      </c>
      <c r="N827" s="455">
        <v>43434</v>
      </c>
      <c r="O827" s="430">
        <f t="shared" si="36"/>
        <v>3</v>
      </c>
      <c r="P827" s="430">
        <f t="shared" si="37"/>
        <v>3</v>
      </c>
      <c r="Q827" s="431" t="str">
        <f t="shared" si="38"/>
        <v>Gastos_Gerais</v>
      </c>
      <c r="R827" s="429" t="s">
        <v>330</v>
      </c>
      <c r="S827" s="429" t="s">
        <v>330</v>
      </c>
    </row>
    <row r="828" spans="1:19" s="432" customFormat="1" ht="54.95" customHeight="1" x14ac:dyDescent="0.2">
      <c r="A828" s="424">
        <v>823</v>
      </c>
      <c r="B828" s="455">
        <v>43434</v>
      </c>
      <c r="C828" s="454">
        <v>43405</v>
      </c>
      <c r="D828" s="429" t="s">
        <v>281</v>
      </c>
      <c r="E828" s="429" t="s">
        <v>72</v>
      </c>
      <c r="F828" s="436">
        <v>10.15</v>
      </c>
      <c r="G828" s="457" t="s">
        <v>2230</v>
      </c>
      <c r="H828" s="429" t="s">
        <v>330</v>
      </c>
      <c r="I828" s="429" t="s">
        <v>744</v>
      </c>
      <c r="J828" s="429" t="s">
        <v>745</v>
      </c>
      <c r="K828" s="429" t="s">
        <v>746</v>
      </c>
      <c r="L828" s="429" t="s">
        <v>723</v>
      </c>
      <c r="M828" s="429" t="s">
        <v>330</v>
      </c>
      <c r="N828" s="455">
        <v>43434</v>
      </c>
      <c r="O828" s="430">
        <f t="shared" si="36"/>
        <v>3</v>
      </c>
      <c r="P828" s="430">
        <f t="shared" si="37"/>
        <v>3</v>
      </c>
      <c r="Q828" s="431" t="str">
        <f t="shared" si="38"/>
        <v>Gastos_Gerais</v>
      </c>
      <c r="R828" s="429" t="s">
        <v>330</v>
      </c>
      <c r="S828" s="429" t="s">
        <v>330</v>
      </c>
    </row>
    <row r="829" spans="1:19" s="432" customFormat="1" ht="54.95" customHeight="1" x14ac:dyDescent="0.2">
      <c r="A829" s="424">
        <v>824</v>
      </c>
      <c r="B829" s="455">
        <v>43434</v>
      </c>
      <c r="C829" s="454">
        <v>43405</v>
      </c>
      <c r="D829" s="429" t="s">
        <v>281</v>
      </c>
      <c r="E829" s="429" t="s">
        <v>72</v>
      </c>
      <c r="F829" s="436">
        <v>10.15</v>
      </c>
      <c r="G829" s="457" t="s">
        <v>2231</v>
      </c>
      <c r="H829" s="429" t="s">
        <v>330</v>
      </c>
      <c r="I829" s="429" t="s">
        <v>744</v>
      </c>
      <c r="J829" s="429" t="s">
        <v>745</v>
      </c>
      <c r="K829" s="429" t="s">
        <v>746</v>
      </c>
      <c r="L829" s="429" t="s">
        <v>723</v>
      </c>
      <c r="M829" s="429" t="s">
        <v>330</v>
      </c>
      <c r="N829" s="455">
        <v>43434</v>
      </c>
      <c r="O829" s="430">
        <f t="shared" si="36"/>
        <v>3</v>
      </c>
      <c r="P829" s="430">
        <f t="shared" si="37"/>
        <v>3</v>
      </c>
      <c r="Q829" s="431" t="str">
        <f t="shared" si="38"/>
        <v>Gastos_Gerais</v>
      </c>
      <c r="R829" s="429" t="s">
        <v>330</v>
      </c>
      <c r="S829" s="429" t="s">
        <v>330</v>
      </c>
    </row>
    <row r="830" spans="1:19" s="432" customFormat="1" ht="54.95" customHeight="1" x14ac:dyDescent="0.2">
      <c r="A830" s="424">
        <v>825</v>
      </c>
      <c r="B830" s="455">
        <v>43434</v>
      </c>
      <c r="C830" s="454">
        <v>43405</v>
      </c>
      <c r="D830" s="429" t="s">
        <v>281</v>
      </c>
      <c r="E830" s="429" t="s">
        <v>72</v>
      </c>
      <c r="F830" s="436">
        <v>10.15</v>
      </c>
      <c r="G830" s="457" t="s">
        <v>2232</v>
      </c>
      <c r="H830" s="429" t="s">
        <v>330</v>
      </c>
      <c r="I830" s="429" t="s">
        <v>744</v>
      </c>
      <c r="J830" s="429" t="s">
        <v>745</v>
      </c>
      <c r="K830" s="429" t="s">
        <v>746</v>
      </c>
      <c r="L830" s="429" t="s">
        <v>723</v>
      </c>
      <c r="M830" s="429" t="s">
        <v>330</v>
      </c>
      <c r="N830" s="455">
        <v>43434</v>
      </c>
      <c r="O830" s="430">
        <f t="shared" si="36"/>
        <v>3</v>
      </c>
      <c r="P830" s="430">
        <f t="shared" si="37"/>
        <v>3</v>
      </c>
      <c r="Q830" s="431" t="str">
        <f t="shared" si="38"/>
        <v>Gastos_Gerais</v>
      </c>
      <c r="R830" s="429" t="s">
        <v>330</v>
      </c>
      <c r="S830" s="429" t="s">
        <v>330</v>
      </c>
    </row>
    <row r="831" spans="1:19" s="432" customFormat="1" ht="54.95" customHeight="1" x14ac:dyDescent="0.2">
      <c r="A831" s="424">
        <v>826</v>
      </c>
      <c r="B831" s="455">
        <v>43434</v>
      </c>
      <c r="C831" s="454">
        <v>43405</v>
      </c>
      <c r="D831" s="429" t="s">
        <v>281</v>
      </c>
      <c r="E831" s="429" t="s">
        <v>72</v>
      </c>
      <c r="F831" s="436">
        <v>10.15</v>
      </c>
      <c r="G831" s="457" t="s">
        <v>2233</v>
      </c>
      <c r="H831" s="429" t="s">
        <v>330</v>
      </c>
      <c r="I831" s="429" t="s">
        <v>744</v>
      </c>
      <c r="J831" s="429" t="s">
        <v>745</v>
      </c>
      <c r="K831" s="429" t="s">
        <v>746</v>
      </c>
      <c r="L831" s="429" t="s">
        <v>723</v>
      </c>
      <c r="M831" s="429" t="s">
        <v>330</v>
      </c>
      <c r="N831" s="455">
        <v>43434</v>
      </c>
      <c r="O831" s="430">
        <f t="shared" si="36"/>
        <v>3</v>
      </c>
      <c r="P831" s="430">
        <f t="shared" si="37"/>
        <v>3</v>
      </c>
      <c r="Q831" s="431" t="str">
        <f t="shared" si="38"/>
        <v>Gastos_Gerais</v>
      </c>
      <c r="R831" s="429" t="s">
        <v>330</v>
      </c>
      <c r="S831" s="429" t="s">
        <v>330</v>
      </c>
    </row>
    <row r="832" spans="1:19" s="432" customFormat="1" ht="54.95" customHeight="1" x14ac:dyDescent="0.2">
      <c r="A832" s="424">
        <v>827</v>
      </c>
      <c r="B832" s="455">
        <v>43434</v>
      </c>
      <c r="C832" s="454">
        <v>43405</v>
      </c>
      <c r="D832" s="429" t="s">
        <v>281</v>
      </c>
      <c r="E832" s="429" t="s">
        <v>72</v>
      </c>
      <c r="F832" s="436">
        <v>10.15</v>
      </c>
      <c r="G832" s="457" t="s">
        <v>2234</v>
      </c>
      <c r="H832" s="429" t="s">
        <v>330</v>
      </c>
      <c r="I832" s="429" t="s">
        <v>744</v>
      </c>
      <c r="J832" s="429" t="s">
        <v>745</v>
      </c>
      <c r="K832" s="429" t="s">
        <v>746</v>
      </c>
      <c r="L832" s="429" t="s">
        <v>723</v>
      </c>
      <c r="M832" s="429" t="s">
        <v>330</v>
      </c>
      <c r="N832" s="455">
        <v>43434</v>
      </c>
      <c r="O832" s="430">
        <f t="shared" si="36"/>
        <v>3</v>
      </c>
      <c r="P832" s="430">
        <f t="shared" si="37"/>
        <v>3</v>
      </c>
      <c r="Q832" s="431" t="str">
        <f t="shared" si="38"/>
        <v>Gastos_Gerais</v>
      </c>
      <c r="R832" s="429" t="s">
        <v>330</v>
      </c>
      <c r="S832" s="429" t="s">
        <v>330</v>
      </c>
    </row>
    <row r="833" spans="1:19" s="432" customFormat="1" ht="54.95" customHeight="1" x14ac:dyDescent="0.2">
      <c r="A833" s="424">
        <v>828</v>
      </c>
      <c r="B833" s="455">
        <v>43434</v>
      </c>
      <c r="C833" s="454">
        <v>43405</v>
      </c>
      <c r="D833" s="429" t="s">
        <v>281</v>
      </c>
      <c r="E833" s="429" t="s">
        <v>72</v>
      </c>
      <c r="F833" s="436">
        <v>10.15</v>
      </c>
      <c r="G833" s="457" t="s">
        <v>2235</v>
      </c>
      <c r="H833" s="429" t="s">
        <v>330</v>
      </c>
      <c r="I833" s="429" t="s">
        <v>744</v>
      </c>
      <c r="J833" s="429" t="s">
        <v>745</v>
      </c>
      <c r="K833" s="429" t="s">
        <v>746</v>
      </c>
      <c r="L833" s="429" t="s">
        <v>723</v>
      </c>
      <c r="M833" s="429" t="s">
        <v>330</v>
      </c>
      <c r="N833" s="455">
        <v>43434</v>
      </c>
      <c r="O833" s="430">
        <f t="shared" si="36"/>
        <v>3</v>
      </c>
      <c r="P833" s="430">
        <f t="shared" si="37"/>
        <v>3</v>
      </c>
      <c r="Q833" s="431" t="str">
        <f t="shared" si="38"/>
        <v>Gastos_Gerais</v>
      </c>
      <c r="R833" s="429" t="s">
        <v>330</v>
      </c>
      <c r="S833" s="429" t="s">
        <v>330</v>
      </c>
    </row>
    <row r="834" spans="1:19" s="432" customFormat="1" ht="54.95" customHeight="1" x14ac:dyDescent="0.2">
      <c r="A834" s="424">
        <v>829</v>
      </c>
      <c r="B834" s="455">
        <v>43434</v>
      </c>
      <c r="C834" s="454">
        <v>43405</v>
      </c>
      <c r="D834" s="429" t="s">
        <v>281</v>
      </c>
      <c r="E834" s="429" t="s">
        <v>72</v>
      </c>
      <c r="F834" s="436">
        <v>10.15</v>
      </c>
      <c r="G834" s="457" t="s">
        <v>2236</v>
      </c>
      <c r="H834" s="429" t="s">
        <v>330</v>
      </c>
      <c r="I834" s="429" t="s">
        <v>744</v>
      </c>
      <c r="J834" s="429" t="s">
        <v>745</v>
      </c>
      <c r="K834" s="429" t="s">
        <v>746</v>
      </c>
      <c r="L834" s="429" t="s">
        <v>723</v>
      </c>
      <c r="M834" s="429" t="s">
        <v>330</v>
      </c>
      <c r="N834" s="455">
        <v>43434</v>
      </c>
      <c r="O834" s="430">
        <f t="shared" si="36"/>
        <v>3</v>
      </c>
      <c r="P834" s="430">
        <f t="shared" si="37"/>
        <v>3</v>
      </c>
      <c r="Q834" s="431" t="str">
        <f t="shared" si="38"/>
        <v>Gastos_Gerais</v>
      </c>
      <c r="R834" s="429" t="s">
        <v>330</v>
      </c>
      <c r="S834" s="429" t="s">
        <v>330</v>
      </c>
    </row>
    <row r="835" spans="1:19" s="432" customFormat="1" ht="54.95" customHeight="1" x14ac:dyDescent="0.2">
      <c r="A835" s="424">
        <v>830</v>
      </c>
      <c r="B835" s="455">
        <v>43434</v>
      </c>
      <c r="C835" s="454">
        <v>43405</v>
      </c>
      <c r="D835" s="429" t="s">
        <v>281</v>
      </c>
      <c r="E835" s="429" t="s">
        <v>72</v>
      </c>
      <c r="F835" s="436">
        <v>10.15</v>
      </c>
      <c r="G835" s="457" t="s">
        <v>2237</v>
      </c>
      <c r="H835" s="429" t="s">
        <v>329</v>
      </c>
      <c r="I835" s="429" t="s">
        <v>744</v>
      </c>
      <c r="J835" s="429" t="s">
        <v>745</v>
      </c>
      <c r="K835" s="429" t="s">
        <v>746</v>
      </c>
      <c r="L835" s="429" t="s">
        <v>723</v>
      </c>
      <c r="M835" s="429" t="s">
        <v>330</v>
      </c>
      <c r="N835" s="455">
        <v>43434</v>
      </c>
      <c r="O835" s="430">
        <f t="shared" si="36"/>
        <v>3</v>
      </c>
      <c r="P835" s="430">
        <f t="shared" si="37"/>
        <v>3</v>
      </c>
      <c r="Q835" s="431" t="str">
        <f t="shared" si="38"/>
        <v>Gastos_Gerais</v>
      </c>
      <c r="R835" s="429" t="s">
        <v>330</v>
      </c>
      <c r="S835" s="429" t="s">
        <v>330</v>
      </c>
    </row>
    <row r="836" spans="1:19" s="432" customFormat="1" ht="54.95" customHeight="1" x14ac:dyDescent="0.2">
      <c r="A836" s="424">
        <v>831</v>
      </c>
      <c r="B836" s="455">
        <v>43434</v>
      </c>
      <c r="C836" s="454">
        <v>43405</v>
      </c>
      <c r="D836" s="429" t="s">
        <v>281</v>
      </c>
      <c r="E836" s="429" t="s">
        <v>72</v>
      </c>
      <c r="F836" s="436">
        <v>10.15</v>
      </c>
      <c r="G836" s="457" t="s">
        <v>2238</v>
      </c>
      <c r="H836" s="429" t="s">
        <v>402</v>
      </c>
      <c r="I836" s="429" t="s">
        <v>744</v>
      </c>
      <c r="J836" s="429" t="s">
        <v>745</v>
      </c>
      <c r="K836" s="429" t="s">
        <v>746</v>
      </c>
      <c r="L836" s="429" t="s">
        <v>723</v>
      </c>
      <c r="M836" s="429" t="s">
        <v>330</v>
      </c>
      <c r="N836" s="455">
        <v>43434</v>
      </c>
      <c r="O836" s="430">
        <f t="shared" si="36"/>
        <v>3</v>
      </c>
      <c r="P836" s="430">
        <f t="shared" si="37"/>
        <v>3</v>
      </c>
      <c r="Q836" s="431" t="str">
        <f t="shared" si="38"/>
        <v>Gastos_Gerais</v>
      </c>
      <c r="R836" s="429" t="s">
        <v>330</v>
      </c>
      <c r="S836" s="429" t="s">
        <v>330</v>
      </c>
    </row>
    <row r="837" spans="1:19" s="432" customFormat="1" ht="54.95" customHeight="1" x14ac:dyDescent="0.2">
      <c r="A837" s="424">
        <v>832</v>
      </c>
      <c r="B837" s="455">
        <v>43434</v>
      </c>
      <c r="C837" s="454">
        <v>43405</v>
      </c>
      <c r="D837" s="429" t="s">
        <v>281</v>
      </c>
      <c r="E837" s="429" t="s">
        <v>72</v>
      </c>
      <c r="F837" s="436">
        <v>10.15</v>
      </c>
      <c r="G837" s="457" t="s">
        <v>2239</v>
      </c>
      <c r="H837" s="429" t="s">
        <v>402</v>
      </c>
      <c r="I837" s="429" t="s">
        <v>744</v>
      </c>
      <c r="J837" s="429" t="s">
        <v>745</v>
      </c>
      <c r="K837" s="429" t="s">
        <v>746</v>
      </c>
      <c r="L837" s="429" t="s">
        <v>723</v>
      </c>
      <c r="M837" s="429" t="s">
        <v>330</v>
      </c>
      <c r="N837" s="455">
        <v>43434</v>
      </c>
      <c r="O837" s="430">
        <f t="shared" si="36"/>
        <v>3</v>
      </c>
      <c r="P837" s="430">
        <f t="shared" si="37"/>
        <v>3</v>
      </c>
      <c r="Q837" s="431" t="str">
        <f t="shared" si="38"/>
        <v>Gastos_Gerais</v>
      </c>
      <c r="R837" s="429" t="s">
        <v>330</v>
      </c>
      <c r="S837" s="429" t="s">
        <v>330</v>
      </c>
    </row>
    <row r="838" spans="1:19" s="432" customFormat="1" ht="54.95" customHeight="1" x14ac:dyDescent="0.2">
      <c r="A838" s="424">
        <v>833</v>
      </c>
      <c r="B838" s="455">
        <v>43434</v>
      </c>
      <c r="C838" s="454">
        <v>43405</v>
      </c>
      <c r="D838" s="429" t="s">
        <v>281</v>
      </c>
      <c r="E838" s="429" t="s">
        <v>72</v>
      </c>
      <c r="F838" s="436">
        <v>10.15</v>
      </c>
      <c r="G838" s="457" t="s">
        <v>2240</v>
      </c>
      <c r="H838" s="429" t="s">
        <v>402</v>
      </c>
      <c r="I838" s="429" t="s">
        <v>744</v>
      </c>
      <c r="J838" s="429" t="s">
        <v>745</v>
      </c>
      <c r="K838" s="429" t="s">
        <v>746</v>
      </c>
      <c r="L838" s="429" t="s">
        <v>723</v>
      </c>
      <c r="M838" s="429" t="s">
        <v>330</v>
      </c>
      <c r="N838" s="455">
        <v>43434</v>
      </c>
      <c r="O838" s="430">
        <f t="shared" si="36"/>
        <v>3</v>
      </c>
      <c r="P838" s="430">
        <f t="shared" si="37"/>
        <v>3</v>
      </c>
      <c r="Q838" s="431" t="str">
        <f t="shared" si="38"/>
        <v>Gastos_Gerais</v>
      </c>
      <c r="R838" s="429" t="s">
        <v>330</v>
      </c>
      <c r="S838" s="429" t="s">
        <v>330</v>
      </c>
    </row>
    <row r="839" spans="1:19" s="432" customFormat="1" ht="54.95" customHeight="1" x14ac:dyDescent="0.2">
      <c r="A839" s="424">
        <v>834</v>
      </c>
      <c r="B839" s="455">
        <v>43434</v>
      </c>
      <c r="C839" s="454">
        <v>43405</v>
      </c>
      <c r="D839" s="429" t="s">
        <v>281</v>
      </c>
      <c r="E839" s="429" t="s">
        <v>72</v>
      </c>
      <c r="F839" s="436">
        <v>10.15</v>
      </c>
      <c r="G839" s="457" t="s">
        <v>2241</v>
      </c>
      <c r="H839" s="429" t="s">
        <v>330</v>
      </c>
      <c r="I839" s="429" t="s">
        <v>744</v>
      </c>
      <c r="J839" s="429" t="s">
        <v>745</v>
      </c>
      <c r="K839" s="429" t="s">
        <v>746</v>
      </c>
      <c r="L839" s="429" t="s">
        <v>723</v>
      </c>
      <c r="M839" s="429" t="s">
        <v>330</v>
      </c>
      <c r="N839" s="455">
        <v>43434</v>
      </c>
      <c r="O839" s="430">
        <f t="shared" ref="O839:O902" si="39">IF(B839=0,0,IF(YEAR(B839)=$P$1,MONTH(B839)-$O$1+12,(YEAR(B839)-$P$1)*11-$O$1+5+MONTH(B839)))-11</f>
        <v>3</v>
      </c>
      <c r="P839" s="430">
        <f t="shared" ref="P839:P902" si="40">IF(C839=0,0,IF(YEAR(C839)=$P$1,MONTH(C839)-$O$1+11,(YEAR(C839)-$P$1)*12-$O$1+11+MONTH(C839)))-10</f>
        <v>3</v>
      </c>
      <c r="Q839" s="431" t="str">
        <f t="shared" ref="Q839:Q902" si="41">SUBSTITUTE(D839," ","_")</f>
        <v>Gastos_Gerais</v>
      </c>
      <c r="R839" s="429" t="s">
        <v>330</v>
      </c>
      <c r="S839" s="429" t="s">
        <v>330</v>
      </c>
    </row>
    <row r="840" spans="1:19" s="432" customFormat="1" ht="54.95" customHeight="1" x14ac:dyDescent="0.2">
      <c r="A840" s="424">
        <v>835</v>
      </c>
      <c r="B840" s="455">
        <v>43434</v>
      </c>
      <c r="C840" s="454">
        <v>43405</v>
      </c>
      <c r="D840" s="429" t="s">
        <v>281</v>
      </c>
      <c r="E840" s="429" t="s">
        <v>72</v>
      </c>
      <c r="F840" s="436">
        <v>10.15</v>
      </c>
      <c r="G840" s="457" t="s">
        <v>2242</v>
      </c>
      <c r="H840" s="429" t="s">
        <v>330</v>
      </c>
      <c r="I840" s="429" t="s">
        <v>744</v>
      </c>
      <c r="J840" s="429" t="s">
        <v>745</v>
      </c>
      <c r="K840" s="429" t="s">
        <v>746</v>
      </c>
      <c r="L840" s="429" t="s">
        <v>723</v>
      </c>
      <c r="M840" s="429" t="s">
        <v>330</v>
      </c>
      <c r="N840" s="455">
        <v>43434</v>
      </c>
      <c r="O840" s="430">
        <f t="shared" si="39"/>
        <v>3</v>
      </c>
      <c r="P840" s="430">
        <f t="shared" si="40"/>
        <v>3</v>
      </c>
      <c r="Q840" s="431" t="str">
        <f t="shared" si="41"/>
        <v>Gastos_Gerais</v>
      </c>
      <c r="R840" s="429" t="s">
        <v>330</v>
      </c>
      <c r="S840" s="429" t="s">
        <v>330</v>
      </c>
    </row>
    <row r="841" spans="1:19" s="432" customFormat="1" ht="54.95" customHeight="1" x14ac:dyDescent="0.2">
      <c r="A841" s="424">
        <v>836</v>
      </c>
      <c r="B841" s="455">
        <v>43434</v>
      </c>
      <c r="C841" s="454">
        <v>43405</v>
      </c>
      <c r="D841" s="429" t="s">
        <v>281</v>
      </c>
      <c r="E841" s="429" t="s">
        <v>72</v>
      </c>
      <c r="F841" s="436">
        <v>10.15</v>
      </c>
      <c r="G841" s="457" t="s">
        <v>2235</v>
      </c>
      <c r="H841" s="429" t="s">
        <v>330</v>
      </c>
      <c r="I841" s="429" t="s">
        <v>744</v>
      </c>
      <c r="J841" s="429" t="s">
        <v>745</v>
      </c>
      <c r="K841" s="429" t="s">
        <v>746</v>
      </c>
      <c r="L841" s="429" t="s">
        <v>723</v>
      </c>
      <c r="M841" s="429" t="s">
        <v>330</v>
      </c>
      <c r="N841" s="455">
        <v>43434</v>
      </c>
      <c r="O841" s="430">
        <f t="shared" si="39"/>
        <v>3</v>
      </c>
      <c r="P841" s="430">
        <f t="shared" si="40"/>
        <v>3</v>
      </c>
      <c r="Q841" s="431" t="str">
        <f t="shared" si="41"/>
        <v>Gastos_Gerais</v>
      </c>
      <c r="R841" s="429" t="s">
        <v>330</v>
      </c>
      <c r="S841" s="429" t="s">
        <v>330</v>
      </c>
    </row>
    <row r="842" spans="1:19" s="432" customFormat="1" ht="54.95" customHeight="1" x14ac:dyDescent="0.2">
      <c r="A842" s="424">
        <v>837</v>
      </c>
      <c r="B842" s="455">
        <v>43434</v>
      </c>
      <c r="C842" s="454">
        <v>43405</v>
      </c>
      <c r="D842" s="429" t="s">
        <v>310</v>
      </c>
      <c r="E842" s="429" t="s">
        <v>310</v>
      </c>
      <c r="F842" s="436">
        <v>1792.51</v>
      </c>
      <c r="G842" s="457" t="s">
        <v>2243</v>
      </c>
      <c r="H842" s="429" t="s">
        <v>330</v>
      </c>
      <c r="I842" s="429" t="s">
        <v>720</v>
      </c>
      <c r="J842" s="429" t="s">
        <v>721</v>
      </c>
      <c r="K842" s="429" t="s">
        <v>722</v>
      </c>
      <c r="L842" s="429" t="s">
        <v>723</v>
      </c>
      <c r="M842" s="429" t="s">
        <v>330</v>
      </c>
      <c r="N842" s="455">
        <v>43434</v>
      </c>
      <c r="O842" s="430">
        <f t="shared" si="39"/>
        <v>3</v>
      </c>
      <c r="P842" s="430">
        <f t="shared" si="40"/>
        <v>3</v>
      </c>
      <c r="Q842" s="431" t="str">
        <f t="shared" si="41"/>
        <v>Rendimentos_de_Aplicações_Fin.</v>
      </c>
      <c r="R842" s="429" t="s">
        <v>330</v>
      </c>
      <c r="S842" s="429" t="s">
        <v>330</v>
      </c>
    </row>
    <row r="843" spans="1:19" s="432" customFormat="1" ht="54.95" customHeight="1" x14ac:dyDescent="0.2">
      <c r="A843" s="424">
        <v>838</v>
      </c>
      <c r="B843" s="455">
        <v>43434</v>
      </c>
      <c r="C843" s="454">
        <v>43405</v>
      </c>
      <c r="D843" s="429" t="s">
        <v>281</v>
      </c>
      <c r="E843" s="429" t="s">
        <v>79</v>
      </c>
      <c r="F843" s="436">
        <v>676</v>
      </c>
      <c r="G843" s="457" t="s">
        <v>2244</v>
      </c>
      <c r="H843" s="429" t="s">
        <v>330</v>
      </c>
      <c r="I843" s="429" t="s">
        <v>744</v>
      </c>
      <c r="J843" s="429" t="s">
        <v>745</v>
      </c>
      <c r="K843" s="429" t="s">
        <v>746</v>
      </c>
      <c r="L843" s="429" t="s">
        <v>723</v>
      </c>
      <c r="M843" s="429" t="s">
        <v>330</v>
      </c>
      <c r="N843" s="455">
        <v>43434</v>
      </c>
      <c r="O843" s="430">
        <f t="shared" si="39"/>
        <v>3</v>
      </c>
      <c r="P843" s="430">
        <f t="shared" si="40"/>
        <v>3</v>
      </c>
      <c r="Q843" s="431" t="str">
        <f t="shared" si="41"/>
        <v>Gastos_Gerais</v>
      </c>
      <c r="R843" s="429" t="s">
        <v>330</v>
      </c>
      <c r="S843" s="429" t="s">
        <v>330</v>
      </c>
    </row>
    <row r="844" spans="1:19" s="432" customFormat="1" ht="54.95" customHeight="1" x14ac:dyDescent="0.2">
      <c r="A844" s="424">
        <v>839</v>
      </c>
      <c r="B844" s="455">
        <v>43434</v>
      </c>
      <c r="C844" s="454">
        <v>43405</v>
      </c>
      <c r="D844" s="429" t="s">
        <v>310</v>
      </c>
      <c r="E844" s="429" t="s">
        <v>310</v>
      </c>
      <c r="F844" s="436">
        <v>402.99</v>
      </c>
      <c r="G844" s="457" t="s">
        <v>2243</v>
      </c>
      <c r="H844" s="429" t="s">
        <v>330</v>
      </c>
      <c r="I844" s="429" t="s">
        <v>720</v>
      </c>
      <c r="J844" s="429" t="s">
        <v>721</v>
      </c>
      <c r="K844" s="429" t="s">
        <v>722</v>
      </c>
      <c r="L844" s="429" t="s">
        <v>723</v>
      </c>
      <c r="M844" s="429" t="s">
        <v>330</v>
      </c>
      <c r="N844" s="455">
        <v>43434</v>
      </c>
      <c r="O844" s="430">
        <f t="shared" si="39"/>
        <v>3</v>
      </c>
      <c r="P844" s="430">
        <f t="shared" si="40"/>
        <v>3</v>
      </c>
      <c r="Q844" s="431" t="str">
        <f t="shared" si="41"/>
        <v>Rendimentos_de_Aplicações_Fin.</v>
      </c>
      <c r="R844" s="429" t="s">
        <v>330</v>
      </c>
      <c r="S844" s="429" t="s">
        <v>330</v>
      </c>
    </row>
    <row r="845" spans="1:19" s="432" customFormat="1" ht="54.95" customHeight="1" x14ac:dyDescent="0.2">
      <c r="A845" s="424">
        <v>840</v>
      </c>
      <c r="B845" s="455">
        <v>43434</v>
      </c>
      <c r="C845" s="454">
        <v>43405</v>
      </c>
      <c r="D845" s="429" t="s">
        <v>281</v>
      </c>
      <c r="E845" s="429" t="s">
        <v>79</v>
      </c>
      <c r="F845" s="436">
        <v>284.14</v>
      </c>
      <c r="G845" s="457" t="s">
        <v>2244</v>
      </c>
      <c r="H845" s="429" t="s">
        <v>330</v>
      </c>
      <c r="I845" s="429" t="s">
        <v>744</v>
      </c>
      <c r="J845" s="429" t="s">
        <v>745</v>
      </c>
      <c r="K845" s="429" t="s">
        <v>746</v>
      </c>
      <c r="L845" s="429" t="s">
        <v>723</v>
      </c>
      <c r="M845" s="429" t="s">
        <v>330</v>
      </c>
      <c r="N845" s="455">
        <v>43434</v>
      </c>
      <c r="O845" s="430">
        <f t="shared" si="39"/>
        <v>3</v>
      </c>
      <c r="P845" s="430">
        <f t="shared" si="40"/>
        <v>3</v>
      </c>
      <c r="Q845" s="431" t="str">
        <f t="shared" si="41"/>
        <v>Gastos_Gerais</v>
      </c>
      <c r="R845" s="429" t="s">
        <v>330</v>
      </c>
      <c r="S845" s="429" t="s">
        <v>330</v>
      </c>
    </row>
    <row r="846" spans="1:19" s="432" customFormat="1" ht="54.95" customHeight="1" x14ac:dyDescent="0.2">
      <c r="A846" s="424">
        <v>841</v>
      </c>
      <c r="B846" s="455">
        <v>43437</v>
      </c>
      <c r="C846" s="454">
        <v>43160</v>
      </c>
      <c r="D846" s="429" t="s">
        <v>281</v>
      </c>
      <c r="E846" s="429" t="s">
        <v>386</v>
      </c>
      <c r="F846" s="436">
        <v>3500</v>
      </c>
      <c r="G846" s="457" t="s">
        <v>436</v>
      </c>
      <c r="H846" s="429" t="s">
        <v>405</v>
      </c>
      <c r="I846" s="429" t="s">
        <v>2248</v>
      </c>
      <c r="J846" s="429" t="s">
        <v>2249</v>
      </c>
      <c r="K846" s="429" t="s">
        <v>441</v>
      </c>
      <c r="L846" s="429" t="s">
        <v>33</v>
      </c>
      <c r="M846" s="429" t="s">
        <v>2250</v>
      </c>
      <c r="N846" s="455">
        <v>43434</v>
      </c>
      <c r="O846" s="430">
        <f t="shared" si="39"/>
        <v>4</v>
      </c>
      <c r="P846" s="430">
        <f t="shared" si="40"/>
        <v>-5</v>
      </c>
      <c r="Q846" s="431" t="str">
        <f t="shared" si="41"/>
        <v>Gastos_Gerais</v>
      </c>
      <c r="R846" s="429" t="s">
        <v>425</v>
      </c>
      <c r="S846" s="429" t="s">
        <v>2251</v>
      </c>
    </row>
    <row r="847" spans="1:19" s="432" customFormat="1" ht="83.25" customHeight="1" x14ac:dyDescent="0.2">
      <c r="A847" s="424">
        <v>842</v>
      </c>
      <c r="B847" s="455">
        <v>43437</v>
      </c>
      <c r="C847" s="454">
        <v>43405</v>
      </c>
      <c r="D847" s="429" t="s">
        <v>281</v>
      </c>
      <c r="E847" s="429" t="s">
        <v>400</v>
      </c>
      <c r="F847" s="436">
        <v>150.5</v>
      </c>
      <c r="G847" s="457" t="s">
        <v>1806</v>
      </c>
      <c r="H847" s="429" t="s">
        <v>402</v>
      </c>
      <c r="I847" s="429" t="s">
        <v>2252</v>
      </c>
      <c r="J847" s="429" t="s">
        <v>2253</v>
      </c>
      <c r="K847" s="429" t="s">
        <v>740</v>
      </c>
      <c r="L847" s="429" t="s">
        <v>33</v>
      </c>
      <c r="M847" s="429">
        <v>570811</v>
      </c>
      <c r="N847" s="455">
        <v>43409</v>
      </c>
      <c r="O847" s="430">
        <f t="shared" si="39"/>
        <v>4</v>
      </c>
      <c r="P847" s="430">
        <f t="shared" si="40"/>
        <v>3</v>
      </c>
      <c r="Q847" s="431" t="str">
        <f t="shared" si="41"/>
        <v>Gastos_Gerais</v>
      </c>
      <c r="R847" s="429" t="s">
        <v>604</v>
      </c>
      <c r="S847" s="429" t="s">
        <v>2254</v>
      </c>
    </row>
    <row r="848" spans="1:19" s="432" customFormat="1" ht="105.75" customHeight="1" x14ac:dyDescent="0.2">
      <c r="A848" s="424">
        <v>843</v>
      </c>
      <c r="B848" s="455">
        <v>43438</v>
      </c>
      <c r="C848" s="454">
        <v>43374</v>
      </c>
      <c r="D848" s="429" t="s">
        <v>281</v>
      </c>
      <c r="E848" s="429" t="s">
        <v>394</v>
      </c>
      <c r="F848" s="436">
        <v>130</v>
      </c>
      <c r="G848" s="457" t="s">
        <v>1491</v>
      </c>
      <c r="H848" s="429" t="s">
        <v>402</v>
      </c>
      <c r="I848" s="429" t="s">
        <v>1210</v>
      </c>
      <c r="J848" s="429" t="s">
        <v>1211</v>
      </c>
      <c r="K848" s="429" t="s">
        <v>441</v>
      </c>
      <c r="L848" s="429" t="s">
        <v>2260</v>
      </c>
      <c r="M848" s="429">
        <v>15</v>
      </c>
      <c r="N848" s="455">
        <v>43432</v>
      </c>
      <c r="O848" s="430">
        <f t="shared" si="39"/>
        <v>4</v>
      </c>
      <c r="P848" s="430">
        <f t="shared" si="40"/>
        <v>2</v>
      </c>
      <c r="Q848" s="431" t="str">
        <f t="shared" si="41"/>
        <v>Gastos_Gerais</v>
      </c>
      <c r="R848" s="429" t="s">
        <v>425</v>
      </c>
      <c r="S848" s="429" t="s">
        <v>2261</v>
      </c>
    </row>
    <row r="849" spans="1:19" s="432" customFormat="1" ht="299.25" customHeight="1" x14ac:dyDescent="0.2">
      <c r="A849" s="424">
        <v>844</v>
      </c>
      <c r="B849" s="455">
        <v>43438</v>
      </c>
      <c r="C849" s="454">
        <v>43374</v>
      </c>
      <c r="D849" s="429" t="s">
        <v>281</v>
      </c>
      <c r="E849" s="429" t="s">
        <v>394</v>
      </c>
      <c r="F849" s="436">
        <v>2164.92</v>
      </c>
      <c r="G849" s="457" t="s">
        <v>2262</v>
      </c>
      <c r="H849" s="429" t="s">
        <v>402</v>
      </c>
      <c r="I849" s="429" t="s">
        <v>1210</v>
      </c>
      <c r="J849" s="429" t="s">
        <v>1211</v>
      </c>
      <c r="K849" s="429" t="s">
        <v>608</v>
      </c>
      <c r="L849" s="429" t="s">
        <v>33</v>
      </c>
      <c r="M849" s="429" t="s">
        <v>2263</v>
      </c>
      <c r="N849" s="455">
        <v>43431</v>
      </c>
      <c r="O849" s="430">
        <f t="shared" si="39"/>
        <v>4</v>
      </c>
      <c r="P849" s="430">
        <f t="shared" si="40"/>
        <v>2</v>
      </c>
      <c r="Q849" s="431" t="str">
        <f t="shared" si="41"/>
        <v>Gastos_Gerais</v>
      </c>
      <c r="R849" s="429" t="s">
        <v>422</v>
      </c>
      <c r="S849" s="429" t="s">
        <v>2264</v>
      </c>
    </row>
    <row r="850" spans="1:19" s="432" customFormat="1" ht="54.95" customHeight="1" x14ac:dyDescent="0.2">
      <c r="A850" s="424">
        <v>845</v>
      </c>
      <c r="B850" s="455">
        <v>43438</v>
      </c>
      <c r="C850" s="454">
        <v>43374</v>
      </c>
      <c r="D850" s="429" t="s">
        <v>281</v>
      </c>
      <c r="E850" s="429" t="s">
        <v>392</v>
      </c>
      <c r="F850" s="436">
        <v>1881.6</v>
      </c>
      <c r="G850" s="457" t="s">
        <v>1438</v>
      </c>
      <c r="H850" s="429" t="s">
        <v>402</v>
      </c>
      <c r="I850" s="429" t="s">
        <v>2265</v>
      </c>
      <c r="J850" s="429" t="s">
        <v>2266</v>
      </c>
      <c r="K850" s="429" t="s">
        <v>608</v>
      </c>
      <c r="L850" s="429" t="s">
        <v>33</v>
      </c>
      <c r="M850" s="429" t="s">
        <v>2267</v>
      </c>
      <c r="N850" s="455">
        <v>43432</v>
      </c>
      <c r="O850" s="430">
        <f t="shared" si="39"/>
        <v>4</v>
      </c>
      <c r="P850" s="430">
        <f t="shared" si="40"/>
        <v>2</v>
      </c>
      <c r="Q850" s="431" t="str">
        <f t="shared" si="41"/>
        <v>Gastos_Gerais</v>
      </c>
      <c r="R850" s="429" t="s">
        <v>425</v>
      </c>
      <c r="S850" s="429" t="s">
        <v>2268</v>
      </c>
    </row>
    <row r="851" spans="1:19" s="432" customFormat="1" ht="79.5" customHeight="1" x14ac:dyDescent="0.2">
      <c r="A851" s="424">
        <v>846</v>
      </c>
      <c r="B851" s="455">
        <v>43438</v>
      </c>
      <c r="C851" s="454">
        <v>43374</v>
      </c>
      <c r="D851" s="429" t="s">
        <v>281</v>
      </c>
      <c r="E851" s="429" t="s">
        <v>400</v>
      </c>
      <c r="F851" s="436">
        <v>290</v>
      </c>
      <c r="G851" s="457" t="s">
        <v>1693</v>
      </c>
      <c r="H851" s="429" t="s">
        <v>405</v>
      </c>
      <c r="I851" s="429" t="s">
        <v>2269</v>
      </c>
      <c r="J851" s="429" t="s">
        <v>2270</v>
      </c>
      <c r="K851" s="429" t="s">
        <v>740</v>
      </c>
      <c r="L851" s="429" t="s">
        <v>33</v>
      </c>
      <c r="M851" s="429">
        <v>5676</v>
      </c>
      <c r="N851" s="455">
        <v>43410</v>
      </c>
      <c r="O851" s="430">
        <f t="shared" si="39"/>
        <v>4</v>
      </c>
      <c r="P851" s="430">
        <f t="shared" si="40"/>
        <v>2</v>
      </c>
      <c r="Q851" s="431" t="str">
        <f t="shared" si="41"/>
        <v>Gastos_Gerais</v>
      </c>
      <c r="R851" s="429" t="s">
        <v>604</v>
      </c>
      <c r="S851" s="429" t="s">
        <v>2271</v>
      </c>
    </row>
    <row r="852" spans="1:19" s="432" customFormat="1" ht="145.5" customHeight="1" x14ac:dyDescent="0.2">
      <c r="A852" s="424">
        <v>847</v>
      </c>
      <c r="B852" s="455">
        <v>43438</v>
      </c>
      <c r="C852" s="454">
        <v>43374</v>
      </c>
      <c r="D852" s="429" t="s">
        <v>281</v>
      </c>
      <c r="E852" s="429" t="s">
        <v>368</v>
      </c>
      <c r="F852" s="436">
        <v>12051.57</v>
      </c>
      <c r="G852" s="457" t="s">
        <v>2272</v>
      </c>
      <c r="H852" s="429" t="s">
        <v>402</v>
      </c>
      <c r="I852" s="429" t="s">
        <v>1776</v>
      </c>
      <c r="J852" s="429" t="s">
        <v>1777</v>
      </c>
      <c r="K852" s="429" t="s">
        <v>608</v>
      </c>
      <c r="L852" s="429" t="s">
        <v>33</v>
      </c>
      <c r="M852" s="429" t="s">
        <v>1477</v>
      </c>
      <c r="N852" s="455">
        <v>43431</v>
      </c>
      <c r="O852" s="430">
        <f t="shared" si="39"/>
        <v>4</v>
      </c>
      <c r="P852" s="430">
        <f t="shared" si="40"/>
        <v>2</v>
      </c>
      <c r="Q852" s="431" t="str">
        <f t="shared" si="41"/>
        <v>Gastos_Gerais</v>
      </c>
      <c r="R852" s="429" t="s">
        <v>422</v>
      </c>
      <c r="S852" s="429" t="s">
        <v>1780</v>
      </c>
    </row>
    <row r="853" spans="1:19" s="432" customFormat="1" ht="68.25" customHeight="1" x14ac:dyDescent="0.2">
      <c r="A853" s="424">
        <v>848</v>
      </c>
      <c r="B853" s="455">
        <v>43439</v>
      </c>
      <c r="C853" s="454">
        <v>43374</v>
      </c>
      <c r="D853" s="429" t="s">
        <v>281</v>
      </c>
      <c r="E853" s="429" t="s">
        <v>374</v>
      </c>
      <c r="F853" s="436">
        <v>500</v>
      </c>
      <c r="G853" s="457" t="s">
        <v>1817</v>
      </c>
      <c r="H853" s="429" t="s">
        <v>402</v>
      </c>
      <c r="I853" s="429" t="s">
        <v>2299</v>
      </c>
      <c r="J853" s="429" t="s">
        <v>2300</v>
      </c>
      <c r="K853" s="429" t="s">
        <v>441</v>
      </c>
      <c r="L853" s="429" t="s">
        <v>531</v>
      </c>
      <c r="M853" s="429" t="s">
        <v>330</v>
      </c>
      <c r="N853" s="455">
        <v>43439</v>
      </c>
      <c r="O853" s="430">
        <f t="shared" si="39"/>
        <v>4</v>
      </c>
      <c r="P853" s="430">
        <f t="shared" si="40"/>
        <v>2</v>
      </c>
      <c r="Q853" s="431" t="str">
        <f t="shared" si="41"/>
        <v>Gastos_Gerais</v>
      </c>
      <c r="R853" s="429" t="s">
        <v>425</v>
      </c>
      <c r="S853" s="429" t="s">
        <v>2301</v>
      </c>
    </row>
    <row r="854" spans="1:19" s="432" customFormat="1" ht="107.25" customHeight="1" x14ac:dyDescent="0.2">
      <c r="A854" s="424">
        <v>849</v>
      </c>
      <c r="B854" s="455">
        <v>43439</v>
      </c>
      <c r="C854" s="454">
        <v>43344</v>
      </c>
      <c r="D854" s="429" t="s">
        <v>281</v>
      </c>
      <c r="E854" s="429" t="s">
        <v>191</v>
      </c>
      <c r="F854" s="436">
        <v>200</v>
      </c>
      <c r="G854" s="457" t="s">
        <v>1019</v>
      </c>
      <c r="H854" s="429" t="s">
        <v>403</v>
      </c>
      <c r="I854" s="429" t="s">
        <v>837</v>
      </c>
      <c r="J854" s="429" t="s">
        <v>2302</v>
      </c>
      <c r="K854" s="429" t="s">
        <v>608</v>
      </c>
      <c r="L854" s="429" t="s">
        <v>33</v>
      </c>
      <c r="M854" s="429" t="s">
        <v>1477</v>
      </c>
      <c r="N854" s="455">
        <v>43430</v>
      </c>
      <c r="O854" s="430">
        <f t="shared" si="39"/>
        <v>4</v>
      </c>
      <c r="P854" s="430">
        <f t="shared" si="40"/>
        <v>1</v>
      </c>
      <c r="Q854" s="431" t="str">
        <f t="shared" si="41"/>
        <v>Gastos_Gerais</v>
      </c>
      <c r="R854" s="429" t="s">
        <v>425</v>
      </c>
      <c r="S854" s="429" t="s">
        <v>2303</v>
      </c>
    </row>
    <row r="855" spans="1:19" s="432" customFormat="1" ht="148.5" customHeight="1" x14ac:dyDescent="0.2">
      <c r="A855" s="424">
        <v>850</v>
      </c>
      <c r="B855" s="455">
        <v>43439</v>
      </c>
      <c r="C855" s="454">
        <v>43405</v>
      </c>
      <c r="D855" s="429" t="s">
        <v>281</v>
      </c>
      <c r="E855" s="429" t="s">
        <v>60</v>
      </c>
      <c r="F855" s="436">
        <v>2496.41</v>
      </c>
      <c r="G855" s="457" t="s">
        <v>2304</v>
      </c>
      <c r="H855" s="429" t="s">
        <v>329</v>
      </c>
      <c r="I855" s="429" t="s">
        <v>981</v>
      </c>
      <c r="J855" s="429" t="s">
        <v>857</v>
      </c>
      <c r="K855" s="429" t="s">
        <v>608</v>
      </c>
      <c r="L855" s="429" t="s">
        <v>33</v>
      </c>
      <c r="M855" s="429" t="s">
        <v>2305</v>
      </c>
      <c r="N855" s="455">
        <v>43418</v>
      </c>
      <c r="O855" s="430">
        <f t="shared" si="39"/>
        <v>4</v>
      </c>
      <c r="P855" s="430">
        <f t="shared" si="40"/>
        <v>3</v>
      </c>
      <c r="Q855" s="431" t="str">
        <f t="shared" si="41"/>
        <v>Gastos_Gerais</v>
      </c>
      <c r="R855" s="429" t="s">
        <v>422</v>
      </c>
      <c r="S855" s="429" t="s">
        <v>859</v>
      </c>
    </row>
    <row r="856" spans="1:19" s="432" customFormat="1" ht="199.5" customHeight="1" x14ac:dyDescent="0.2">
      <c r="A856" s="424">
        <v>851</v>
      </c>
      <c r="B856" s="455">
        <v>43439</v>
      </c>
      <c r="C856" s="454">
        <v>43435</v>
      </c>
      <c r="D856" s="429" t="s">
        <v>281</v>
      </c>
      <c r="E856" s="429" t="s">
        <v>400</v>
      </c>
      <c r="F856" s="436">
        <v>132</v>
      </c>
      <c r="G856" s="457" t="s">
        <v>2257</v>
      </c>
      <c r="H856" s="429" t="s">
        <v>409</v>
      </c>
      <c r="I856" s="429" t="s">
        <v>2147</v>
      </c>
      <c r="J856" s="429" t="s">
        <v>2148</v>
      </c>
      <c r="K856" s="429" t="s">
        <v>740</v>
      </c>
      <c r="L856" s="429" t="s">
        <v>33</v>
      </c>
      <c r="M856" s="429">
        <v>203728</v>
      </c>
      <c r="N856" s="455">
        <v>43444</v>
      </c>
      <c r="O856" s="430">
        <f t="shared" si="39"/>
        <v>4</v>
      </c>
      <c r="P856" s="430">
        <f t="shared" si="40"/>
        <v>4</v>
      </c>
      <c r="Q856" s="431" t="str">
        <f t="shared" si="41"/>
        <v>Gastos_Gerais</v>
      </c>
      <c r="R856" s="429" t="s">
        <v>425</v>
      </c>
      <c r="S856" s="429" t="s">
        <v>2306</v>
      </c>
    </row>
    <row r="857" spans="1:19" s="432" customFormat="1" ht="54.95" customHeight="1" x14ac:dyDescent="0.2">
      <c r="A857" s="424">
        <v>852</v>
      </c>
      <c r="B857" s="455">
        <v>43439</v>
      </c>
      <c r="C857" s="454">
        <v>43221</v>
      </c>
      <c r="D857" s="429" t="s">
        <v>281</v>
      </c>
      <c r="E857" s="429" t="s">
        <v>372</v>
      </c>
      <c r="F857" s="436">
        <v>425.11</v>
      </c>
      <c r="G857" s="457" t="s">
        <v>2307</v>
      </c>
      <c r="H857" s="429" t="s">
        <v>405</v>
      </c>
      <c r="I857" s="429" t="s">
        <v>619</v>
      </c>
      <c r="J857" s="429" t="s">
        <v>620</v>
      </c>
      <c r="K857" s="429" t="s">
        <v>621</v>
      </c>
      <c r="L857" s="429" t="s">
        <v>623</v>
      </c>
      <c r="M857" s="429">
        <v>4903</v>
      </c>
      <c r="N857" s="455">
        <v>43439</v>
      </c>
      <c r="O857" s="430">
        <f t="shared" si="39"/>
        <v>4</v>
      </c>
      <c r="P857" s="430">
        <f t="shared" si="40"/>
        <v>-3</v>
      </c>
      <c r="Q857" s="431" t="str">
        <f t="shared" si="41"/>
        <v>Gastos_Gerais</v>
      </c>
      <c r="R857" s="429" t="s">
        <v>330</v>
      </c>
      <c r="S857" s="429" t="s">
        <v>330</v>
      </c>
    </row>
    <row r="858" spans="1:19" s="432" customFormat="1" ht="54.95" customHeight="1" x14ac:dyDescent="0.2">
      <c r="A858" s="424">
        <v>853</v>
      </c>
      <c r="B858" s="455">
        <v>43439</v>
      </c>
      <c r="C858" s="454">
        <v>43374</v>
      </c>
      <c r="D858" s="429" t="s">
        <v>281</v>
      </c>
      <c r="E858" s="429" t="s">
        <v>384</v>
      </c>
      <c r="F858" s="436">
        <v>606</v>
      </c>
      <c r="G858" s="457" t="s">
        <v>2308</v>
      </c>
      <c r="H858" s="429" t="s">
        <v>402</v>
      </c>
      <c r="I858" s="429" t="s">
        <v>619</v>
      </c>
      <c r="J858" s="429" t="s">
        <v>620</v>
      </c>
      <c r="K858" s="429" t="s">
        <v>621</v>
      </c>
      <c r="L858" s="429" t="s">
        <v>623</v>
      </c>
      <c r="M858" s="429">
        <v>4904</v>
      </c>
      <c r="N858" s="455">
        <v>43439</v>
      </c>
      <c r="O858" s="430">
        <f t="shared" si="39"/>
        <v>4</v>
      </c>
      <c r="P858" s="430">
        <f t="shared" si="40"/>
        <v>2</v>
      </c>
      <c r="Q858" s="431" t="str">
        <f t="shared" si="41"/>
        <v>Gastos_Gerais</v>
      </c>
      <c r="R858" s="429" t="s">
        <v>330</v>
      </c>
      <c r="S858" s="429" t="s">
        <v>330</v>
      </c>
    </row>
    <row r="859" spans="1:19" s="432" customFormat="1" ht="54.95" customHeight="1" x14ac:dyDescent="0.2">
      <c r="A859" s="424">
        <v>854</v>
      </c>
      <c r="B859" s="455">
        <v>43439</v>
      </c>
      <c r="C859" s="454">
        <v>43374</v>
      </c>
      <c r="D859" s="429" t="s">
        <v>281</v>
      </c>
      <c r="E859" s="429" t="s">
        <v>364</v>
      </c>
      <c r="F859" s="436">
        <v>160</v>
      </c>
      <c r="G859" s="457" t="s">
        <v>2309</v>
      </c>
      <c r="H859" s="429" t="s">
        <v>402</v>
      </c>
      <c r="I859" s="429" t="s">
        <v>619</v>
      </c>
      <c r="J859" s="429" t="s">
        <v>620</v>
      </c>
      <c r="K859" s="429" t="s">
        <v>621</v>
      </c>
      <c r="L859" s="429" t="s">
        <v>623</v>
      </c>
      <c r="M859" s="429">
        <v>4905</v>
      </c>
      <c r="N859" s="455">
        <v>43439</v>
      </c>
      <c r="O859" s="430">
        <f t="shared" si="39"/>
        <v>4</v>
      </c>
      <c r="P859" s="430">
        <f t="shared" si="40"/>
        <v>2</v>
      </c>
      <c r="Q859" s="431" t="str">
        <f t="shared" si="41"/>
        <v>Gastos_Gerais</v>
      </c>
      <c r="R859" s="429" t="s">
        <v>330</v>
      </c>
      <c r="S859" s="429" t="s">
        <v>330</v>
      </c>
    </row>
    <row r="860" spans="1:19" s="432" customFormat="1" ht="54.95" customHeight="1" x14ac:dyDescent="0.2">
      <c r="A860" s="424">
        <v>855</v>
      </c>
      <c r="B860" s="455">
        <v>43439</v>
      </c>
      <c r="C860" s="454">
        <v>43374</v>
      </c>
      <c r="D860" s="429" t="s">
        <v>281</v>
      </c>
      <c r="E860" s="429" t="s">
        <v>384</v>
      </c>
      <c r="F860" s="436">
        <v>350</v>
      </c>
      <c r="G860" s="457" t="s">
        <v>2310</v>
      </c>
      <c r="H860" s="429" t="s">
        <v>402</v>
      </c>
      <c r="I860" s="429" t="s">
        <v>619</v>
      </c>
      <c r="J860" s="429" t="s">
        <v>620</v>
      </c>
      <c r="K860" s="429" t="s">
        <v>621</v>
      </c>
      <c r="L860" s="429" t="s">
        <v>623</v>
      </c>
      <c r="M860" s="429">
        <v>4906</v>
      </c>
      <c r="N860" s="455">
        <v>43439</v>
      </c>
      <c r="O860" s="430">
        <f t="shared" si="39"/>
        <v>4</v>
      </c>
      <c r="P860" s="430">
        <f t="shared" si="40"/>
        <v>2</v>
      </c>
      <c r="Q860" s="431" t="str">
        <f t="shared" si="41"/>
        <v>Gastos_Gerais</v>
      </c>
      <c r="R860" s="429" t="s">
        <v>330</v>
      </c>
      <c r="S860" s="429" t="s">
        <v>330</v>
      </c>
    </row>
    <row r="861" spans="1:19" s="432" customFormat="1" ht="54.95" customHeight="1" x14ac:dyDescent="0.2">
      <c r="A861" s="424">
        <v>856</v>
      </c>
      <c r="B861" s="455">
        <v>43439</v>
      </c>
      <c r="C861" s="454">
        <v>43374</v>
      </c>
      <c r="D861" s="429" t="s">
        <v>281</v>
      </c>
      <c r="E861" s="429" t="s">
        <v>380</v>
      </c>
      <c r="F861" s="436">
        <v>70.349999999999994</v>
      </c>
      <c r="G861" s="457" t="s">
        <v>2311</v>
      </c>
      <c r="H861" s="429" t="s">
        <v>402</v>
      </c>
      <c r="I861" s="429" t="s">
        <v>619</v>
      </c>
      <c r="J861" s="429" t="s">
        <v>620</v>
      </c>
      <c r="K861" s="429" t="s">
        <v>621</v>
      </c>
      <c r="L861" s="429" t="s">
        <v>623</v>
      </c>
      <c r="M861" s="429">
        <v>4907</v>
      </c>
      <c r="N861" s="429" t="s">
        <v>2312</v>
      </c>
      <c r="O861" s="430">
        <f t="shared" si="39"/>
        <v>4</v>
      </c>
      <c r="P861" s="430">
        <f t="shared" si="40"/>
        <v>2</v>
      </c>
      <c r="Q861" s="431" t="str">
        <f t="shared" si="41"/>
        <v>Gastos_Gerais</v>
      </c>
      <c r="R861" s="429" t="s">
        <v>330</v>
      </c>
      <c r="S861" s="429" t="s">
        <v>330</v>
      </c>
    </row>
    <row r="862" spans="1:19" s="432" customFormat="1" ht="54.95" customHeight="1" x14ac:dyDescent="0.2">
      <c r="A862" s="424">
        <v>857</v>
      </c>
      <c r="B862" s="455">
        <v>43439</v>
      </c>
      <c r="C862" s="454">
        <v>43374</v>
      </c>
      <c r="D862" s="429" t="s">
        <v>281</v>
      </c>
      <c r="E862" s="429" t="s">
        <v>380</v>
      </c>
      <c r="F862" s="436">
        <v>60</v>
      </c>
      <c r="G862" s="457" t="s">
        <v>2313</v>
      </c>
      <c r="H862" s="429" t="s">
        <v>405</v>
      </c>
      <c r="I862" s="429" t="s">
        <v>619</v>
      </c>
      <c r="J862" s="429" t="s">
        <v>620</v>
      </c>
      <c r="K862" s="429" t="s">
        <v>621</v>
      </c>
      <c r="L862" s="429" t="s">
        <v>623</v>
      </c>
      <c r="M862" s="429">
        <v>4908</v>
      </c>
      <c r="N862" s="429" t="s">
        <v>2312</v>
      </c>
      <c r="O862" s="430">
        <f t="shared" si="39"/>
        <v>4</v>
      </c>
      <c r="P862" s="430">
        <f t="shared" si="40"/>
        <v>2</v>
      </c>
      <c r="Q862" s="431" t="str">
        <f t="shared" si="41"/>
        <v>Gastos_Gerais</v>
      </c>
      <c r="R862" s="429" t="s">
        <v>330</v>
      </c>
      <c r="S862" s="429" t="s">
        <v>330</v>
      </c>
    </row>
    <row r="863" spans="1:19" s="432" customFormat="1" ht="54.95" customHeight="1" x14ac:dyDescent="0.2">
      <c r="A863" s="424">
        <v>858</v>
      </c>
      <c r="B863" s="455">
        <v>43439</v>
      </c>
      <c r="C863" s="454">
        <v>43374</v>
      </c>
      <c r="D863" s="429" t="s">
        <v>281</v>
      </c>
      <c r="E863" s="429" t="s">
        <v>229</v>
      </c>
      <c r="F863" s="436">
        <v>123.5</v>
      </c>
      <c r="G863" s="457" t="s">
        <v>2314</v>
      </c>
      <c r="H863" s="429" t="s">
        <v>409</v>
      </c>
      <c r="I863" s="429" t="s">
        <v>619</v>
      </c>
      <c r="J863" s="429" t="s">
        <v>620</v>
      </c>
      <c r="K863" s="429" t="s">
        <v>621</v>
      </c>
      <c r="L863" s="429" t="s">
        <v>623</v>
      </c>
      <c r="M863" s="429">
        <v>4909</v>
      </c>
      <c r="N863" s="429" t="s">
        <v>2312</v>
      </c>
      <c r="O863" s="430">
        <f t="shared" si="39"/>
        <v>4</v>
      </c>
      <c r="P863" s="430">
        <f t="shared" si="40"/>
        <v>2</v>
      </c>
      <c r="Q863" s="431" t="str">
        <f t="shared" si="41"/>
        <v>Gastos_Gerais</v>
      </c>
      <c r="R863" s="429" t="s">
        <v>330</v>
      </c>
      <c r="S863" s="429" t="s">
        <v>330</v>
      </c>
    </row>
    <row r="864" spans="1:19" s="432" customFormat="1" ht="54.95" customHeight="1" x14ac:dyDescent="0.2">
      <c r="A864" s="424">
        <v>859</v>
      </c>
      <c r="B864" s="455">
        <v>43439</v>
      </c>
      <c r="C864" s="454">
        <v>43374</v>
      </c>
      <c r="D864" s="429" t="s">
        <v>281</v>
      </c>
      <c r="E864" s="429" t="s">
        <v>392</v>
      </c>
      <c r="F864" s="436">
        <v>38.4</v>
      </c>
      <c r="G864" s="457" t="s">
        <v>2315</v>
      </c>
      <c r="H864" s="429" t="s">
        <v>409</v>
      </c>
      <c r="I864" s="429" t="s">
        <v>619</v>
      </c>
      <c r="J864" s="429" t="s">
        <v>620</v>
      </c>
      <c r="K864" s="429" t="s">
        <v>621</v>
      </c>
      <c r="L864" s="429" t="s">
        <v>623</v>
      </c>
      <c r="M864" s="429">
        <v>4910</v>
      </c>
      <c r="N864" s="429" t="s">
        <v>2312</v>
      </c>
      <c r="O864" s="430">
        <f t="shared" si="39"/>
        <v>4</v>
      </c>
      <c r="P864" s="430">
        <f t="shared" si="40"/>
        <v>2</v>
      </c>
      <c r="Q864" s="431" t="str">
        <f t="shared" si="41"/>
        <v>Gastos_Gerais</v>
      </c>
      <c r="R864" s="429" t="s">
        <v>330</v>
      </c>
      <c r="S864" s="429" t="s">
        <v>330</v>
      </c>
    </row>
    <row r="865" spans="1:19" s="432" customFormat="1" ht="54.95" customHeight="1" x14ac:dyDescent="0.2">
      <c r="A865" s="424">
        <v>860</v>
      </c>
      <c r="B865" s="455">
        <v>43439</v>
      </c>
      <c r="C865" s="454">
        <v>43374</v>
      </c>
      <c r="D865" s="429" t="s">
        <v>281</v>
      </c>
      <c r="E865" s="429" t="s">
        <v>394</v>
      </c>
      <c r="F865" s="436">
        <v>60.08</v>
      </c>
      <c r="G865" s="457" t="s">
        <v>2316</v>
      </c>
      <c r="H865" s="429" t="s">
        <v>402</v>
      </c>
      <c r="I865" s="429" t="s">
        <v>619</v>
      </c>
      <c r="J865" s="429" t="s">
        <v>620</v>
      </c>
      <c r="K865" s="429" t="s">
        <v>621</v>
      </c>
      <c r="L865" s="429" t="s">
        <v>623</v>
      </c>
      <c r="M865" s="429">
        <v>4911</v>
      </c>
      <c r="N865" s="429" t="s">
        <v>2312</v>
      </c>
      <c r="O865" s="430">
        <f t="shared" si="39"/>
        <v>4</v>
      </c>
      <c r="P865" s="430">
        <f t="shared" si="40"/>
        <v>2</v>
      </c>
      <c r="Q865" s="431" t="str">
        <f t="shared" si="41"/>
        <v>Gastos_Gerais</v>
      </c>
      <c r="R865" s="429" t="s">
        <v>330</v>
      </c>
      <c r="S865" s="429" t="s">
        <v>330</v>
      </c>
    </row>
    <row r="866" spans="1:19" s="432" customFormat="1" ht="54.95" customHeight="1" x14ac:dyDescent="0.2">
      <c r="A866" s="424">
        <v>861</v>
      </c>
      <c r="B866" s="455">
        <v>43439</v>
      </c>
      <c r="C866" s="454">
        <v>43405</v>
      </c>
      <c r="D866" s="429" t="s">
        <v>281</v>
      </c>
      <c r="E866" s="429" t="s">
        <v>91</v>
      </c>
      <c r="F866" s="436">
        <v>50.25</v>
      </c>
      <c r="G866" s="457" t="s">
        <v>2317</v>
      </c>
      <c r="H866" s="429" t="s">
        <v>329</v>
      </c>
      <c r="I866" s="429" t="s">
        <v>619</v>
      </c>
      <c r="J866" s="429" t="s">
        <v>620</v>
      </c>
      <c r="K866" s="429" t="s">
        <v>621</v>
      </c>
      <c r="L866" s="429" t="s">
        <v>623</v>
      </c>
      <c r="M866" s="429">
        <v>4912</v>
      </c>
      <c r="N866" s="429" t="s">
        <v>2312</v>
      </c>
      <c r="O866" s="430">
        <f t="shared" si="39"/>
        <v>4</v>
      </c>
      <c r="P866" s="430">
        <f t="shared" si="40"/>
        <v>3</v>
      </c>
      <c r="Q866" s="431" t="str">
        <f t="shared" si="41"/>
        <v>Gastos_Gerais</v>
      </c>
      <c r="R866" s="429" t="s">
        <v>330</v>
      </c>
      <c r="S866" s="429" t="s">
        <v>330</v>
      </c>
    </row>
    <row r="867" spans="1:19" s="432" customFormat="1" ht="54.95" customHeight="1" x14ac:dyDescent="0.2">
      <c r="A867" s="424">
        <v>862</v>
      </c>
      <c r="B867" s="455">
        <v>43439</v>
      </c>
      <c r="C867" s="454">
        <v>43374</v>
      </c>
      <c r="D867" s="429" t="s">
        <v>281</v>
      </c>
      <c r="E867" s="429" t="s">
        <v>368</v>
      </c>
      <c r="F867" s="436">
        <v>416.43</v>
      </c>
      <c r="G867" s="457" t="s">
        <v>2318</v>
      </c>
      <c r="H867" s="429" t="s">
        <v>402</v>
      </c>
      <c r="I867" s="429" t="s">
        <v>619</v>
      </c>
      <c r="J867" s="429" t="s">
        <v>620</v>
      </c>
      <c r="K867" s="429" t="s">
        <v>621</v>
      </c>
      <c r="L867" s="429" t="s">
        <v>623</v>
      </c>
      <c r="M867" s="429">
        <v>4913</v>
      </c>
      <c r="N867" s="429" t="s">
        <v>2312</v>
      </c>
      <c r="O867" s="430">
        <f t="shared" si="39"/>
        <v>4</v>
      </c>
      <c r="P867" s="430">
        <f t="shared" si="40"/>
        <v>2</v>
      </c>
      <c r="Q867" s="431" t="str">
        <f t="shared" si="41"/>
        <v>Gastos_Gerais</v>
      </c>
      <c r="R867" s="429" t="s">
        <v>330</v>
      </c>
      <c r="S867" s="429" t="s">
        <v>330</v>
      </c>
    </row>
    <row r="868" spans="1:19" s="432" customFormat="1" ht="54.95" customHeight="1" x14ac:dyDescent="0.2">
      <c r="A868" s="424">
        <v>863</v>
      </c>
      <c r="B868" s="455">
        <v>43439</v>
      </c>
      <c r="C868" s="454">
        <v>43344</v>
      </c>
      <c r="D868" s="429" t="s">
        <v>281</v>
      </c>
      <c r="E868" s="429" t="s">
        <v>366</v>
      </c>
      <c r="F868" s="436">
        <v>270.60000000000002</v>
      </c>
      <c r="G868" s="457" t="s">
        <v>2319</v>
      </c>
      <c r="H868" s="429" t="s">
        <v>403</v>
      </c>
      <c r="I868" s="429" t="s">
        <v>619</v>
      </c>
      <c r="J868" s="429" t="s">
        <v>620</v>
      </c>
      <c r="K868" s="429" t="s">
        <v>621</v>
      </c>
      <c r="L868" s="429" t="s">
        <v>623</v>
      </c>
      <c r="M868" s="429">
        <v>4914</v>
      </c>
      <c r="N868" s="455">
        <v>43439</v>
      </c>
      <c r="O868" s="430">
        <f t="shared" si="39"/>
        <v>4</v>
      </c>
      <c r="P868" s="430">
        <f t="shared" si="40"/>
        <v>1</v>
      </c>
      <c r="Q868" s="431" t="str">
        <f t="shared" si="41"/>
        <v>Gastos_Gerais</v>
      </c>
      <c r="R868" s="429" t="s">
        <v>330</v>
      </c>
      <c r="S868" s="429" t="s">
        <v>330</v>
      </c>
    </row>
    <row r="869" spans="1:19" s="432" customFormat="1" ht="54.95" customHeight="1" x14ac:dyDescent="0.2">
      <c r="A869" s="424">
        <v>864</v>
      </c>
      <c r="B869" s="455">
        <v>43439</v>
      </c>
      <c r="C869" s="454">
        <v>43344</v>
      </c>
      <c r="D869" s="429" t="s">
        <v>281</v>
      </c>
      <c r="E869" s="429" t="s">
        <v>354</v>
      </c>
      <c r="F869" s="436">
        <v>1.59</v>
      </c>
      <c r="G869" s="457" t="s">
        <v>2320</v>
      </c>
      <c r="H869" s="429" t="s">
        <v>403</v>
      </c>
      <c r="I869" s="429" t="s">
        <v>619</v>
      </c>
      <c r="J869" s="429" t="s">
        <v>620</v>
      </c>
      <c r="K869" s="429" t="s">
        <v>621</v>
      </c>
      <c r="L869" s="429" t="s">
        <v>623</v>
      </c>
      <c r="M869" s="429">
        <v>4915</v>
      </c>
      <c r="N869" s="455">
        <v>43439</v>
      </c>
      <c r="O869" s="430">
        <f t="shared" si="39"/>
        <v>4</v>
      </c>
      <c r="P869" s="430">
        <f t="shared" si="40"/>
        <v>1</v>
      </c>
      <c r="Q869" s="431" t="str">
        <f t="shared" si="41"/>
        <v>Gastos_Gerais</v>
      </c>
      <c r="R869" s="429" t="s">
        <v>330</v>
      </c>
      <c r="S869" s="429" t="s">
        <v>330</v>
      </c>
    </row>
    <row r="870" spans="1:19" s="432" customFormat="1" ht="54.95" customHeight="1" x14ac:dyDescent="0.2">
      <c r="A870" s="424">
        <v>865</v>
      </c>
      <c r="B870" s="455">
        <v>43439</v>
      </c>
      <c r="C870" s="454">
        <v>43344</v>
      </c>
      <c r="D870" s="429" t="s">
        <v>281</v>
      </c>
      <c r="E870" s="429" t="s">
        <v>354</v>
      </c>
      <c r="F870" s="436">
        <v>1.62</v>
      </c>
      <c r="G870" s="457" t="s">
        <v>2321</v>
      </c>
      <c r="H870" s="429" t="s">
        <v>403</v>
      </c>
      <c r="I870" s="429" t="s">
        <v>619</v>
      </c>
      <c r="J870" s="429" t="s">
        <v>620</v>
      </c>
      <c r="K870" s="429" t="s">
        <v>621</v>
      </c>
      <c r="L870" s="429" t="s">
        <v>623</v>
      </c>
      <c r="M870" s="429">
        <v>4916</v>
      </c>
      <c r="N870" s="455">
        <v>43439</v>
      </c>
      <c r="O870" s="430">
        <f t="shared" si="39"/>
        <v>4</v>
      </c>
      <c r="P870" s="430">
        <f t="shared" si="40"/>
        <v>1</v>
      </c>
      <c r="Q870" s="431" t="str">
        <f t="shared" si="41"/>
        <v>Gastos_Gerais</v>
      </c>
      <c r="R870" s="429" t="s">
        <v>330</v>
      </c>
      <c r="S870" s="429" t="s">
        <v>330</v>
      </c>
    </row>
    <row r="871" spans="1:19" s="432" customFormat="1" ht="54.95" customHeight="1" x14ac:dyDescent="0.2">
      <c r="A871" s="424">
        <v>866</v>
      </c>
      <c r="B871" s="455">
        <v>43439</v>
      </c>
      <c r="C871" s="454">
        <v>43374</v>
      </c>
      <c r="D871" s="429" t="s">
        <v>281</v>
      </c>
      <c r="E871" s="429" t="s">
        <v>354</v>
      </c>
      <c r="F871" s="436">
        <v>6.46</v>
      </c>
      <c r="G871" s="457" t="s">
        <v>2322</v>
      </c>
      <c r="H871" s="429" t="s">
        <v>406</v>
      </c>
      <c r="I871" s="429" t="s">
        <v>619</v>
      </c>
      <c r="J871" s="429" t="s">
        <v>620</v>
      </c>
      <c r="K871" s="429" t="s">
        <v>621</v>
      </c>
      <c r="L871" s="429" t="s">
        <v>623</v>
      </c>
      <c r="M871" s="429">
        <v>4917</v>
      </c>
      <c r="N871" s="455">
        <v>43439</v>
      </c>
      <c r="O871" s="430">
        <f t="shared" si="39"/>
        <v>4</v>
      </c>
      <c r="P871" s="430">
        <f t="shared" si="40"/>
        <v>2</v>
      </c>
      <c r="Q871" s="431" t="str">
        <f t="shared" si="41"/>
        <v>Gastos_Gerais</v>
      </c>
      <c r="R871" s="429" t="s">
        <v>330</v>
      </c>
      <c r="S871" s="429" t="s">
        <v>330</v>
      </c>
    </row>
    <row r="872" spans="1:19" s="432" customFormat="1" ht="54.95" customHeight="1" x14ac:dyDescent="0.2">
      <c r="A872" s="424">
        <v>867</v>
      </c>
      <c r="B872" s="455">
        <v>43439</v>
      </c>
      <c r="C872" s="454">
        <v>43374</v>
      </c>
      <c r="D872" s="429" t="s">
        <v>281</v>
      </c>
      <c r="E872" s="429" t="s">
        <v>10</v>
      </c>
      <c r="F872" s="436">
        <v>96.3</v>
      </c>
      <c r="G872" s="457" t="s">
        <v>2323</v>
      </c>
      <c r="H872" s="429" t="s">
        <v>329</v>
      </c>
      <c r="I872" s="429" t="s">
        <v>619</v>
      </c>
      <c r="J872" s="429" t="s">
        <v>620</v>
      </c>
      <c r="K872" s="429" t="s">
        <v>621</v>
      </c>
      <c r="L872" s="429" t="s">
        <v>623</v>
      </c>
      <c r="M872" s="429">
        <v>4918</v>
      </c>
      <c r="N872" s="455">
        <v>43439</v>
      </c>
      <c r="O872" s="430">
        <f t="shared" si="39"/>
        <v>4</v>
      </c>
      <c r="P872" s="430">
        <f t="shared" si="40"/>
        <v>2</v>
      </c>
      <c r="Q872" s="431" t="str">
        <f t="shared" si="41"/>
        <v>Gastos_Gerais</v>
      </c>
      <c r="R872" s="429" t="s">
        <v>330</v>
      </c>
      <c r="S872" s="429" t="s">
        <v>330</v>
      </c>
    </row>
    <row r="873" spans="1:19" s="432" customFormat="1" ht="54.95" customHeight="1" x14ac:dyDescent="0.2">
      <c r="A873" s="424">
        <v>868</v>
      </c>
      <c r="B873" s="455">
        <v>43439</v>
      </c>
      <c r="C873" s="454">
        <v>43374</v>
      </c>
      <c r="D873" s="429" t="s">
        <v>281</v>
      </c>
      <c r="E873" s="429" t="s">
        <v>93</v>
      </c>
      <c r="F873" s="436">
        <v>22.54</v>
      </c>
      <c r="G873" s="457" t="s">
        <v>2324</v>
      </c>
      <c r="H873" s="429" t="s">
        <v>329</v>
      </c>
      <c r="I873" s="429" t="s">
        <v>619</v>
      </c>
      <c r="J873" s="429" t="s">
        <v>620</v>
      </c>
      <c r="K873" s="429" t="s">
        <v>621</v>
      </c>
      <c r="L873" s="429" t="s">
        <v>623</v>
      </c>
      <c r="M873" s="429">
        <v>4919</v>
      </c>
      <c r="N873" s="455">
        <v>43439</v>
      </c>
      <c r="O873" s="430">
        <f t="shared" si="39"/>
        <v>4</v>
      </c>
      <c r="P873" s="430">
        <f t="shared" si="40"/>
        <v>2</v>
      </c>
      <c r="Q873" s="431" t="str">
        <f t="shared" si="41"/>
        <v>Gastos_Gerais</v>
      </c>
      <c r="R873" s="429" t="s">
        <v>330</v>
      </c>
      <c r="S873" s="429" t="s">
        <v>330</v>
      </c>
    </row>
    <row r="874" spans="1:19" s="432" customFormat="1" ht="54.95" customHeight="1" x14ac:dyDescent="0.2">
      <c r="A874" s="424">
        <v>869</v>
      </c>
      <c r="B874" s="455">
        <v>43439</v>
      </c>
      <c r="C874" s="454">
        <v>43374</v>
      </c>
      <c r="D874" s="429" t="s">
        <v>281</v>
      </c>
      <c r="E874" s="429" t="s">
        <v>398</v>
      </c>
      <c r="F874" s="436">
        <v>65.150000000000006</v>
      </c>
      <c r="G874" s="457" t="s">
        <v>2325</v>
      </c>
      <c r="H874" s="429" t="s">
        <v>402</v>
      </c>
      <c r="I874" s="429" t="s">
        <v>619</v>
      </c>
      <c r="J874" s="429" t="s">
        <v>620</v>
      </c>
      <c r="K874" s="429" t="s">
        <v>621</v>
      </c>
      <c r="L874" s="429" t="s">
        <v>623</v>
      </c>
      <c r="M874" s="429">
        <v>4920</v>
      </c>
      <c r="N874" s="455">
        <v>43439</v>
      </c>
      <c r="O874" s="430">
        <f t="shared" si="39"/>
        <v>4</v>
      </c>
      <c r="P874" s="430">
        <f t="shared" si="40"/>
        <v>2</v>
      </c>
      <c r="Q874" s="431" t="str">
        <f t="shared" si="41"/>
        <v>Gastos_Gerais</v>
      </c>
      <c r="R874" s="429" t="s">
        <v>330</v>
      </c>
      <c r="S874" s="429" t="s">
        <v>330</v>
      </c>
    </row>
    <row r="875" spans="1:19" s="432" customFormat="1" ht="54.95" customHeight="1" x14ac:dyDescent="0.2">
      <c r="A875" s="424">
        <v>870</v>
      </c>
      <c r="B875" s="455">
        <v>43439</v>
      </c>
      <c r="C875" s="454">
        <v>43374</v>
      </c>
      <c r="D875" s="429" t="s">
        <v>281</v>
      </c>
      <c r="E875" s="429" t="s">
        <v>398</v>
      </c>
      <c r="F875" s="436">
        <v>7.74</v>
      </c>
      <c r="G875" s="457" t="s">
        <v>2326</v>
      </c>
      <c r="H875" s="429" t="s">
        <v>402</v>
      </c>
      <c r="I875" s="429" t="s">
        <v>619</v>
      </c>
      <c r="J875" s="429" t="s">
        <v>620</v>
      </c>
      <c r="K875" s="429" t="s">
        <v>621</v>
      </c>
      <c r="L875" s="429" t="s">
        <v>623</v>
      </c>
      <c r="M875" s="429">
        <v>4921</v>
      </c>
      <c r="N875" s="455">
        <v>43439</v>
      </c>
      <c r="O875" s="430">
        <f t="shared" si="39"/>
        <v>4</v>
      </c>
      <c r="P875" s="430">
        <f t="shared" si="40"/>
        <v>2</v>
      </c>
      <c r="Q875" s="431" t="str">
        <f t="shared" si="41"/>
        <v>Gastos_Gerais</v>
      </c>
      <c r="R875" s="429" t="s">
        <v>330</v>
      </c>
      <c r="S875" s="429" t="s">
        <v>330</v>
      </c>
    </row>
    <row r="876" spans="1:19" s="432" customFormat="1" ht="54.95" customHeight="1" x14ac:dyDescent="0.2">
      <c r="A876" s="424">
        <v>871</v>
      </c>
      <c r="B876" s="455">
        <v>43439</v>
      </c>
      <c r="C876" s="454">
        <v>43405</v>
      </c>
      <c r="D876" s="429" t="s">
        <v>281</v>
      </c>
      <c r="E876" s="429" t="s">
        <v>398</v>
      </c>
      <c r="F876" s="436">
        <v>44.71</v>
      </c>
      <c r="G876" s="457" t="s">
        <v>2327</v>
      </c>
      <c r="H876" s="429" t="s">
        <v>402</v>
      </c>
      <c r="I876" s="429" t="s">
        <v>619</v>
      </c>
      <c r="J876" s="429" t="s">
        <v>620</v>
      </c>
      <c r="K876" s="429" t="s">
        <v>621</v>
      </c>
      <c r="L876" s="429" t="s">
        <v>623</v>
      </c>
      <c r="M876" s="429">
        <v>4922</v>
      </c>
      <c r="N876" s="455">
        <v>43439</v>
      </c>
      <c r="O876" s="430">
        <f t="shared" si="39"/>
        <v>4</v>
      </c>
      <c r="P876" s="430">
        <f t="shared" si="40"/>
        <v>3</v>
      </c>
      <c r="Q876" s="431" t="str">
        <f t="shared" si="41"/>
        <v>Gastos_Gerais</v>
      </c>
      <c r="R876" s="429" t="s">
        <v>330</v>
      </c>
      <c r="S876" s="429" t="s">
        <v>330</v>
      </c>
    </row>
    <row r="877" spans="1:19" s="432" customFormat="1" ht="54.95" customHeight="1" x14ac:dyDescent="0.2">
      <c r="A877" s="424">
        <v>872</v>
      </c>
      <c r="B877" s="455">
        <v>43439</v>
      </c>
      <c r="C877" s="454">
        <v>43405</v>
      </c>
      <c r="D877" s="429" t="s">
        <v>281</v>
      </c>
      <c r="E877" s="429" t="s">
        <v>398</v>
      </c>
      <c r="F877" s="436">
        <v>40.15</v>
      </c>
      <c r="G877" s="457" t="s">
        <v>2328</v>
      </c>
      <c r="H877" s="429" t="s">
        <v>402</v>
      </c>
      <c r="I877" s="429" t="s">
        <v>619</v>
      </c>
      <c r="J877" s="429" t="s">
        <v>620</v>
      </c>
      <c r="K877" s="429" t="s">
        <v>621</v>
      </c>
      <c r="L877" s="429" t="s">
        <v>623</v>
      </c>
      <c r="M877" s="429">
        <v>4923</v>
      </c>
      <c r="N877" s="455">
        <v>43439</v>
      </c>
      <c r="O877" s="430">
        <f t="shared" si="39"/>
        <v>4</v>
      </c>
      <c r="P877" s="430">
        <f t="shared" si="40"/>
        <v>3</v>
      </c>
      <c r="Q877" s="431" t="str">
        <f t="shared" si="41"/>
        <v>Gastos_Gerais</v>
      </c>
      <c r="R877" s="429" t="s">
        <v>330</v>
      </c>
      <c r="S877" s="429" t="s">
        <v>330</v>
      </c>
    </row>
    <row r="878" spans="1:19" s="432" customFormat="1" ht="54.95" customHeight="1" x14ac:dyDescent="0.2">
      <c r="A878" s="424">
        <v>873</v>
      </c>
      <c r="B878" s="455">
        <v>43439</v>
      </c>
      <c r="C878" s="454">
        <v>43374</v>
      </c>
      <c r="D878" s="429" t="s">
        <v>281</v>
      </c>
      <c r="E878" s="429" t="s">
        <v>398</v>
      </c>
      <c r="F878" s="436">
        <v>37.04</v>
      </c>
      <c r="G878" s="457" t="s">
        <v>2329</v>
      </c>
      <c r="H878" s="429" t="s">
        <v>402</v>
      </c>
      <c r="I878" s="429" t="s">
        <v>619</v>
      </c>
      <c r="J878" s="429" t="s">
        <v>620</v>
      </c>
      <c r="K878" s="429" t="s">
        <v>621</v>
      </c>
      <c r="L878" s="429" t="s">
        <v>623</v>
      </c>
      <c r="M878" s="429">
        <v>4924</v>
      </c>
      <c r="N878" s="455">
        <v>43439</v>
      </c>
      <c r="O878" s="430">
        <f t="shared" si="39"/>
        <v>4</v>
      </c>
      <c r="P878" s="430">
        <f t="shared" si="40"/>
        <v>2</v>
      </c>
      <c r="Q878" s="431" t="str">
        <f t="shared" si="41"/>
        <v>Gastos_Gerais</v>
      </c>
      <c r="R878" s="429" t="s">
        <v>330</v>
      </c>
      <c r="S878" s="429" t="s">
        <v>330</v>
      </c>
    </row>
    <row r="879" spans="1:19" s="432" customFormat="1" ht="54.95" customHeight="1" x14ac:dyDescent="0.2">
      <c r="A879" s="424">
        <v>874</v>
      </c>
      <c r="B879" s="455">
        <v>43439</v>
      </c>
      <c r="C879" s="454">
        <v>43405</v>
      </c>
      <c r="D879" s="429" t="s">
        <v>281</v>
      </c>
      <c r="E879" s="429" t="s">
        <v>398</v>
      </c>
      <c r="F879" s="436">
        <v>4.8</v>
      </c>
      <c r="G879" s="457" t="s">
        <v>2330</v>
      </c>
      <c r="H879" s="429" t="s">
        <v>402</v>
      </c>
      <c r="I879" s="429" t="s">
        <v>619</v>
      </c>
      <c r="J879" s="429" t="s">
        <v>620</v>
      </c>
      <c r="K879" s="429" t="s">
        <v>621</v>
      </c>
      <c r="L879" s="429" t="s">
        <v>623</v>
      </c>
      <c r="M879" s="429">
        <v>4925</v>
      </c>
      <c r="N879" s="455">
        <v>43439</v>
      </c>
      <c r="O879" s="430">
        <f t="shared" si="39"/>
        <v>4</v>
      </c>
      <c r="P879" s="430">
        <f t="shared" si="40"/>
        <v>3</v>
      </c>
      <c r="Q879" s="431" t="str">
        <f t="shared" si="41"/>
        <v>Gastos_Gerais</v>
      </c>
      <c r="R879" s="429" t="s">
        <v>330</v>
      </c>
      <c r="S879" s="429" t="s">
        <v>330</v>
      </c>
    </row>
    <row r="880" spans="1:19" s="432" customFormat="1" ht="54.95" customHeight="1" x14ac:dyDescent="0.2">
      <c r="A880" s="424">
        <v>875</v>
      </c>
      <c r="B880" s="455">
        <v>43439</v>
      </c>
      <c r="C880" s="454">
        <v>43405</v>
      </c>
      <c r="D880" s="429" t="s">
        <v>281</v>
      </c>
      <c r="E880" s="429" t="s">
        <v>398</v>
      </c>
      <c r="F880" s="436">
        <v>0.91</v>
      </c>
      <c r="G880" s="457" t="s">
        <v>2331</v>
      </c>
      <c r="H880" s="429" t="s">
        <v>402</v>
      </c>
      <c r="I880" s="429" t="s">
        <v>619</v>
      </c>
      <c r="J880" s="429" t="s">
        <v>620</v>
      </c>
      <c r="K880" s="429" t="s">
        <v>621</v>
      </c>
      <c r="L880" s="429" t="s">
        <v>623</v>
      </c>
      <c r="M880" s="429">
        <v>4926</v>
      </c>
      <c r="N880" s="455">
        <v>43439</v>
      </c>
      <c r="O880" s="430">
        <f t="shared" si="39"/>
        <v>4</v>
      </c>
      <c r="P880" s="430">
        <f t="shared" si="40"/>
        <v>3</v>
      </c>
      <c r="Q880" s="431" t="str">
        <f t="shared" si="41"/>
        <v>Gastos_Gerais</v>
      </c>
      <c r="R880" s="429" t="s">
        <v>330</v>
      </c>
      <c r="S880" s="429" t="s">
        <v>330</v>
      </c>
    </row>
    <row r="881" spans="1:19" s="432" customFormat="1" ht="54.95" customHeight="1" x14ac:dyDescent="0.2">
      <c r="A881" s="424">
        <v>876</v>
      </c>
      <c r="B881" s="455">
        <v>43439</v>
      </c>
      <c r="C881" s="454">
        <v>43405</v>
      </c>
      <c r="D881" s="429" t="s">
        <v>189</v>
      </c>
      <c r="E881" s="429" t="s">
        <v>164</v>
      </c>
      <c r="F881" s="436">
        <v>0.81</v>
      </c>
      <c r="G881" s="457" t="s">
        <v>2332</v>
      </c>
      <c r="H881" s="429" t="s">
        <v>330</v>
      </c>
      <c r="I881" s="429" t="s">
        <v>619</v>
      </c>
      <c r="J881" s="429" t="s">
        <v>620</v>
      </c>
      <c r="K881" s="429" t="s">
        <v>621</v>
      </c>
      <c r="L881" s="429" t="s">
        <v>623</v>
      </c>
      <c r="M881" s="429">
        <v>4927</v>
      </c>
      <c r="N881" s="455">
        <v>43439</v>
      </c>
      <c r="O881" s="430">
        <f t="shared" si="39"/>
        <v>4</v>
      </c>
      <c r="P881" s="430">
        <f t="shared" si="40"/>
        <v>3</v>
      </c>
      <c r="Q881" s="431" t="str">
        <f t="shared" si="41"/>
        <v>Gastos_com_Pessoal</v>
      </c>
      <c r="R881" s="429" t="s">
        <v>330</v>
      </c>
      <c r="S881" s="429" t="s">
        <v>330</v>
      </c>
    </row>
    <row r="882" spans="1:19" s="432" customFormat="1" ht="54" customHeight="1" x14ac:dyDescent="0.2">
      <c r="A882" s="424">
        <v>877</v>
      </c>
      <c r="B882" s="455">
        <v>43439</v>
      </c>
      <c r="C882" s="454">
        <v>43405</v>
      </c>
      <c r="D882" s="429" t="s">
        <v>281</v>
      </c>
      <c r="E882" s="429" t="s">
        <v>400</v>
      </c>
      <c r="F882" s="436">
        <v>38.700000000000003</v>
      </c>
      <c r="G882" s="457" t="s">
        <v>2333</v>
      </c>
      <c r="H882" s="429" t="s">
        <v>405</v>
      </c>
      <c r="I882" s="429" t="s">
        <v>619</v>
      </c>
      <c r="J882" s="429" t="s">
        <v>620</v>
      </c>
      <c r="K882" s="429" t="s">
        <v>621</v>
      </c>
      <c r="L882" s="429" t="s">
        <v>623</v>
      </c>
      <c r="M882" s="429">
        <v>5008</v>
      </c>
      <c r="N882" s="455">
        <v>43439</v>
      </c>
      <c r="O882" s="430">
        <f t="shared" si="39"/>
        <v>4</v>
      </c>
      <c r="P882" s="430">
        <f t="shared" si="40"/>
        <v>3</v>
      </c>
      <c r="Q882" s="431" t="str">
        <f t="shared" si="41"/>
        <v>Gastos_Gerais</v>
      </c>
      <c r="R882" s="429" t="s">
        <v>330</v>
      </c>
      <c r="S882" s="429" t="s">
        <v>330</v>
      </c>
    </row>
    <row r="883" spans="1:19" s="432" customFormat="1" ht="54.95" customHeight="1" x14ac:dyDescent="0.2">
      <c r="A883" s="424">
        <v>878</v>
      </c>
      <c r="B883" s="455">
        <v>43440</v>
      </c>
      <c r="C883" s="454">
        <v>43405</v>
      </c>
      <c r="D883" s="429" t="s">
        <v>189</v>
      </c>
      <c r="E883" s="429" t="s">
        <v>2</v>
      </c>
      <c r="F883" s="436">
        <v>30.02</v>
      </c>
      <c r="G883" s="457" t="s">
        <v>2339</v>
      </c>
      <c r="H883" s="429" t="s">
        <v>330</v>
      </c>
      <c r="I883" s="429" t="s">
        <v>650</v>
      </c>
      <c r="J883" s="429" t="s">
        <v>651</v>
      </c>
      <c r="K883" s="429" t="s">
        <v>441</v>
      </c>
      <c r="L883" s="429" t="s">
        <v>653</v>
      </c>
      <c r="M883" s="429" t="s">
        <v>330</v>
      </c>
      <c r="N883" s="455">
        <v>43440</v>
      </c>
      <c r="O883" s="430">
        <f t="shared" si="39"/>
        <v>4</v>
      </c>
      <c r="P883" s="430">
        <f t="shared" si="40"/>
        <v>3</v>
      </c>
      <c r="Q883" s="431" t="str">
        <f t="shared" si="41"/>
        <v>Gastos_com_Pessoal</v>
      </c>
      <c r="R883" s="429" t="s">
        <v>330</v>
      </c>
      <c r="S883" s="429" t="s">
        <v>330</v>
      </c>
    </row>
    <row r="884" spans="1:19" s="432" customFormat="1" ht="54.95" customHeight="1" x14ac:dyDescent="0.2">
      <c r="A884" s="424">
        <v>879</v>
      </c>
      <c r="B884" s="455">
        <v>43440</v>
      </c>
      <c r="C884" s="454">
        <v>43405</v>
      </c>
      <c r="D884" s="429" t="s">
        <v>189</v>
      </c>
      <c r="E884" s="429" t="s">
        <v>2</v>
      </c>
      <c r="F884" s="436">
        <v>419.74</v>
      </c>
      <c r="G884" s="457" t="s">
        <v>2340</v>
      </c>
      <c r="H884" s="429" t="s">
        <v>330</v>
      </c>
      <c r="I884" s="429" t="s">
        <v>654</v>
      </c>
      <c r="J884" s="429" t="s">
        <v>655</v>
      </c>
      <c r="K884" s="429" t="s">
        <v>441</v>
      </c>
      <c r="L884" s="429" t="s">
        <v>653</v>
      </c>
      <c r="M884" s="429" t="s">
        <v>330</v>
      </c>
      <c r="N884" s="455">
        <v>43440</v>
      </c>
      <c r="O884" s="430">
        <f t="shared" si="39"/>
        <v>4</v>
      </c>
      <c r="P884" s="430">
        <f t="shared" si="40"/>
        <v>3</v>
      </c>
      <c r="Q884" s="431" t="str">
        <f t="shared" si="41"/>
        <v>Gastos_com_Pessoal</v>
      </c>
      <c r="R884" s="429" t="s">
        <v>330</v>
      </c>
      <c r="S884" s="429" t="s">
        <v>330</v>
      </c>
    </row>
    <row r="885" spans="1:19" s="432" customFormat="1" ht="54.95" customHeight="1" x14ac:dyDescent="0.2">
      <c r="A885" s="424">
        <v>880</v>
      </c>
      <c r="B885" s="455">
        <v>43440</v>
      </c>
      <c r="C885" s="454">
        <v>43405</v>
      </c>
      <c r="D885" s="429" t="s">
        <v>189</v>
      </c>
      <c r="E885" s="429" t="s">
        <v>2</v>
      </c>
      <c r="F885" s="436">
        <v>3817.61</v>
      </c>
      <c r="G885" s="457" t="s">
        <v>2341</v>
      </c>
      <c r="H885" s="429" t="s">
        <v>330</v>
      </c>
      <c r="I885" s="429" t="s">
        <v>657</v>
      </c>
      <c r="J885" s="429" t="s">
        <v>658</v>
      </c>
      <c r="K885" s="429" t="s">
        <v>441</v>
      </c>
      <c r="L885" s="429" t="s">
        <v>653</v>
      </c>
      <c r="M885" s="429" t="s">
        <v>330</v>
      </c>
      <c r="N885" s="455">
        <v>43440</v>
      </c>
      <c r="O885" s="430">
        <f t="shared" si="39"/>
        <v>4</v>
      </c>
      <c r="P885" s="430">
        <f t="shared" si="40"/>
        <v>3</v>
      </c>
      <c r="Q885" s="431" t="str">
        <f t="shared" si="41"/>
        <v>Gastos_com_Pessoal</v>
      </c>
      <c r="R885" s="429" t="s">
        <v>330</v>
      </c>
      <c r="S885" s="429" t="s">
        <v>330</v>
      </c>
    </row>
    <row r="886" spans="1:19" s="432" customFormat="1" ht="54.95" customHeight="1" x14ac:dyDescent="0.2">
      <c r="A886" s="424">
        <v>881</v>
      </c>
      <c r="B886" s="455">
        <v>43440</v>
      </c>
      <c r="C886" s="454">
        <v>43405</v>
      </c>
      <c r="D886" s="429" t="s">
        <v>189</v>
      </c>
      <c r="E886" s="429" t="s">
        <v>2</v>
      </c>
      <c r="F886" s="436">
        <v>1596.85</v>
      </c>
      <c r="G886" s="457" t="s">
        <v>2342</v>
      </c>
      <c r="H886" s="429" t="s">
        <v>330</v>
      </c>
      <c r="I886" s="429" t="s">
        <v>1896</v>
      </c>
      <c r="J886" s="429" t="s">
        <v>1897</v>
      </c>
      <c r="K886" s="429" t="s">
        <v>441</v>
      </c>
      <c r="L886" s="429" t="s">
        <v>653</v>
      </c>
      <c r="M886" s="429" t="s">
        <v>330</v>
      </c>
      <c r="N886" s="455">
        <v>43440</v>
      </c>
      <c r="O886" s="430">
        <f t="shared" si="39"/>
        <v>4</v>
      </c>
      <c r="P886" s="430">
        <f t="shared" si="40"/>
        <v>3</v>
      </c>
      <c r="Q886" s="431" t="str">
        <f t="shared" si="41"/>
        <v>Gastos_com_Pessoal</v>
      </c>
      <c r="R886" s="429" t="s">
        <v>330</v>
      </c>
      <c r="S886" s="429" t="s">
        <v>330</v>
      </c>
    </row>
    <row r="887" spans="1:19" s="432" customFormat="1" ht="54.95" customHeight="1" x14ac:dyDescent="0.2">
      <c r="A887" s="424">
        <v>882</v>
      </c>
      <c r="B887" s="455">
        <v>43440</v>
      </c>
      <c r="C887" s="454">
        <v>43405</v>
      </c>
      <c r="D887" s="429" t="s">
        <v>189</v>
      </c>
      <c r="E887" s="429" t="s">
        <v>2</v>
      </c>
      <c r="F887" s="436">
        <v>755.53</v>
      </c>
      <c r="G887" s="457" t="s">
        <v>2343</v>
      </c>
      <c r="H887" s="429" t="s">
        <v>330</v>
      </c>
      <c r="I887" s="429" t="s">
        <v>662</v>
      </c>
      <c r="J887" s="429" t="s">
        <v>663</v>
      </c>
      <c r="K887" s="429" t="s">
        <v>441</v>
      </c>
      <c r="L887" s="429" t="s">
        <v>653</v>
      </c>
      <c r="M887" s="429" t="s">
        <v>330</v>
      </c>
      <c r="N887" s="455">
        <v>43440</v>
      </c>
      <c r="O887" s="430">
        <f t="shared" si="39"/>
        <v>4</v>
      </c>
      <c r="P887" s="430">
        <f t="shared" si="40"/>
        <v>3</v>
      </c>
      <c r="Q887" s="431" t="str">
        <f t="shared" si="41"/>
        <v>Gastos_com_Pessoal</v>
      </c>
      <c r="R887" s="429" t="s">
        <v>330</v>
      </c>
      <c r="S887" s="429" t="s">
        <v>330</v>
      </c>
    </row>
    <row r="888" spans="1:19" s="432" customFormat="1" ht="54.95" customHeight="1" x14ac:dyDescent="0.2">
      <c r="A888" s="424">
        <v>883</v>
      </c>
      <c r="B888" s="455">
        <v>43440</v>
      </c>
      <c r="C888" s="454">
        <v>43405</v>
      </c>
      <c r="D888" s="429" t="s">
        <v>189</v>
      </c>
      <c r="E888" s="429" t="s">
        <v>2</v>
      </c>
      <c r="F888" s="436">
        <v>3469.8</v>
      </c>
      <c r="G888" s="457" t="s">
        <v>2344</v>
      </c>
      <c r="H888" s="429" t="s">
        <v>330</v>
      </c>
      <c r="I888" s="429" t="s">
        <v>414</v>
      </c>
      <c r="J888" s="429" t="s">
        <v>415</v>
      </c>
      <c r="K888" s="429" t="s">
        <v>441</v>
      </c>
      <c r="L888" s="429" t="s">
        <v>653</v>
      </c>
      <c r="M888" s="429" t="s">
        <v>330</v>
      </c>
      <c r="N888" s="455">
        <v>43440</v>
      </c>
      <c r="O888" s="430">
        <f t="shared" si="39"/>
        <v>4</v>
      </c>
      <c r="P888" s="430">
        <f t="shared" si="40"/>
        <v>3</v>
      </c>
      <c r="Q888" s="431" t="str">
        <f t="shared" si="41"/>
        <v>Gastos_com_Pessoal</v>
      </c>
      <c r="R888" s="429" t="s">
        <v>330</v>
      </c>
      <c r="S888" s="429" t="s">
        <v>330</v>
      </c>
    </row>
    <row r="889" spans="1:19" s="432" customFormat="1" ht="54.95" customHeight="1" x14ac:dyDescent="0.2">
      <c r="A889" s="424">
        <v>884</v>
      </c>
      <c r="B889" s="455">
        <v>43440</v>
      </c>
      <c r="C889" s="454">
        <v>43405</v>
      </c>
      <c r="D889" s="429" t="s">
        <v>189</v>
      </c>
      <c r="E889" s="429" t="s">
        <v>2</v>
      </c>
      <c r="F889" s="436">
        <v>3068.18</v>
      </c>
      <c r="G889" s="457" t="s">
        <v>2345</v>
      </c>
      <c r="H889" s="429" t="s">
        <v>330</v>
      </c>
      <c r="I889" s="429" t="s">
        <v>665</v>
      </c>
      <c r="J889" s="429" t="s">
        <v>666</v>
      </c>
      <c r="K889" s="429" t="s">
        <v>441</v>
      </c>
      <c r="L889" s="429" t="s">
        <v>653</v>
      </c>
      <c r="M889" s="429" t="s">
        <v>330</v>
      </c>
      <c r="N889" s="455">
        <v>43440</v>
      </c>
      <c r="O889" s="430">
        <f t="shared" si="39"/>
        <v>4</v>
      </c>
      <c r="P889" s="430">
        <f t="shared" si="40"/>
        <v>3</v>
      </c>
      <c r="Q889" s="431" t="str">
        <f t="shared" si="41"/>
        <v>Gastos_com_Pessoal</v>
      </c>
      <c r="R889" s="429" t="s">
        <v>330</v>
      </c>
      <c r="S889" s="429" t="s">
        <v>330</v>
      </c>
    </row>
    <row r="890" spans="1:19" s="432" customFormat="1" ht="112.5" customHeight="1" x14ac:dyDescent="0.2">
      <c r="A890" s="424">
        <v>885</v>
      </c>
      <c r="B890" s="455">
        <v>43440</v>
      </c>
      <c r="C890" s="454">
        <v>43405</v>
      </c>
      <c r="D890" s="429" t="s">
        <v>281</v>
      </c>
      <c r="E890" s="429" t="s">
        <v>91</v>
      </c>
      <c r="F890" s="436">
        <v>2449.75</v>
      </c>
      <c r="G890" s="457" t="s">
        <v>2346</v>
      </c>
      <c r="H890" s="429" t="s">
        <v>329</v>
      </c>
      <c r="I890" s="429" t="s">
        <v>668</v>
      </c>
      <c r="J890" s="429" t="s">
        <v>669</v>
      </c>
      <c r="K890" s="429" t="s">
        <v>608</v>
      </c>
      <c r="L890" s="429" t="s">
        <v>33</v>
      </c>
      <c r="M890" s="429" t="s">
        <v>2347</v>
      </c>
      <c r="N890" s="455">
        <v>43430</v>
      </c>
      <c r="O890" s="430">
        <f t="shared" si="39"/>
        <v>4</v>
      </c>
      <c r="P890" s="430">
        <f t="shared" si="40"/>
        <v>3</v>
      </c>
      <c r="Q890" s="431" t="str">
        <f t="shared" si="41"/>
        <v>Gastos_Gerais</v>
      </c>
      <c r="R890" s="429" t="s">
        <v>330</v>
      </c>
      <c r="S890" s="429" t="s">
        <v>330</v>
      </c>
    </row>
    <row r="891" spans="1:19" s="432" customFormat="1" ht="54.95" customHeight="1" x14ac:dyDescent="0.2">
      <c r="A891" s="424">
        <v>886</v>
      </c>
      <c r="B891" s="455">
        <v>43440</v>
      </c>
      <c r="C891" s="454">
        <v>43405</v>
      </c>
      <c r="D891" s="429" t="s">
        <v>189</v>
      </c>
      <c r="E891" s="429" t="s">
        <v>2</v>
      </c>
      <c r="F891" s="436">
        <v>1322.25</v>
      </c>
      <c r="G891" s="457" t="s">
        <v>2348</v>
      </c>
      <c r="H891" s="429" t="s">
        <v>330</v>
      </c>
      <c r="I891" s="429" t="s">
        <v>676</v>
      </c>
      <c r="J891" s="429" t="s">
        <v>677</v>
      </c>
      <c r="K891" s="429" t="s">
        <v>441</v>
      </c>
      <c r="L891" s="429" t="s">
        <v>653</v>
      </c>
      <c r="M891" s="429" t="s">
        <v>330</v>
      </c>
      <c r="N891" s="455">
        <v>43440</v>
      </c>
      <c r="O891" s="430">
        <f t="shared" si="39"/>
        <v>4</v>
      </c>
      <c r="P891" s="430">
        <f t="shared" si="40"/>
        <v>3</v>
      </c>
      <c r="Q891" s="431" t="str">
        <f t="shared" si="41"/>
        <v>Gastos_com_Pessoal</v>
      </c>
      <c r="R891" s="429" t="s">
        <v>330</v>
      </c>
      <c r="S891" s="429" t="s">
        <v>330</v>
      </c>
    </row>
    <row r="892" spans="1:19" s="432" customFormat="1" ht="54.95" customHeight="1" x14ac:dyDescent="0.2">
      <c r="A892" s="424">
        <v>887</v>
      </c>
      <c r="B892" s="455">
        <v>43440</v>
      </c>
      <c r="C892" s="454">
        <v>43405</v>
      </c>
      <c r="D892" s="429" t="s">
        <v>189</v>
      </c>
      <c r="E892" s="429" t="s">
        <v>2</v>
      </c>
      <c r="F892" s="436">
        <v>2504.0100000000002</v>
      </c>
      <c r="G892" s="457" t="s">
        <v>2349</v>
      </c>
      <c r="H892" s="429" t="s">
        <v>330</v>
      </c>
      <c r="I892" s="429" t="s">
        <v>679</v>
      </c>
      <c r="J892" s="429" t="s">
        <v>680</v>
      </c>
      <c r="K892" s="429" t="s">
        <v>441</v>
      </c>
      <c r="L892" s="429" t="s">
        <v>653</v>
      </c>
      <c r="M892" s="429" t="s">
        <v>330</v>
      </c>
      <c r="N892" s="455">
        <v>43440</v>
      </c>
      <c r="O892" s="430">
        <f t="shared" si="39"/>
        <v>4</v>
      </c>
      <c r="P892" s="430">
        <f t="shared" si="40"/>
        <v>3</v>
      </c>
      <c r="Q892" s="431" t="str">
        <f t="shared" si="41"/>
        <v>Gastos_com_Pessoal</v>
      </c>
      <c r="R892" s="429" t="s">
        <v>330</v>
      </c>
      <c r="S892" s="429" t="s">
        <v>330</v>
      </c>
    </row>
    <row r="893" spans="1:19" s="432" customFormat="1" ht="54.95" customHeight="1" x14ac:dyDescent="0.2">
      <c r="A893" s="424">
        <v>888</v>
      </c>
      <c r="B893" s="455">
        <v>43440</v>
      </c>
      <c r="C893" s="454">
        <v>43405</v>
      </c>
      <c r="D893" s="429" t="s">
        <v>189</v>
      </c>
      <c r="E893" s="429" t="s">
        <v>2</v>
      </c>
      <c r="F893" s="436">
        <v>2306.3000000000002</v>
      </c>
      <c r="G893" s="457" t="s">
        <v>2351</v>
      </c>
      <c r="H893" s="429" t="s">
        <v>330</v>
      </c>
      <c r="I893" s="429" t="s">
        <v>1578</v>
      </c>
      <c r="J893" s="429" t="s">
        <v>2256</v>
      </c>
      <c r="K893" s="429" t="s">
        <v>441</v>
      </c>
      <c r="L893" s="429" t="s">
        <v>653</v>
      </c>
      <c r="M893" s="429" t="s">
        <v>330</v>
      </c>
      <c r="N893" s="455">
        <v>43440</v>
      </c>
      <c r="O893" s="430">
        <f t="shared" si="39"/>
        <v>4</v>
      </c>
      <c r="P893" s="430">
        <f t="shared" si="40"/>
        <v>3</v>
      </c>
      <c r="Q893" s="431" t="str">
        <f t="shared" si="41"/>
        <v>Gastos_com_Pessoal</v>
      </c>
      <c r="R893" s="429" t="s">
        <v>330</v>
      </c>
      <c r="S893" s="429" t="s">
        <v>330</v>
      </c>
    </row>
    <row r="894" spans="1:19" s="432" customFormat="1" ht="54.95" customHeight="1" x14ac:dyDescent="0.2">
      <c r="A894" s="424">
        <v>889</v>
      </c>
      <c r="B894" s="455">
        <v>43440</v>
      </c>
      <c r="C894" s="454">
        <v>43405</v>
      </c>
      <c r="D894" s="429" t="s">
        <v>189</v>
      </c>
      <c r="E894" s="429" t="s">
        <v>2</v>
      </c>
      <c r="F894" s="436">
        <v>1742.5</v>
      </c>
      <c r="G894" s="457" t="s">
        <v>2352</v>
      </c>
      <c r="H894" s="429" t="s">
        <v>330</v>
      </c>
      <c r="I894" s="429" t="s">
        <v>682</v>
      </c>
      <c r="J894" s="429" t="s">
        <v>683</v>
      </c>
      <c r="K894" s="429" t="s">
        <v>441</v>
      </c>
      <c r="L894" s="429" t="s">
        <v>653</v>
      </c>
      <c r="M894" s="429" t="s">
        <v>330</v>
      </c>
      <c r="N894" s="455">
        <v>43440</v>
      </c>
      <c r="O894" s="430">
        <f t="shared" si="39"/>
        <v>4</v>
      </c>
      <c r="P894" s="430">
        <f t="shared" si="40"/>
        <v>3</v>
      </c>
      <c r="Q894" s="431" t="str">
        <f t="shared" si="41"/>
        <v>Gastos_com_Pessoal</v>
      </c>
      <c r="R894" s="429" t="s">
        <v>330</v>
      </c>
      <c r="S894" s="429" t="s">
        <v>330</v>
      </c>
    </row>
    <row r="895" spans="1:19" s="432" customFormat="1" ht="54.95" customHeight="1" x14ac:dyDescent="0.2">
      <c r="A895" s="424">
        <v>890</v>
      </c>
      <c r="B895" s="455">
        <v>43440</v>
      </c>
      <c r="C895" s="454">
        <v>43405</v>
      </c>
      <c r="D895" s="429" t="s">
        <v>189</v>
      </c>
      <c r="E895" s="429" t="s">
        <v>2</v>
      </c>
      <c r="F895" s="436">
        <v>2472.5</v>
      </c>
      <c r="G895" s="457" t="s">
        <v>2353</v>
      </c>
      <c r="H895" s="429" t="s">
        <v>330</v>
      </c>
      <c r="I895" s="429" t="s">
        <v>685</v>
      </c>
      <c r="J895" s="429" t="s">
        <v>686</v>
      </c>
      <c r="K895" s="429" t="s">
        <v>441</v>
      </c>
      <c r="L895" s="429" t="s">
        <v>653</v>
      </c>
      <c r="M895" s="429" t="s">
        <v>330</v>
      </c>
      <c r="N895" s="455">
        <v>43440</v>
      </c>
      <c r="O895" s="430">
        <f t="shared" si="39"/>
        <v>4</v>
      </c>
      <c r="P895" s="430">
        <f t="shared" si="40"/>
        <v>3</v>
      </c>
      <c r="Q895" s="431" t="str">
        <f t="shared" si="41"/>
        <v>Gastos_com_Pessoal</v>
      </c>
      <c r="R895" s="429" t="s">
        <v>330</v>
      </c>
      <c r="S895" s="429" t="s">
        <v>330</v>
      </c>
    </row>
    <row r="896" spans="1:19" s="432" customFormat="1" ht="54.95" customHeight="1" x14ac:dyDescent="0.2">
      <c r="A896" s="424">
        <v>891</v>
      </c>
      <c r="B896" s="455">
        <v>43440</v>
      </c>
      <c r="C896" s="454">
        <v>43405</v>
      </c>
      <c r="D896" s="429" t="s">
        <v>189</v>
      </c>
      <c r="E896" s="429" t="s">
        <v>2</v>
      </c>
      <c r="F896" s="436">
        <v>500.69</v>
      </c>
      <c r="G896" s="457" t="s">
        <v>2354</v>
      </c>
      <c r="H896" s="429" t="s">
        <v>330</v>
      </c>
      <c r="I896" s="429" t="s">
        <v>688</v>
      </c>
      <c r="J896" s="429" t="s">
        <v>689</v>
      </c>
      <c r="K896" s="429" t="s">
        <v>441</v>
      </c>
      <c r="L896" s="429" t="s">
        <v>653</v>
      </c>
      <c r="M896" s="429" t="s">
        <v>330</v>
      </c>
      <c r="N896" s="455">
        <v>43440</v>
      </c>
      <c r="O896" s="430">
        <f t="shared" si="39"/>
        <v>4</v>
      </c>
      <c r="P896" s="430">
        <f t="shared" si="40"/>
        <v>3</v>
      </c>
      <c r="Q896" s="431" t="str">
        <f t="shared" si="41"/>
        <v>Gastos_com_Pessoal</v>
      </c>
      <c r="R896" s="429" t="s">
        <v>330</v>
      </c>
      <c r="S896" s="429" t="s">
        <v>330</v>
      </c>
    </row>
    <row r="897" spans="1:19" s="432" customFormat="1" ht="54.95" customHeight="1" x14ac:dyDescent="0.2">
      <c r="A897" s="424">
        <v>892</v>
      </c>
      <c r="B897" s="455">
        <v>43440</v>
      </c>
      <c r="C897" s="454">
        <v>43405</v>
      </c>
      <c r="D897" s="429" t="s">
        <v>189</v>
      </c>
      <c r="E897" s="429" t="s">
        <v>2</v>
      </c>
      <c r="F897" s="436">
        <v>436.38</v>
      </c>
      <c r="G897" s="457" t="s">
        <v>2355</v>
      </c>
      <c r="H897" s="429" t="s">
        <v>330</v>
      </c>
      <c r="I897" s="429" t="s">
        <v>691</v>
      </c>
      <c r="J897" s="429" t="s">
        <v>692</v>
      </c>
      <c r="K897" s="429" t="s">
        <v>441</v>
      </c>
      <c r="L897" s="429" t="s">
        <v>653</v>
      </c>
      <c r="M897" s="429" t="s">
        <v>330</v>
      </c>
      <c r="N897" s="455">
        <v>43440</v>
      </c>
      <c r="O897" s="430">
        <f t="shared" si="39"/>
        <v>4</v>
      </c>
      <c r="P897" s="430">
        <f t="shared" si="40"/>
        <v>3</v>
      </c>
      <c r="Q897" s="431" t="str">
        <f t="shared" si="41"/>
        <v>Gastos_com_Pessoal</v>
      </c>
      <c r="R897" s="429" t="s">
        <v>330</v>
      </c>
      <c r="S897" s="429" t="s">
        <v>330</v>
      </c>
    </row>
    <row r="898" spans="1:19" s="432" customFormat="1" ht="54.95" customHeight="1" x14ac:dyDescent="0.2">
      <c r="A898" s="424">
        <v>893</v>
      </c>
      <c r="B898" s="455">
        <v>43440</v>
      </c>
      <c r="C898" s="454">
        <v>43405</v>
      </c>
      <c r="D898" s="429" t="s">
        <v>189</v>
      </c>
      <c r="E898" s="429" t="s">
        <v>2</v>
      </c>
      <c r="F898" s="436">
        <v>668.57</v>
      </c>
      <c r="G898" s="457" t="s">
        <v>2356</v>
      </c>
      <c r="H898" s="429" t="s">
        <v>330</v>
      </c>
      <c r="I898" s="429" t="s">
        <v>694</v>
      </c>
      <c r="J898" s="429" t="s">
        <v>695</v>
      </c>
      <c r="K898" s="429" t="s">
        <v>441</v>
      </c>
      <c r="L898" s="429" t="s">
        <v>653</v>
      </c>
      <c r="M898" s="429" t="s">
        <v>330</v>
      </c>
      <c r="N898" s="455">
        <v>43440</v>
      </c>
      <c r="O898" s="430">
        <f t="shared" si="39"/>
        <v>4</v>
      </c>
      <c r="P898" s="430">
        <f t="shared" si="40"/>
        <v>3</v>
      </c>
      <c r="Q898" s="431" t="str">
        <f t="shared" si="41"/>
        <v>Gastos_com_Pessoal</v>
      </c>
      <c r="R898" s="429" t="s">
        <v>330</v>
      </c>
      <c r="S898" s="429" t="s">
        <v>330</v>
      </c>
    </row>
    <row r="899" spans="1:19" s="432" customFormat="1" ht="54.95" customHeight="1" x14ac:dyDescent="0.2">
      <c r="A899" s="424">
        <v>894</v>
      </c>
      <c r="B899" s="455">
        <v>43440</v>
      </c>
      <c r="C899" s="454">
        <v>43405</v>
      </c>
      <c r="D899" s="429" t="s">
        <v>189</v>
      </c>
      <c r="E899" s="429" t="s">
        <v>2</v>
      </c>
      <c r="F899" s="436">
        <v>622.45000000000005</v>
      </c>
      <c r="G899" s="457" t="s">
        <v>2357</v>
      </c>
      <c r="H899" s="429" t="s">
        <v>330</v>
      </c>
      <c r="I899" s="429" t="s">
        <v>697</v>
      </c>
      <c r="J899" s="429" t="s">
        <v>698</v>
      </c>
      <c r="K899" s="429" t="s">
        <v>441</v>
      </c>
      <c r="L899" s="429" t="s">
        <v>653</v>
      </c>
      <c r="M899" s="429" t="s">
        <v>330</v>
      </c>
      <c r="N899" s="455">
        <v>43440</v>
      </c>
      <c r="O899" s="430">
        <f t="shared" si="39"/>
        <v>4</v>
      </c>
      <c r="P899" s="430">
        <f t="shared" si="40"/>
        <v>3</v>
      </c>
      <c r="Q899" s="431" t="str">
        <f t="shared" si="41"/>
        <v>Gastos_com_Pessoal</v>
      </c>
      <c r="R899" s="429" t="s">
        <v>330</v>
      </c>
      <c r="S899" s="429" t="s">
        <v>330</v>
      </c>
    </row>
    <row r="900" spans="1:19" s="432" customFormat="1" ht="54.95" customHeight="1" x14ac:dyDescent="0.2">
      <c r="A900" s="424">
        <v>895</v>
      </c>
      <c r="B900" s="455">
        <v>43440</v>
      </c>
      <c r="C900" s="454">
        <v>43405</v>
      </c>
      <c r="D900" s="429" t="s">
        <v>189</v>
      </c>
      <c r="E900" s="429" t="s">
        <v>2</v>
      </c>
      <c r="F900" s="436">
        <v>233.17</v>
      </c>
      <c r="G900" s="457" t="s">
        <v>2358</v>
      </c>
      <c r="H900" s="429" t="s">
        <v>330</v>
      </c>
      <c r="I900" s="429" t="s">
        <v>700</v>
      </c>
      <c r="J900" s="429" t="s">
        <v>701</v>
      </c>
      <c r="K900" s="429" t="s">
        <v>441</v>
      </c>
      <c r="L900" s="429" t="s">
        <v>653</v>
      </c>
      <c r="M900" s="429" t="s">
        <v>330</v>
      </c>
      <c r="N900" s="455">
        <v>43440</v>
      </c>
      <c r="O900" s="430">
        <f t="shared" si="39"/>
        <v>4</v>
      </c>
      <c r="P900" s="430">
        <f t="shared" si="40"/>
        <v>3</v>
      </c>
      <c r="Q900" s="431" t="str">
        <f t="shared" si="41"/>
        <v>Gastos_com_Pessoal</v>
      </c>
      <c r="R900" s="429" t="s">
        <v>330</v>
      </c>
      <c r="S900" s="429" t="s">
        <v>330</v>
      </c>
    </row>
    <row r="901" spans="1:19" s="432" customFormat="1" ht="54.95" customHeight="1" x14ac:dyDescent="0.2">
      <c r="A901" s="424">
        <v>896</v>
      </c>
      <c r="B901" s="455">
        <v>43441</v>
      </c>
      <c r="C901" s="454">
        <v>43405</v>
      </c>
      <c r="D901" s="429" t="s">
        <v>189</v>
      </c>
      <c r="E901" s="429" t="s">
        <v>5</v>
      </c>
      <c r="F901" s="436">
        <v>-48.44</v>
      </c>
      <c r="G901" s="457" t="s">
        <v>2359</v>
      </c>
      <c r="H901" s="429" t="s">
        <v>330</v>
      </c>
      <c r="I901" s="429" t="s">
        <v>720</v>
      </c>
      <c r="J901" s="429" t="s">
        <v>721</v>
      </c>
      <c r="K901" s="429" t="s">
        <v>722</v>
      </c>
      <c r="L901" s="429" t="s">
        <v>723</v>
      </c>
      <c r="M901" s="429" t="s">
        <v>330</v>
      </c>
      <c r="N901" s="455">
        <v>43440</v>
      </c>
      <c r="O901" s="430">
        <f t="shared" si="39"/>
        <v>4</v>
      </c>
      <c r="P901" s="430">
        <f t="shared" si="40"/>
        <v>3</v>
      </c>
      <c r="Q901" s="431" t="str">
        <f t="shared" si="41"/>
        <v>Gastos_com_Pessoal</v>
      </c>
      <c r="R901" s="429" t="s">
        <v>330</v>
      </c>
      <c r="S901" s="429" t="s">
        <v>330</v>
      </c>
    </row>
    <row r="902" spans="1:19" s="432" customFormat="1" ht="87.75" customHeight="1" x14ac:dyDescent="0.2">
      <c r="A902" s="424">
        <v>897</v>
      </c>
      <c r="B902" s="455">
        <v>43441</v>
      </c>
      <c r="C902" s="454">
        <v>43313</v>
      </c>
      <c r="D902" s="429" t="s">
        <v>281</v>
      </c>
      <c r="E902" s="429" t="s">
        <v>91</v>
      </c>
      <c r="F902" s="436">
        <v>-597</v>
      </c>
      <c r="G902" s="457" t="s">
        <v>2360</v>
      </c>
      <c r="H902" s="429" t="s">
        <v>329</v>
      </c>
      <c r="I902" s="429" t="s">
        <v>720</v>
      </c>
      <c r="J902" s="429" t="s">
        <v>721</v>
      </c>
      <c r="K902" s="429" t="s">
        <v>722</v>
      </c>
      <c r="L902" s="429" t="s">
        <v>723</v>
      </c>
      <c r="M902" s="429" t="s">
        <v>330</v>
      </c>
      <c r="N902" s="455">
        <v>43440</v>
      </c>
      <c r="O902" s="430">
        <f t="shared" si="39"/>
        <v>4</v>
      </c>
      <c r="P902" s="430">
        <f t="shared" si="40"/>
        <v>0</v>
      </c>
      <c r="Q902" s="431" t="str">
        <f t="shared" si="41"/>
        <v>Gastos_Gerais</v>
      </c>
      <c r="R902" s="429" t="s">
        <v>330</v>
      </c>
      <c r="S902" s="429" t="s">
        <v>330</v>
      </c>
    </row>
    <row r="903" spans="1:19" s="432" customFormat="1" ht="54.95" customHeight="1" x14ac:dyDescent="0.2">
      <c r="A903" s="424">
        <v>898</v>
      </c>
      <c r="B903" s="455">
        <v>43441</v>
      </c>
      <c r="C903" s="454">
        <v>43405</v>
      </c>
      <c r="D903" s="429" t="s">
        <v>189</v>
      </c>
      <c r="E903" s="429" t="s">
        <v>5</v>
      </c>
      <c r="F903" s="436">
        <v>-3506.49</v>
      </c>
      <c r="G903" s="457" t="s">
        <v>2361</v>
      </c>
      <c r="H903" s="429" t="s">
        <v>330</v>
      </c>
      <c r="I903" s="429" t="s">
        <v>720</v>
      </c>
      <c r="J903" s="429" t="s">
        <v>721</v>
      </c>
      <c r="K903" s="429" t="s">
        <v>722</v>
      </c>
      <c r="L903" s="429" t="s">
        <v>723</v>
      </c>
      <c r="M903" s="429" t="s">
        <v>330</v>
      </c>
      <c r="N903" s="455">
        <v>43440</v>
      </c>
      <c r="O903" s="430">
        <f t="shared" ref="O903:O966" si="42">IF(B903=0,0,IF(YEAR(B903)=$P$1,MONTH(B903)-$O$1+12,(YEAR(B903)-$P$1)*11-$O$1+5+MONTH(B903)))-11</f>
        <v>4</v>
      </c>
      <c r="P903" s="430">
        <f t="shared" ref="P903:P966" si="43">IF(C903=0,0,IF(YEAR(C903)=$P$1,MONTH(C903)-$O$1+11,(YEAR(C903)-$P$1)*12-$O$1+11+MONTH(C903)))-10</f>
        <v>3</v>
      </c>
      <c r="Q903" s="431" t="str">
        <f t="shared" ref="Q903:Q966" si="44">SUBSTITUTE(D903," ","_")</f>
        <v>Gastos_com_Pessoal</v>
      </c>
      <c r="R903" s="429" t="s">
        <v>330</v>
      </c>
      <c r="S903" s="429" t="s">
        <v>330</v>
      </c>
    </row>
    <row r="904" spans="1:19" s="432" customFormat="1" ht="54.95" customHeight="1" x14ac:dyDescent="0.2">
      <c r="A904" s="424">
        <v>899</v>
      </c>
      <c r="B904" s="455">
        <v>43441</v>
      </c>
      <c r="C904" s="454">
        <v>43405</v>
      </c>
      <c r="D904" s="429" t="s">
        <v>189</v>
      </c>
      <c r="E904" s="429" t="s">
        <v>278</v>
      </c>
      <c r="F904" s="436">
        <v>-1479.48</v>
      </c>
      <c r="G904" s="457" t="s">
        <v>2362</v>
      </c>
      <c r="H904" s="429" t="s">
        <v>330</v>
      </c>
      <c r="I904" s="429" t="s">
        <v>720</v>
      </c>
      <c r="J904" s="429" t="s">
        <v>721</v>
      </c>
      <c r="K904" s="429" t="s">
        <v>722</v>
      </c>
      <c r="L904" s="429" t="s">
        <v>723</v>
      </c>
      <c r="M904" s="429" t="s">
        <v>330</v>
      </c>
      <c r="N904" s="455">
        <v>43440</v>
      </c>
      <c r="O904" s="430">
        <f t="shared" si="42"/>
        <v>4</v>
      </c>
      <c r="P904" s="430">
        <f t="shared" si="43"/>
        <v>3</v>
      </c>
      <c r="Q904" s="431" t="str">
        <f t="shared" si="44"/>
        <v>Gastos_com_Pessoal</v>
      </c>
      <c r="R904" s="429" t="s">
        <v>330</v>
      </c>
      <c r="S904" s="429" t="s">
        <v>330</v>
      </c>
    </row>
    <row r="905" spans="1:19" s="432" customFormat="1" ht="89.25" customHeight="1" x14ac:dyDescent="0.2">
      <c r="A905" s="424">
        <v>900</v>
      </c>
      <c r="B905" s="455">
        <v>43441</v>
      </c>
      <c r="C905" s="454">
        <v>43405</v>
      </c>
      <c r="D905" s="429" t="s">
        <v>281</v>
      </c>
      <c r="E905" s="429" t="s">
        <v>93</v>
      </c>
      <c r="F905" s="436">
        <v>-162.5</v>
      </c>
      <c r="G905" s="457" t="s">
        <v>2363</v>
      </c>
      <c r="H905" s="429" t="s">
        <v>329</v>
      </c>
      <c r="I905" s="429" t="s">
        <v>720</v>
      </c>
      <c r="J905" s="429" t="s">
        <v>721</v>
      </c>
      <c r="K905" s="429" t="s">
        <v>722</v>
      </c>
      <c r="L905" s="429" t="s">
        <v>723</v>
      </c>
      <c r="M905" s="429" t="s">
        <v>330</v>
      </c>
      <c r="N905" s="455">
        <v>43441</v>
      </c>
      <c r="O905" s="430">
        <f t="shared" si="42"/>
        <v>4</v>
      </c>
      <c r="P905" s="430">
        <f t="shared" si="43"/>
        <v>3</v>
      </c>
      <c r="Q905" s="431" t="str">
        <f t="shared" si="44"/>
        <v>Gastos_Gerais</v>
      </c>
      <c r="R905" s="429" t="s">
        <v>330</v>
      </c>
      <c r="S905" s="429" t="s">
        <v>330</v>
      </c>
    </row>
    <row r="906" spans="1:19" s="432" customFormat="1" ht="72.75" customHeight="1" x14ac:dyDescent="0.2">
      <c r="A906" s="424">
        <v>901</v>
      </c>
      <c r="B906" s="455">
        <v>43441</v>
      </c>
      <c r="C906" s="454">
        <v>43405</v>
      </c>
      <c r="D906" s="429" t="s">
        <v>281</v>
      </c>
      <c r="E906" s="429" t="s">
        <v>93</v>
      </c>
      <c r="F906" s="436">
        <v>-312.5</v>
      </c>
      <c r="G906" s="457" t="s">
        <v>2364</v>
      </c>
      <c r="H906" s="429" t="s">
        <v>329</v>
      </c>
      <c r="I906" s="429" t="s">
        <v>720</v>
      </c>
      <c r="J906" s="429" t="s">
        <v>721</v>
      </c>
      <c r="K906" s="429" t="s">
        <v>722</v>
      </c>
      <c r="L906" s="429" t="s">
        <v>723</v>
      </c>
      <c r="M906" s="429" t="s">
        <v>330</v>
      </c>
      <c r="N906" s="455">
        <v>43441</v>
      </c>
      <c r="O906" s="430">
        <f t="shared" si="42"/>
        <v>4</v>
      </c>
      <c r="P906" s="430">
        <f t="shared" si="43"/>
        <v>3</v>
      </c>
      <c r="Q906" s="431" t="str">
        <f t="shared" si="44"/>
        <v>Gastos_Gerais</v>
      </c>
      <c r="R906" s="429" t="s">
        <v>330</v>
      </c>
      <c r="S906" s="429" t="s">
        <v>330</v>
      </c>
    </row>
    <row r="907" spans="1:19" s="432" customFormat="1" ht="54.95" customHeight="1" x14ac:dyDescent="0.2">
      <c r="A907" s="424">
        <v>902</v>
      </c>
      <c r="B907" s="455">
        <v>43441</v>
      </c>
      <c r="C907" s="454">
        <v>43405</v>
      </c>
      <c r="D907" s="429" t="s">
        <v>189</v>
      </c>
      <c r="E907" s="429" t="s">
        <v>5</v>
      </c>
      <c r="F907" s="436">
        <v>-2403.6799999999998</v>
      </c>
      <c r="G907" s="457" t="s">
        <v>2365</v>
      </c>
      <c r="H907" s="429" t="s">
        <v>330</v>
      </c>
      <c r="I907" s="429" t="s">
        <v>720</v>
      </c>
      <c r="J907" s="429" t="s">
        <v>721</v>
      </c>
      <c r="K907" s="429" t="s">
        <v>722</v>
      </c>
      <c r="L907" s="429" t="s">
        <v>723</v>
      </c>
      <c r="M907" s="429" t="s">
        <v>330</v>
      </c>
      <c r="N907" s="455">
        <v>43441</v>
      </c>
      <c r="O907" s="430">
        <f t="shared" si="42"/>
        <v>4</v>
      </c>
      <c r="P907" s="430">
        <f t="shared" si="43"/>
        <v>3</v>
      </c>
      <c r="Q907" s="431" t="str">
        <f t="shared" si="44"/>
        <v>Gastos_com_Pessoal</v>
      </c>
      <c r="R907" s="429" t="s">
        <v>330</v>
      </c>
      <c r="S907" s="429" t="s">
        <v>330</v>
      </c>
    </row>
    <row r="908" spans="1:19" s="432" customFormat="1" ht="54.95" customHeight="1" x14ac:dyDescent="0.2">
      <c r="A908" s="424">
        <v>903</v>
      </c>
      <c r="B908" s="455">
        <v>43441</v>
      </c>
      <c r="C908" s="454">
        <v>43405</v>
      </c>
      <c r="D908" s="429" t="s">
        <v>189</v>
      </c>
      <c r="E908" s="429" t="s">
        <v>278</v>
      </c>
      <c r="F908" s="436">
        <v>-1071.21</v>
      </c>
      <c r="G908" s="457" t="s">
        <v>2366</v>
      </c>
      <c r="H908" s="429" t="s">
        <v>330</v>
      </c>
      <c r="I908" s="429" t="s">
        <v>720</v>
      </c>
      <c r="J908" s="429" t="s">
        <v>721</v>
      </c>
      <c r="K908" s="429" t="s">
        <v>722</v>
      </c>
      <c r="L908" s="429" t="s">
        <v>723</v>
      </c>
      <c r="M908" s="429" t="s">
        <v>330</v>
      </c>
      <c r="N908" s="455">
        <v>43441</v>
      </c>
      <c r="O908" s="430">
        <f t="shared" si="42"/>
        <v>4</v>
      </c>
      <c r="P908" s="430">
        <f t="shared" si="43"/>
        <v>3</v>
      </c>
      <c r="Q908" s="431" t="str">
        <f t="shared" si="44"/>
        <v>Gastos_com_Pessoal</v>
      </c>
      <c r="R908" s="429" t="s">
        <v>330</v>
      </c>
      <c r="S908" s="429" t="s">
        <v>330</v>
      </c>
    </row>
    <row r="909" spans="1:19" s="432" customFormat="1" ht="54.95" customHeight="1" x14ac:dyDescent="0.2">
      <c r="A909" s="424">
        <v>904</v>
      </c>
      <c r="B909" s="455">
        <v>43441</v>
      </c>
      <c r="C909" s="454">
        <v>43405</v>
      </c>
      <c r="D909" s="429" t="s">
        <v>189</v>
      </c>
      <c r="E909" s="429" t="s">
        <v>5</v>
      </c>
      <c r="F909" s="436">
        <v>-83.81</v>
      </c>
      <c r="G909" s="457" t="s">
        <v>2367</v>
      </c>
      <c r="H909" s="429" t="s">
        <v>330</v>
      </c>
      <c r="I909" s="429" t="s">
        <v>720</v>
      </c>
      <c r="J909" s="429" t="s">
        <v>721</v>
      </c>
      <c r="K909" s="429" t="s">
        <v>722</v>
      </c>
      <c r="L909" s="429" t="s">
        <v>723</v>
      </c>
      <c r="M909" s="429" t="s">
        <v>330</v>
      </c>
      <c r="N909" s="455">
        <v>43441</v>
      </c>
      <c r="O909" s="430">
        <f t="shared" si="42"/>
        <v>4</v>
      </c>
      <c r="P909" s="430">
        <f t="shared" si="43"/>
        <v>3</v>
      </c>
      <c r="Q909" s="431" t="str">
        <f t="shared" si="44"/>
        <v>Gastos_com_Pessoal</v>
      </c>
      <c r="R909" s="429" t="s">
        <v>330</v>
      </c>
      <c r="S909" s="429" t="s">
        <v>330</v>
      </c>
    </row>
    <row r="910" spans="1:19" s="432" customFormat="1" ht="54.95" customHeight="1" x14ac:dyDescent="0.2">
      <c r="A910" s="424">
        <v>905</v>
      </c>
      <c r="B910" s="455">
        <v>43441</v>
      </c>
      <c r="C910" s="454">
        <v>43405</v>
      </c>
      <c r="D910" s="429" t="s">
        <v>189</v>
      </c>
      <c r="E910" s="429" t="s">
        <v>278</v>
      </c>
      <c r="F910" s="436">
        <v>-13.97</v>
      </c>
      <c r="G910" s="457" t="s">
        <v>2368</v>
      </c>
      <c r="H910" s="429" t="s">
        <v>330</v>
      </c>
      <c r="I910" s="429" t="s">
        <v>720</v>
      </c>
      <c r="J910" s="429" t="s">
        <v>721</v>
      </c>
      <c r="K910" s="429" t="s">
        <v>722</v>
      </c>
      <c r="L910" s="429" t="s">
        <v>723</v>
      </c>
      <c r="M910" s="429" t="s">
        <v>330</v>
      </c>
      <c r="N910" s="455">
        <v>43441</v>
      </c>
      <c r="O910" s="430">
        <f t="shared" si="42"/>
        <v>4</v>
      </c>
      <c r="P910" s="430">
        <f t="shared" si="43"/>
        <v>3</v>
      </c>
      <c r="Q910" s="431" t="str">
        <f t="shared" si="44"/>
        <v>Gastos_com_Pessoal</v>
      </c>
      <c r="R910" s="429" t="s">
        <v>330</v>
      </c>
      <c r="S910" s="429" t="s">
        <v>330</v>
      </c>
    </row>
    <row r="911" spans="1:19" s="432" customFormat="1" ht="76.5" customHeight="1" x14ac:dyDescent="0.2">
      <c r="A911" s="424">
        <v>906</v>
      </c>
      <c r="B911" s="455">
        <v>43441</v>
      </c>
      <c r="C911" s="454">
        <v>43405</v>
      </c>
      <c r="D911" s="429" t="s">
        <v>281</v>
      </c>
      <c r="E911" s="429" t="s">
        <v>93</v>
      </c>
      <c r="F911" s="436">
        <v>-162.5</v>
      </c>
      <c r="G911" s="457" t="s">
        <v>2369</v>
      </c>
      <c r="H911" s="429" t="s">
        <v>329</v>
      </c>
      <c r="I911" s="429" t="s">
        <v>720</v>
      </c>
      <c r="J911" s="429" t="s">
        <v>721</v>
      </c>
      <c r="K911" s="429" t="s">
        <v>722</v>
      </c>
      <c r="L911" s="429" t="s">
        <v>723</v>
      </c>
      <c r="M911" s="429" t="s">
        <v>330</v>
      </c>
      <c r="N911" s="455">
        <v>43441</v>
      </c>
      <c r="O911" s="430">
        <f t="shared" si="42"/>
        <v>4</v>
      </c>
      <c r="P911" s="430">
        <f t="shared" si="43"/>
        <v>3</v>
      </c>
      <c r="Q911" s="431" t="str">
        <f t="shared" si="44"/>
        <v>Gastos_Gerais</v>
      </c>
      <c r="R911" s="429" t="s">
        <v>330</v>
      </c>
      <c r="S911" s="429" t="s">
        <v>330</v>
      </c>
    </row>
    <row r="912" spans="1:19" s="432" customFormat="1" ht="54.95" customHeight="1" x14ac:dyDescent="0.2">
      <c r="A912" s="424">
        <v>907</v>
      </c>
      <c r="B912" s="455">
        <v>43441</v>
      </c>
      <c r="C912" s="454">
        <v>43405</v>
      </c>
      <c r="D912" s="429" t="s">
        <v>189</v>
      </c>
      <c r="E912" s="429" t="s">
        <v>5</v>
      </c>
      <c r="F912" s="436">
        <v>-2132</v>
      </c>
      <c r="G912" s="457" t="s">
        <v>2370</v>
      </c>
      <c r="H912" s="429" t="s">
        <v>330</v>
      </c>
      <c r="I912" s="429" t="s">
        <v>720</v>
      </c>
      <c r="J912" s="429" t="s">
        <v>721</v>
      </c>
      <c r="K912" s="429" t="s">
        <v>722</v>
      </c>
      <c r="L912" s="429" t="s">
        <v>723</v>
      </c>
      <c r="M912" s="429" t="s">
        <v>330</v>
      </c>
      <c r="N912" s="455">
        <v>43441</v>
      </c>
      <c r="O912" s="430">
        <f t="shared" si="42"/>
        <v>4</v>
      </c>
      <c r="P912" s="430">
        <f t="shared" si="43"/>
        <v>3</v>
      </c>
      <c r="Q912" s="431" t="str">
        <f t="shared" si="44"/>
        <v>Gastos_com_Pessoal</v>
      </c>
      <c r="R912" s="429" t="s">
        <v>330</v>
      </c>
      <c r="S912" s="429" t="s">
        <v>330</v>
      </c>
    </row>
    <row r="913" spans="1:19" s="432" customFormat="1" ht="54.95" customHeight="1" x14ac:dyDescent="0.2">
      <c r="A913" s="424">
        <v>908</v>
      </c>
      <c r="B913" s="455">
        <v>43441</v>
      </c>
      <c r="C913" s="454">
        <v>43405</v>
      </c>
      <c r="D913" s="429" t="s">
        <v>189</v>
      </c>
      <c r="E913" s="429" t="s">
        <v>278</v>
      </c>
      <c r="F913" s="436">
        <v>-644.04</v>
      </c>
      <c r="G913" s="457" t="s">
        <v>2371</v>
      </c>
      <c r="H913" s="429" t="s">
        <v>330</v>
      </c>
      <c r="I913" s="429" t="s">
        <v>720</v>
      </c>
      <c r="J913" s="429" t="s">
        <v>721</v>
      </c>
      <c r="K913" s="429" t="s">
        <v>722</v>
      </c>
      <c r="L913" s="429" t="s">
        <v>723</v>
      </c>
      <c r="M913" s="429" t="s">
        <v>330</v>
      </c>
      <c r="N913" s="455">
        <v>43441</v>
      </c>
      <c r="O913" s="430">
        <f t="shared" si="42"/>
        <v>4</v>
      </c>
      <c r="P913" s="430">
        <f t="shared" si="43"/>
        <v>3</v>
      </c>
      <c r="Q913" s="431" t="str">
        <f t="shared" si="44"/>
        <v>Gastos_com_Pessoal</v>
      </c>
      <c r="R913" s="429" t="s">
        <v>330</v>
      </c>
      <c r="S913" s="429" t="s">
        <v>330</v>
      </c>
    </row>
    <row r="914" spans="1:19" s="432" customFormat="1" ht="54.95" customHeight="1" x14ac:dyDescent="0.2">
      <c r="A914" s="424">
        <v>909</v>
      </c>
      <c r="B914" s="455">
        <v>43441</v>
      </c>
      <c r="C914" s="454">
        <v>43374</v>
      </c>
      <c r="D914" s="429" t="s">
        <v>189</v>
      </c>
      <c r="E914" s="429" t="s">
        <v>9</v>
      </c>
      <c r="F914" s="436">
        <v>194.59</v>
      </c>
      <c r="G914" s="457" t="s">
        <v>922</v>
      </c>
      <c r="H914" s="429" t="s">
        <v>330</v>
      </c>
      <c r="I914" s="429" t="s">
        <v>923</v>
      </c>
      <c r="J914" s="429" t="s">
        <v>721</v>
      </c>
      <c r="K914" s="429" t="s">
        <v>722</v>
      </c>
      <c r="L914" s="429" t="s">
        <v>723</v>
      </c>
      <c r="M914" s="429" t="s">
        <v>330</v>
      </c>
      <c r="N914" s="455">
        <v>43441</v>
      </c>
      <c r="O914" s="430">
        <f t="shared" si="42"/>
        <v>4</v>
      </c>
      <c r="P914" s="430">
        <f t="shared" si="43"/>
        <v>2</v>
      </c>
      <c r="Q914" s="431" t="str">
        <f t="shared" si="44"/>
        <v>Gastos_com_Pessoal</v>
      </c>
      <c r="R914" s="429" t="s">
        <v>330</v>
      </c>
      <c r="S914" s="429" t="s">
        <v>330</v>
      </c>
    </row>
    <row r="915" spans="1:19" s="432" customFormat="1" ht="54.95" customHeight="1" x14ac:dyDescent="0.2">
      <c r="A915" s="424">
        <v>910</v>
      </c>
      <c r="B915" s="455">
        <v>43441</v>
      </c>
      <c r="C915" s="454">
        <v>43405</v>
      </c>
      <c r="D915" s="429" t="s">
        <v>189</v>
      </c>
      <c r="E915" s="429" t="s">
        <v>5</v>
      </c>
      <c r="F915" s="436">
        <v>10750.36</v>
      </c>
      <c r="G915" s="457" t="s">
        <v>2372</v>
      </c>
      <c r="H915" s="429" t="s">
        <v>330</v>
      </c>
      <c r="I915" s="429" t="s">
        <v>706</v>
      </c>
      <c r="J915" s="429" t="s">
        <v>707</v>
      </c>
      <c r="K915" s="429" t="s">
        <v>621</v>
      </c>
      <c r="L915" s="429" t="s">
        <v>708</v>
      </c>
      <c r="M915" s="429" t="s">
        <v>330</v>
      </c>
      <c r="N915" s="455">
        <v>43441</v>
      </c>
      <c r="O915" s="430">
        <f t="shared" si="42"/>
        <v>4</v>
      </c>
      <c r="P915" s="430">
        <f t="shared" si="43"/>
        <v>3</v>
      </c>
      <c r="Q915" s="431" t="str">
        <f t="shared" si="44"/>
        <v>Gastos_com_Pessoal</v>
      </c>
      <c r="R915" s="429" t="s">
        <v>330</v>
      </c>
      <c r="S915" s="429" t="s">
        <v>330</v>
      </c>
    </row>
    <row r="916" spans="1:19" s="432" customFormat="1" ht="54.95" customHeight="1" x14ac:dyDescent="0.2">
      <c r="A916" s="424">
        <v>911</v>
      </c>
      <c r="B916" s="455">
        <v>43441</v>
      </c>
      <c r="C916" s="454">
        <v>43405</v>
      </c>
      <c r="D916" s="429" t="s">
        <v>189</v>
      </c>
      <c r="E916" s="429" t="s">
        <v>278</v>
      </c>
      <c r="F916" s="436">
        <v>4290.24</v>
      </c>
      <c r="G916" s="457" t="s">
        <v>2373</v>
      </c>
      <c r="H916" s="429" t="s">
        <v>330</v>
      </c>
      <c r="I916" s="429" t="s">
        <v>706</v>
      </c>
      <c r="J916" s="429" t="s">
        <v>707</v>
      </c>
      <c r="K916" s="429" t="s">
        <v>621</v>
      </c>
      <c r="L916" s="429" t="s">
        <v>708</v>
      </c>
      <c r="M916" s="429" t="s">
        <v>330</v>
      </c>
      <c r="N916" s="455">
        <v>43441</v>
      </c>
      <c r="O916" s="430">
        <f t="shared" si="42"/>
        <v>4</v>
      </c>
      <c r="P916" s="430">
        <f t="shared" si="43"/>
        <v>3</v>
      </c>
      <c r="Q916" s="431" t="str">
        <f t="shared" si="44"/>
        <v>Gastos_com_Pessoal</v>
      </c>
      <c r="R916" s="429" t="s">
        <v>330</v>
      </c>
      <c r="S916" s="429" t="s">
        <v>330</v>
      </c>
    </row>
    <row r="917" spans="1:19" s="432" customFormat="1" ht="108" customHeight="1" x14ac:dyDescent="0.2">
      <c r="A917" s="424">
        <v>912</v>
      </c>
      <c r="B917" s="455">
        <v>43441</v>
      </c>
      <c r="C917" s="454">
        <v>43374</v>
      </c>
      <c r="D917" s="429" t="s">
        <v>281</v>
      </c>
      <c r="E917" s="429" t="s">
        <v>398</v>
      </c>
      <c r="F917" s="436">
        <v>787.96</v>
      </c>
      <c r="G917" s="457" t="s">
        <v>2129</v>
      </c>
      <c r="H917" s="429" t="s">
        <v>402</v>
      </c>
      <c r="I917" s="429" t="s">
        <v>2130</v>
      </c>
      <c r="J917" s="429" t="s">
        <v>2131</v>
      </c>
      <c r="K917" s="429" t="s">
        <v>740</v>
      </c>
      <c r="L917" s="429" t="s">
        <v>33</v>
      </c>
      <c r="M917" s="429" t="s">
        <v>2374</v>
      </c>
      <c r="N917" s="455">
        <v>43413</v>
      </c>
      <c r="O917" s="430">
        <f t="shared" si="42"/>
        <v>4</v>
      </c>
      <c r="P917" s="430">
        <f t="shared" si="43"/>
        <v>2</v>
      </c>
      <c r="Q917" s="431" t="str">
        <f t="shared" si="44"/>
        <v>Gastos_Gerais</v>
      </c>
      <c r="R917" s="429" t="s">
        <v>422</v>
      </c>
      <c r="S917" s="429" t="s">
        <v>2133</v>
      </c>
    </row>
    <row r="918" spans="1:19" s="432" customFormat="1" ht="135.75" customHeight="1" x14ac:dyDescent="0.2">
      <c r="A918" s="424">
        <v>913</v>
      </c>
      <c r="B918" s="455">
        <v>43441</v>
      </c>
      <c r="C918" s="454">
        <v>43405</v>
      </c>
      <c r="D918" s="429" t="s">
        <v>281</v>
      </c>
      <c r="E918" s="429" t="s">
        <v>93</v>
      </c>
      <c r="F918" s="436">
        <v>778.16</v>
      </c>
      <c r="G918" s="457" t="s">
        <v>2375</v>
      </c>
      <c r="H918" s="429" t="s">
        <v>329</v>
      </c>
      <c r="I918" s="429" t="s">
        <v>872</v>
      </c>
      <c r="J918" s="429" t="s">
        <v>873</v>
      </c>
      <c r="K918" s="429" t="s">
        <v>740</v>
      </c>
      <c r="L918" s="429" t="s">
        <v>33</v>
      </c>
      <c r="M918" s="429" t="s">
        <v>2376</v>
      </c>
      <c r="N918" s="455">
        <v>43438</v>
      </c>
      <c r="O918" s="430">
        <f t="shared" si="42"/>
        <v>4</v>
      </c>
      <c r="P918" s="430">
        <f t="shared" si="43"/>
        <v>3</v>
      </c>
      <c r="Q918" s="431" t="str">
        <f t="shared" si="44"/>
        <v>Gastos_Gerais</v>
      </c>
      <c r="R918" s="429" t="s">
        <v>422</v>
      </c>
      <c r="S918" s="429" t="s">
        <v>875</v>
      </c>
    </row>
    <row r="919" spans="1:19" s="432" customFormat="1" ht="63" customHeight="1" x14ac:dyDescent="0.2">
      <c r="A919" s="424">
        <v>914</v>
      </c>
      <c r="B919" s="455">
        <v>43441</v>
      </c>
      <c r="C919" s="454">
        <v>43313</v>
      </c>
      <c r="D919" s="429" t="s">
        <v>281</v>
      </c>
      <c r="E919" s="429" t="s">
        <v>91</v>
      </c>
      <c r="F919" s="436">
        <v>2000</v>
      </c>
      <c r="G919" s="457" t="s">
        <v>2377</v>
      </c>
      <c r="H919" s="429" t="s">
        <v>329</v>
      </c>
      <c r="I919" s="429" t="s">
        <v>1418</v>
      </c>
      <c r="J919" s="429" t="s">
        <v>1419</v>
      </c>
      <c r="K919" s="429" t="s">
        <v>608</v>
      </c>
      <c r="L919" s="429" t="s">
        <v>33</v>
      </c>
      <c r="M919" s="429" t="s">
        <v>2378</v>
      </c>
      <c r="N919" s="455">
        <v>43436</v>
      </c>
      <c r="O919" s="430">
        <f t="shared" si="42"/>
        <v>4</v>
      </c>
      <c r="P919" s="430">
        <f t="shared" si="43"/>
        <v>0</v>
      </c>
      <c r="Q919" s="431" t="str">
        <f t="shared" si="44"/>
        <v>Gastos_Gerais</v>
      </c>
      <c r="R919" s="429" t="s">
        <v>425</v>
      </c>
      <c r="S919" s="429" t="s">
        <v>1421</v>
      </c>
    </row>
    <row r="920" spans="1:19" s="432" customFormat="1" ht="54.95" customHeight="1" x14ac:dyDescent="0.2">
      <c r="A920" s="424">
        <v>915</v>
      </c>
      <c r="B920" s="455">
        <v>43441</v>
      </c>
      <c r="C920" s="454">
        <v>43435</v>
      </c>
      <c r="D920" s="429" t="s">
        <v>281</v>
      </c>
      <c r="E920" s="429" t="s">
        <v>63</v>
      </c>
      <c r="F920" s="436">
        <v>4550</v>
      </c>
      <c r="G920" s="457" t="s">
        <v>2424</v>
      </c>
      <c r="H920" s="429" t="s">
        <v>405</v>
      </c>
      <c r="I920" s="429" t="s">
        <v>2425</v>
      </c>
      <c r="J920" s="429" t="s">
        <v>2426</v>
      </c>
      <c r="K920" s="429" t="s">
        <v>740</v>
      </c>
      <c r="L920" s="429" t="s">
        <v>2427</v>
      </c>
      <c r="M920" s="429" t="s">
        <v>2428</v>
      </c>
      <c r="N920" s="455">
        <v>43444</v>
      </c>
      <c r="O920" s="430">
        <f t="shared" si="42"/>
        <v>4</v>
      </c>
      <c r="P920" s="430">
        <f t="shared" si="43"/>
        <v>4</v>
      </c>
      <c r="Q920" s="431" t="str">
        <f t="shared" si="44"/>
        <v>Gastos_Gerais</v>
      </c>
      <c r="R920" s="429" t="s">
        <v>425</v>
      </c>
      <c r="S920" s="429" t="s">
        <v>2429</v>
      </c>
    </row>
    <row r="921" spans="1:19" s="432" customFormat="1" ht="54.95" customHeight="1" x14ac:dyDescent="0.2">
      <c r="A921" s="424">
        <v>916</v>
      </c>
      <c r="B921" s="455">
        <v>43444</v>
      </c>
      <c r="C921" s="454">
        <v>43405</v>
      </c>
      <c r="D921" s="429" t="s">
        <v>281</v>
      </c>
      <c r="E921" s="429" t="s">
        <v>3</v>
      </c>
      <c r="F921" s="436">
        <v>-9</v>
      </c>
      <c r="G921" s="457" t="s">
        <v>2385</v>
      </c>
      <c r="H921" s="429" t="s">
        <v>329</v>
      </c>
      <c r="I921" s="429" t="s">
        <v>720</v>
      </c>
      <c r="J921" s="429" t="s">
        <v>721</v>
      </c>
      <c r="K921" s="429" t="s">
        <v>722</v>
      </c>
      <c r="L921" s="429" t="s">
        <v>723</v>
      </c>
      <c r="M921" s="429" t="s">
        <v>330</v>
      </c>
      <c r="N921" s="455">
        <v>43444</v>
      </c>
      <c r="O921" s="430">
        <f t="shared" si="42"/>
        <v>4</v>
      </c>
      <c r="P921" s="430">
        <f t="shared" si="43"/>
        <v>3</v>
      </c>
      <c r="Q921" s="431" t="str">
        <f t="shared" si="44"/>
        <v>Gastos_Gerais</v>
      </c>
      <c r="R921" s="429" t="s">
        <v>330</v>
      </c>
      <c r="S921" s="429" t="s">
        <v>330</v>
      </c>
    </row>
    <row r="922" spans="1:19" s="432" customFormat="1" ht="54.95" customHeight="1" x14ac:dyDescent="0.2">
      <c r="A922" s="424">
        <v>917</v>
      </c>
      <c r="B922" s="455">
        <v>43444</v>
      </c>
      <c r="C922" s="454">
        <v>43405</v>
      </c>
      <c r="D922" s="429" t="s">
        <v>281</v>
      </c>
      <c r="E922" s="429" t="s">
        <v>3</v>
      </c>
      <c r="F922" s="436">
        <v>-1869.83</v>
      </c>
      <c r="G922" s="457" t="s">
        <v>2386</v>
      </c>
      <c r="H922" s="429" t="s">
        <v>329</v>
      </c>
      <c r="I922" s="429" t="s">
        <v>720</v>
      </c>
      <c r="J922" s="429" t="s">
        <v>721</v>
      </c>
      <c r="K922" s="429" t="s">
        <v>722</v>
      </c>
      <c r="L922" s="429" t="s">
        <v>723</v>
      </c>
      <c r="M922" s="429" t="s">
        <v>330</v>
      </c>
      <c r="N922" s="455">
        <v>43444</v>
      </c>
      <c r="O922" s="430">
        <f t="shared" si="42"/>
        <v>4</v>
      </c>
      <c r="P922" s="430">
        <f t="shared" si="43"/>
        <v>3</v>
      </c>
      <c r="Q922" s="431" t="str">
        <f t="shared" si="44"/>
        <v>Gastos_Gerais</v>
      </c>
      <c r="R922" s="429" t="s">
        <v>330</v>
      </c>
      <c r="S922" s="429" t="s">
        <v>330</v>
      </c>
    </row>
    <row r="923" spans="1:19" s="432" customFormat="1" ht="54.95" customHeight="1" x14ac:dyDescent="0.2">
      <c r="A923" s="424">
        <v>918</v>
      </c>
      <c r="B923" s="455">
        <v>43444</v>
      </c>
      <c r="C923" s="454">
        <v>43405</v>
      </c>
      <c r="D923" s="429" t="s">
        <v>281</v>
      </c>
      <c r="E923" s="429" t="s">
        <v>3</v>
      </c>
      <c r="F923" s="436">
        <v>-411</v>
      </c>
      <c r="G923" s="457" t="s">
        <v>756</v>
      </c>
      <c r="H923" s="429" t="s">
        <v>329</v>
      </c>
      <c r="I923" s="429" t="s">
        <v>720</v>
      </c>
      <c r="J923" s="429" t="s">
        <v>721</v>
      </c>
      <c r="K923" s="429" t="s">
        <v>722</v>
      </c>
      <c r="L923" s="429" t="s">
        <v>723</v>
      </c>
      <c r="M923" s="429" t="s">
        <v>330</v>
      </c>
      <c r="N923" s="455">
        <v>43444</v>
      </c>
      <c r="O923" s="430">
        <f t="shared" si="42"/>
        <v>4</v>
      </c>
      <c r="P923" s="430">
        <f t="shared" si="43"/>
        <v>3</v>
      </c>
      <c r="Q923" s="431" t="str">
        <f t="shared" si="44"/>
        <v>Gastos_Gerais</v>
      </c>
      <c r="R923" s="429" t="s">
        <v>330</v>
      </c>
      <c r="S923" s="429" t="s">
        <v>330</v>
      </c>
    </row>
    <row r="924" spans="1:19" s="432" customFormat="1" ht="54.95" customHeight="1" x14ac:dyDescent="0.2">
      <c r="A924" s="424">
        <v>919</v>
      </c>
      <c r="B924" s="455">
        <v>43444</v>
      </c>
      <c r="C924" s="454">
        <v>43405</v>
      </c>
      <c r="D924" s="429" t="s">
        <v>281</v>
      </c>
      <c r="E924" s="429" t="s">
        <v>4</v>
      </c>
      <c r="F924" s="436">
        <v>-446.07</v>
      </c>
      <c r="G924" s="457" t="s">
        <v>2387</v>
      </c>
      <c r="H924" s="429" t="s">
        <v>329</v>
      </c>
      <c r="I924" s="429" t="s">
        <v>720</v>
      </c>
      <c r="J924" s="429" t="s">
        <v>721</v>
      </c>
      <c r="K924" s="429" t="s">
        <v>722</v>
      </c>
      <c r="L924" s="429" t="s">
        <v>723</v>
      </c>
      <c r="M924" s="429" t="s">
        <v>330</v>
      </c>
      <c r="N924" s="455">
        <v>43444</v>
      </c>
      <c r="O924" s="430">
        <f t="shared" si="42"/>
        <v>4</v>
      </c>
      <c r="P924" s="430">
        <f t="shared" si="43"/>
        <v>3</v>
      </c>
      <c r="Q924" s="431" t="str">
        <f t="shared" si="44"/>
        <v>Gastos_Gerais</v>
      </c>
      <c r="R924" s="429" t="s">
        <v>330</v>
      </c>
      <c r="S924" s="429" t="s">
        <v>330</v>
      </c>
    </row>
    <row r="925" spans="1:19" s="432" customFormat="1" ht="54.95" customHeight="1" x14ac:dyDescent="0.2">
      <c r="A925" s="424">
        <v>920</v>
      </c>
      <c r="B925" s="455">
        <v>43444</v>
      </c>
      <c r="C925" s="454">
        <v>43405</v>
      </c>
      <c r="D925" s="429" t="s">
        <v>281</v>
      </c>
      <c r="E925" s="429" t="s">
        <v>3</v>
      </c>
      <c r="F925" s="436">
        <v>-1869.83</v>
      </c>
      <c r="G925" s="457" t="s">
        <v>2388</v>
      </c>
      <c r="H925" s="429" t="s">
        <v>329</v>
      </c>
      <c r="I925" s="429" t="s">
        <v>720</v>
      </c>
      <c r="J925" s="429" t="s">
        <v>721</v>
      </c>
      <c r="K925" s="429" t="s">
        <v>722</v>
      </c>
      <c r="L925" s="429" t="s">
        <v>723</v>
      </c>
      <c r="M925" s="429" t="s">
        <v>330</v>
      </c>
      <c r="N925" s="455">
        <v>43444</v>
      </c>
      <c r="O925" s="430">
        <f t="shared" si="42"/>
        <v>4</v>
      </c>
      <c r="P925" s="430">
        <f t="shared" si="43"/>
        <v>3</v>
      </c>
      <c r="Q925" s="431" t="str">
        <f t="shared" si="44"/>
        <v>Gastos_Gerais</v>
      </c>
      <c r="R925" s="429" t="s">
        <v>330</v>
      </c>
      <c r="S925" s="429" t="s">
        <v>330</v>
      </c>
    </row>
    <row r="926" spans="1:19" s="432" customFormat="1" ht="54.95" customHeight="1" x14ac:dyDescent="0.2">
      <c r="A926" s="424">
        <v>921</v>
      </c>
      <c r="B926" s="455">
        <v>43444</v>
      </c>
      <c r="C926" s="454">
        <v>43405</v>
      </c>
      <c r="D926" s="429" t="s">
        <v>281</v>
      </c>
      <c r="E926" s="429" t="s">
        <v>3</v>
      </c>
      <c r="F926" s="436">
        <v>-411</v>
      </c>
      <c r="G926" s="457" t="s">
        <v>1961</v>
      </c>
      <c r="H926" s="429" t="s">
        <v>329</v>
      </c>
      <c r="I926" s="429" t="s">
        <v>720</v>
      </c>
      <c r="J926" s="429" t="s">
        <v>721</v>
      </c>
      <c r="K926" s="429" t="s">
        <v>722</v>
      </c>
      <c r="L926" s="429" t="s">
        <v>723</v>
      </c>
      <c r="M926" s="429" t="s">
        <v>330</v>
      </c>
      <c r="N926" s="455">
        <v>43444</v>
      </c>
      <c r="O926" s="430">
        <f t="shared" si="42"/>
        <v>4</v>
      </c>
      <c r="P926" s="430">
        <f t="shared" si="43"/>
        <v>3</v>
      </c>
      <c r="Q926" s="431" t="str">
        <f t="shared" si="44"/>
        <v>Gastos_Gerais</v>
      </c>
      <c r="R926" s="429" t="s">
        <v>330</v>
      </c>
      <c r="S926" s="429" t="s">
        <v>330</v>
      </c>
    </row>
    <row r="927" spans="1:19" s="432" customFormat="1" ht="54.95" customHeight="1" x14ac:dyDescent="0.2">
      <c r="A927" s="424">
        <v>922</v>
      </c>
      <c r="B927" s="455">
        <v>43444</v>
      </c>
      <c r="C927" s="454">
        <v>43405</v>
      </c>
      <c r="D927" s="429" t="s">
        <v>281</v>
      </c>
      <c r="E927" s="429" t="s">
        <v>4</v>
      </c>
      <c r="F927" s="436">
        <v>-446.07</v>
      </c>
      <c r="G927" s="457" t="s">
        <v>2389</v>
      </c>
      <c r="H927" s="429" t="s">
        <v>329</v>
      </c>
      <c r="I927" s="429" t="s">
        <v>720</v>
      </c>
      <c r="J927" s="429" t="s">
        <v>721</v>
      </c>
      <c r="K927" s="429" t="s">
        <v>722</v>
      </c>
      <c r="L927" s="429" t="s">
        <v>723</v>
      </c>
      <c r="M927" s="429" t="s">
        <v>330</v>
      </c>
      <c r="N927" s="455">
        <v>43444</v>
      </c>
      <c r="O927" s="430">
        <f t="shared" si="42"/>
        <v>4</v>
      </c>
      <c r="P927" s="430">
        <f t="shared" si="43"/>
        <v>3</v>
      </c>
      <c r="Q927" s="431" t="str">
        <f t="shared" si="44"/>
        <v>Gastos_Gerais</v>
      </c>
      <c r="R927" s="429" t="s">
        <v>330</v>
      </c>
      <c r="S927" s="429" t="s">
        <v>330</v>
      </c>
    </row>
    <row r="928" spans="1:19" s="432" customFormat="1" ht="54.95" customHeight="1" x14ac:dyDescent="0.2">
      <c r="A928" s="424">
        <v>923</v>
      </c>
      <c r="B928" s="455">
        <v>43444</v>
      </c>
      <c r="C928" s="454">
        <v>43405</v>
      </c>
      <c r="D928" s="429" t="s">
        <v>281</v>
      </c>
      <c r="E928" s="429" t="s">
        <v>3</v>
      </c>
      <c r="F928" s="436">
        <v>-800</v>
      </c>
      <c r="G928" s="457" t="s">
        <v>2390</v>
      </c>
      <c r="H928" s="429" t="s">
        <v>329</v>
      </c>
      <c r="I928" s="429" t="s">
        <v>720</v>
      </c>
      <c r="J928" s="429" t="s">
        <v>721</v>
      </c>
      <c r="K928" s="429" t="s">
        <v>722</v>
      </c>
      <c r="L928" s="429" t="s">
        <v>723</v>
      </c>
      <c r="M928" s="429" t="s">
        <v>330</v>
      </c>
      <c r="N928" s="455">
        <v>43444</v>
      </c>
      <c r="O928" s="430">
        <f t="shared" si="42"/>
        <v>4</v>
      </c>
      <c r="P928" s="430">
        <f t="shared" si="43"/>
        <v>3</v>
      </c>
      <c r="Q928" s="431" t="str">
        <f t="shared" si="44"/>
        <v>Gastos_Gerais</v>
      </c>
      <c r="R928" s="429" t="s">
        <v>330</v>
      </c>
      <c r="S928" s="429" t="s">
        <v>330</v>
      </c>
    </row>
    <row r="929" spans="1:19" s="432" customFormat="1" ht="54.95" customHeight="1" x14ac:dyDescent="0.2">
      <c r="A929" s="424">
        <v>924</v>
      </c>
      <c r="B929" s="455">
        <v>43444</v>
      </c>
      <c r="C929" s="454">
        <v>43405</v>
      </c>
      <c r="D929" s="429" t="s">
        <v>281</v>
      </c>
      <c r="E929" s="429" t="s">
        <v>4</v>
      </c>
      <c r="F929" s="436">
        <v>-150</v>
      </c>
      <c r="G929" s="457" t="s">
        <v>2391</v>
      </c>
      <c r="H929" s="429" t="s">
        <v>329</v>
      </c>
      <c r="I929" s="429" t="s">
        <v>720</v>
      </c>
      <c r="J929" s="429" t="s">
        <v>721</v>
      </c>
      <c r="K929" s="429" t="s">
        <v>722</v>
      </c>
      <c r="L929" s="429" t="s">
        <v>723</v>
      </c>
      <c r="M929" s="429" t="s">
        <v>330</v>
      </c>
      <c r="N929" s="455">
        <v>43444</v>
      </c>
      <c r="O929" s="430">
        <f t="shared" si="42"/>
        <v>4</v>
      </c>
      <c r="P929" s="430">
        <f t="shared" si="43"/>
        <v>3</v>
      </c>
      <c r="Q929" s="431" t="str">
        <f t="shared" si="44"/>
        <v>Gastos_Gerais</v>
      </c>
      <c r="R929" s="429" t="s">
        <v>330</v>
      </c>
      <c r="S929" s="429" t="s">
        <v>330</v>
      </c>
    </row>
    <row r="930" spans="1:19" s="432" customFormat="1" ht="90" customHeight="1" x14ac:dyDescent="0.2">
      <c r="A930" s="424">
        <v>925</v>
      </c>
      <c r="B930" s="455">
        <v>43444</v>
      </c>
      <c r="C930" s="454">
        <v>43405</v>
      </c>
      <c r="D930" s="429" t="s">
        <v>281</v>
      </c>
      <c r="E930" s="429" t="s">
        <v>398</v>
      </c>
      <c r="F930" s="436">
        <v>465.6</v>
      </c>
      <c r="G930" s="457" t="s">
        <v>2107</v>
      </c>
      <c r="H930" s="429" t="s">
        <v>402</v>
      </c>
      <c r="I930" s="429" t="s">
        <v>1563</v>
      </c>
      <c r="J930" s="429" t="s">
        <v>1564</v>
      </c>
      <c r="K930" s="429" t="s">
        <v>441</v>
      </c>
      <c r="L930" s="429" t="s">
        <v>33</v>
      </c>
      <c r="M930" s="429" t="s">
        <v>2393</v>
      </c>
      <c r="N930" s="455">
        <v>43440</v>
      </c>
      <c r="O930" s="430">
        <f t="shared" si="42"/>
        <v>4</v>
      </c>
      <c r="P930" s="430">
        <f t="shared" si="43"/>
        <v>3</v>
      </c>
      <c r="Q930" s="431" t="str">
        <f t="shared" si="44"/>
        <v>Gastos_Gerais</v>
      </c>
      <c r="R930" s="429" t="s">
        <v>425</v>
      </c>
      <c r="S930" s="429" t="s">
        <v>2394</v>
      </c>
    </row>
    <row r="931" spans="1:19" s="432" customFormat="1" ht="133.5" customHeight="1" x14ac:dyDescent="0.2">
      <c r="A931" s="424">
        <v>926</v>
      </c>
      <c r="B931" s="455">
        <v>43444</v>
      </c>
      <c r="C931" s="454">
        <v>43405</v>
      </c>
      <c r="D931" s="429" t="s">
        <v>281</v>
      </c>
      <c r="E931" s="429" t="s">
        <v>10</v>
      </c>
      <c r="F931" s="436">
        <v>1829.6</v>
      </c>
      <c r="G931" s="457" t="s">
        <v>2395</v>
      </c>
      <c r="H931" s="429" t="s">
        <v>329</v>
      </c>
      <c r="I931" s="429" t="s">
        <v>762</v>
      </c>
      <c r="J931" s="429" t="s">
        <v>763</v>
      </c>
      <c r="K931" s="429" t="s">
        <v>441</v>
      </c>
      <c r="L931" s="429" t="s">
        <v>33</v>
      </c>
      <c r="M931" s="429" t="s">
        <v>2396</v>
      </c>
      <c r="N931" s="455">
        <v>43439</v>
      </c>
      <c r="O931" s="430">
        <f t="shared" si="42"/>
        <v>4</v>
      </c>
      <c r="P931" s="430">
        <f t="shared" si="43"/>
        <v>3</v>
      </c>
      <c r="Q931" s="431" t="str">
        <f t="shared" si="44"/>
        <v>Gastos_Gerais</v>
      </c>
      <c r="R931" s="429" t="s">
        <v>422</v>
      </c>
      <c r="S931" s="429" t="s">
        <v>1292</v>
      </c>
    </row>
    <row r="932" spans="1:19" s="432" customFormat="1" ht="54.95" customHeight="1" x14ac:dyDescent="0.2">
      <c r="A932" s="424">
        <v>927</v>
      </c>
      <c r="B932" s="455">
        <v>43444</v>
      </c>
      <c r="C932" s="454">
        <v>43405</v>
      </c>
      <c r="D932" s="429" t="s">
        <v>189</v>
      </c>
      <c r="E932" s="429" t="s">
        <v>186</v>
      </c>
      <c r="F932" s="436">
        <v>100.8</v>
      </c>
      <c r="G932" s="457" t="s">
        <v>921</v>
      </c>
      <c r="H932" s="429" t="s">
        <v>330</v>
      </c>
      <c r="I932" s="429" t="s">
        <v>923</v>
      </c>
      <c r="J932" s="429" t="s">
        <v>721</v>
      </c>
      <c r="K932" s="429" t="s">
        <v>722</v>
      </c>
      <c r="L932" s="429" t="s">
        <v>723</v>
      </c>
      <c r="M932" s="429" t="s">
        <v>330</v>
      </c>
      <c r="N932" s="455">
        <v>43444</v>
      </c>
      <c r="O932" s="430">
        <f t="shared" si="42"/>
        <v>4</v>
      </c>
      <c r="P932" s="430">
        <f t="shared" si="43"/>
        <v>3</v>
      </c>
      <c r="Q932" s="431" t="str">
        <f t="shared" si="44"/>
        <v>Gastos_com_Pessoal</v>
      </c>
      <c r="R932" s="429" t="s">
        <v>330</v>
      </c>
      <c r="S932" s="429" t="s">
        <v>330</v>
      </c>
    </row>
    <row r="933" spans="1:19" s="432" customFormat="1" ht="133.5" customHeight="1" x14ac:dyDescent="0.2">
      <c r="A933" s="424">
        <v>928</v>
      </c>
      <c r="B933" s="455">
        <v>43444</v>
      </c>
      <c r="C933" s="454">
        <v>43405</v>
      </c>
      <c r="D933" s="429" t="s">
        <v>281</v>
      </c>
      <c r="E933" s="429" t="s">
        <v>374</v>
      </c>
      <c r="F933" s="436">
        <v>9610.68</v>
      </c>
      <c r="G933" s="457" t="s">
        <v>2190</v>
      </c>
      <c r="H933" s="429" t="s">
        <v>402</v>
      </c>
      <c r="I933" s="429" t="s">
        <v>2397</v>
      </c>
      <c r="J933" s="429" t="s">
        <v>2398</v>
      </c>
      <c r="K933" s="429" t="s">
        <v>441</v>
      </c>
      <c r="L933" s="429" t="s">
        <v>531</v>
      </c>
      <c r="M933" s="429" t="s">
        <v>330</v>
      </c>
      <c r="N933" s="455">
        <v>43441</v>
      </c>
      <c r="O933" s="430">
        <f t="shared" si="42"/>
        <v>4</v>
      </c>
      <c r="P933" s="430">
        <f t="shared" si="43"/>
        <v>3</v>
      </c>
      <c r="Q933" s="431" t="str">
        <f t="shared" si="44"/>
        <v>Gastos_Gerais</v>
      </c>
      <c r="R933" s="429" t="s">
        <v>422</v>
      </c>
      <c r="S933" s="429" t="s">
        <v>2399</v>
      </c>
    </row>
    <row r="934" spans="1:19" s="432" customFormat="1" ht="172.5" customHeight="1" x14ac:dyDescent="0.2">
      <c r="A934" s="424">
        <v>929</v>
      </c>
      <c r="B934" s="455">
        <v>43444</v>
      </c>
      <c r="C934" s="454">
        <v>43435</v>
      </c>
      <c r="D934" s="429" t="s">
        <v>281</v>
      </c>
      <c r="E934" s="429" t="s">
        <v>382</v>
      </c>
      <c r="F934" s="436">
        <v>430</v>
      </c>
      <c r="G934" s="457" t="s">
        <v>2286</v>
      </c>
      <c r="H934" s="429" t="s">
        <v>405</v>
      </c>
      <c r="I934" s="429" t="s">
        <v>2400</v>
      </c>
      <c r="J934" s="429" t="s">
        <v>2401</v>
      </c>
      <c r="K934" s="429" t="s">
        <v>441</v>
      </c>
      <c r="L934" s="429" t="s">
        <v>835</v>
      </c>
      <c r="M934" s="429">
        <v>281</v>
      </c>
      <c r="N934" s="455">
        <v>43441</v>
      </c>
      <c r="O934" s="430">
        <f t="shared" si="42"/>
        <v>4</v>
      </c>
      <c r="P934" s="430">
        <f t="shared" si="43"/>
        <v>4</v>
      </c>
      <c r="Q934" s="431" t="str">
        <f t="shared" si="44"/>
        <v>Gastos_Gerais</v>
      </c>
      <c r="R934" s="429" t="s">
        <v>425</v>
      </c>
      <c r="S934" s="429" t="s">
        <v>2402</v>
      </c>
    </row>
    <row r="935" spans="1:19" s="432" customFormat="1" ht="54.95" customHeight="1" x14ac:dyDescent="0.2">
      <c r="A935" s="424">
        <v>930</v>
      </c>
      <c r="B935" s="455">
        <v>43444</v>
      </c>
      <c r="C935" s="454">
        <v>43405</v>
      </c>
      <c r="D935" s="429" t="s">
        <v>281</v>
      </c>
      <c r="E935" s="429" t="s">
        <v>3</v>
      </c>
      <c r="F935" s="436">
        <v>6418.5</v>
      </c>
      <c r="G935" s="457" t="s">
        <v>2404</v>
      </c>
      <c r="H935" s="429" t="s">
        <v>329</v>
      </c>
      <c r="I935" s="429" t="s">
        <v>738</v>
      </c>
      <c r="J935" s="429" t="s">
        <v>739</v>
      </c>
      <c r="K935" s="429" t="s">
        <v>740</v>
      </c>
      <c r="L935" s="429" t="s">
        <v>741</v>
      </c>
      <c r="M935" s="429">
        <v>12</v>
      </c>
      <c r="N935" s="455">
        <v>43441</v>
      </c>
      <c r="O935" s="430">
        <f t="shared" si="42"/>
        <v>4</v>
      </c>
      <c r="P935" s="430">
        <f t="shared" si="43"/>
        <v>3</v>
      </c>
      <c r="Q935" s="431" t="str">
        <f t="shared" si="44"/>
        <v>Gastos_Gerais</v>
      </c>
      <c r="R935" s="429" t="s">
        <v>330</v>
      </c>
      <c r="S935" s="429" t="s">
        <v>330</v>
      </c>
    </row>
    <row r="936" spans="1:19" s="432" customFormat="1" ht="54.95" customHeight="1" x14ac:dyDescent="0.2">
      <c r="A936" s="424">
        <v>931</v>
      </c>
      <c r="B936" s="455">
        <v>43444</v>
      </c>
      <c r="C936" s="454">
        <v>43405</v>
      </c>
      <c r="D936" s="429" t="s">
        <v>281</v>
      </c>
      <c r="E936" s="429" t="s">
        <v>4</v>
      </c>
      <c r="F936" s="436">
        <v>1488.21</v>
      </c>
      <c r="G936" s="457" t="s">
        <v>2403</v>
      </c>
      <c r="H936" s="429" t="s">
        <v>329</v>
      </c>
      <c r="I936" s="429" t="s">
        <v>738</v>
      </c>
      <c r="J936" s="429" t="s">
        <v>739</v>
      </c>
      <c r="K936" s="429" t="s">
        <v>740</v>
      </c>
      <c r="L936" s="429" t="s">
        <v>741</v>
      </c>
      <c r="M936" s="429">
        <v>12</v>
      </c>
      <c r="N936" s="455">
        <v>43441</v>
      </c>
      <c r="O936" s="430">
        <f t="shared" si="42"/>
        <v>4</v>
      </c>
      <c r="P936" s="430">
        <f t="shared" si="43"/>
        <v>3</v>
      </c>
      <c r="Q936" s="431" t="str">
        <f t="shared" si="44"/>
        <v>Gastos_Gerais</v>
      </c>
      <c r="R936" s="429" t="s">
        <v>330</v>
      </c>
      <c r="S936" s="429" t="s">
        <v>330</v>
      </c>
    </row>
    <row r="937" spans="1:19" s="432" customFormat="1" ht="179.25" customHeight="1" x14ac:dyDescent="0.2">
      <c r="A937" s="424">
        <v>932</v>
      </c>
      <c r="B937" s="455">
        <v>43444</v>
      </c>
      <c r="C937" s="454">
        <v>43405</v>
      </c>
      <c r="D937" s="429" t="s">
        <v>281</v>
      </c>
      <c r="E937" s="429" t="s">
        <v>382</v>
      </c>
      <c r="F937" s="436">
        <v>430</v>
      </c>
      <c r="G937" s="457" t="s">
        <v>2289</v>
      </c>
      <c r="H937" s="429" t="s">
        <v>405</v>
      </c>
      <c r="I937" s="429" t="s">
        <v>2405</v>
      </c>
      <c r="J937" s="429" t="s">
        <v>2406</v>
      </c>
      <c r="K937" s="429" t="s">
        <v>608</v>
      </c>
      <c r="L937" s="429" t="s">
        <v>835</v>
      </c>
      <c r="M937" s="429">
        <v>282</v>
      </c>
      <c r="N937" s="455">
        <v>43441</v>
      </c>
      <c r="O937" s="430">
        <f t="shared" si="42"/>
        <v>4</v>
      </c>
      <c r="P937" s="430">
        <f t="shared" si="43"/>
        <v>3</v>
      </c>
      <c r="Q937" s="431" t="str">
        <f t="shared" si="44"/>
        <v>Gastos_Gerais</v>
      </c>
      <c r="R937" s="429" t="s">
        <v>425</v>
      </c>
      <c r="S937" s="429" t="s">
        <v>2407</v>
      </c>
    </row>
    <row r="938" spans="1:19" s="432" customFormat="1" ht="84.75" customHeight="1" x14ac:dyDescent="0.2">
      <c r="A938" s="424">
        <v>933</v>
      </c>
      <c r="B938" s="455">
        <v>43444</v>
      </c>
      <c r="C938" s="454">
        <v>43374</v>
      </c>
      <c r="D938" s="429" t="s">
        <v>281</v>
      </c>
      <c r="E938" s="429" t="s">
        <v>398</v>
      </c>
      <c r="F938" s="436">
        <v>1114.8499999999999</v>
      </c>
      <c r="G938" s="457" t="s">
        <v>2413</v>
      </c>
      <c r="H938" s="429" t="s">
        <v>402</v>
      </c>
      <c r="I938" s="429" t="s">
        <v>2409</v>
      </c>
      <c r="J938" s="429" t="s">
        <v>2408</v>
      </c>
      <c r="K938" s="429" t="s">
        <v>740</v>
      </c>
      <c r="L938" s="429" t="s">
        <v>33</v>
      </c>
      <c r="M938" s="429" t="s">
        <v>2410</v>
      </c>
      <c r="N938" s="455">
        <v>43427</v>
      </c>
      <c r="O938" s="430">
        <f t="shared" si="42"/>
        <v>4</v>
      </c>
      <c r="P938" s="430">
        <f t="shared" si="43"/>
        <v>2</v>
      </c>
      <c r="Q938" s="431" t="str">
        <f t="shared" si="44"/>
        <v>Gastos_Gerais</v>
      </c>
      <c r="R938" s="429" t="s">
        <v>422</v>
      </c>
      <c r="S938" s="429" t="s">
        <v>2411</v>
      </c>
    </row>
    <row r="939" spans="1:19" s="432" customFormat="1" ht="210" customHeight="1" x14ac:dyDescent="0.2">
      <c r="A939" s="424">
        <v>934</v>
      </c>
      <c r="B939" s="455">
        <v>43444</v>
      </c>
      <c r="C939" s="454">
        <v>43435</v>
      </c>
      <c r="D939" s="429" t="s">
        <v>281</v>
      </c>
      <c r="E939" s="429" t="s">
        <v>400</v>
      </c>
      <c r="F939" s="436">
        <v>53</v>
      </c>
      <c r="G939" s="457" t="s">
        <v>2334</v>
      </c>
      <c r="H939" s="429" t="s">
        <v>409</v>
      </c>
      <c r="I939" s="429" t="s">
        <v>2147</v>
      </c>
      <c r="J939" s="429" t="s">
        <v>2148</v>
      </c>
      <c r="K939" s="429" t="s">
        <v>740</v>
      </c>
      <c r="L939" s="429" t="s">
        <v>33</v>
      </c>
      <c r="M939" s="429">
        <v>204131</v>
      </c>
      <c r="N939" s="455">
        <v>43446</v>
      </c>
      <c r="O939" s="430">
        <f t="shared" si="42"/>
        <v>4</v>
      </c>
      <c r="P939" s="430">
        <f t="shared" si="43"/>
        <v>4</v>
      </c>
      <c r="Q939" s="431" t="str">
        <f t="shared" si="44"/>
        <v>Gastos_Gerais</v>
      </c>
      <c r="R939" s="429" t="s">
        <v>425</v>
      </c>
      <c r="S939" s="429" t="s">
        <v>2414</v>
      </c>
    </row>
    <row r="940" spans="1:19" s="432" customFormat="1" ht="54.95" customHeight="1" x14ac:dyDescent="0.2">
      <c r="A940" s="424">
        <v>935</v>
      </c>
      <c r="B940" s="455">
        <v>43444</v>
      </c>
      <c r="C940" s="454">
        <v>43435</v>
      </c>
      <c r="D940" s="429" t="s">
        <v>281</v>
      </c>
      <c r="E940" s="429" t="s">
        <v>72</v>
      </c>
      <c r="F940" s="436">
        <v>100</v>
      </c>
      <c r="G940" s="457" t="s">
        <v>743</v>
      </c>
      <c r="H940" s="429" t="s">
        <v>330</v>
      </c>
      <c r="I940" s="429" t="s">
        <v>744</v>
      </c>
      <c r="J940" s="429" t="s">
        <v>745</v>
      </c>
      <c r="K940" s="429" t="s">
        <v>746</v>
      </c>
      <c r="L940" s="429" t="s">
        <v>723</v>
      </c>
      <c r="M940" s="429" t="s">
        <v>330</v>
      </c>
      <c r="N940" s="455">
        <v>43444</v>
      </c>
      <c r="O940" s="430">
        <f t="shared" si="42"/>
        <v>4</v>
      </c>
      <c r="P940" s="430">
        <f t="shared" si="43"/>
        <v>4</v>
      </c>
      <c r="Q940" s="431" t="str">
        <f t="shared" si="44"/>
        <v>Gastos_Gerais</v>
      </c>
      <c r="R940" s="429" t="s">
        <v>330</v>
      </c>
      <c r="S940" s="429" t="s">
        <v>330</v>
      </c>
    </row>
    <row r="941" spans="1:19" s="432" customFormat="1" ht="117" customHeight="1" x14ac:dyDescent="0.2">
      <c r="A941" s="424">
        <v>936</v>
      </c>
      <c r="B941" s="455">
        <v>43445</v>
      </c>
      <c r="C941" s="454">
        <v>43405</v>
      </c>
      <c r="D941" s="429" t="s">
        <v>281</v>
      </c>
      <c r="E941" s="429" t="s">
        <v>400</v>
      </c>
      <c r="F941" s="436">
        <v>5000</v>
      </c>
      <c r="G941" s="457" t="s">
        <v>2418</v>
      </c>
      <c r="H941" s="429" t="s">
        <v>405</v>
      </c>
      <c r="I941" s="429" t="s">
        <v>1137</v>
      </c>
      <c r="J941" s="429" t="s">
        <v>1138</v>
      </c>
      <c r="K941" s="429" t="s">
        <v>2419</v>
      </c>
      <c r="L941" s="429" t="s">
        <v>33</v>
      </c>
      <c r="M941" s="429" t="s">
        <v>2420</v>
      </c>
      <c r="N941" s="455">
        <v>43439</v>
      </c>
      <c r="O941" s="430">
        <f t="shared" si="42"/>
        <v>4</v>
      </c>
      <c r="P941" s="430">
        <f t="shared" si="43"/>
        <v>3</v>
      </c>
      <c r="Q941" s="431" t="str">
        <f t="shared" si="44"/>
        <v>Gastos_Gerais</v>
      </c>
      <c r="R941" s="429" t="s">
        <v>422</v>
      </c>
      <c r="S941" s="429" t="s">
        <v>1797</v>
      </c>
    </row>
    <row r="942" spans="1:19" s="432" customFormat="1" ht="138.75" customHeight="1" x14ac:dyDescent="0.2">
      <c r="A942" s="424">
        <v>937</v>
      </c>
      <c r="B942" s="455">
        <v>43445</v>
      </c>
      <c r="C942" s="454">
        <v>43405</v>
      </c>
      <c r="D942" s="429" t="s">
        <v>281</v>
      </c>
      <c r="E942" s="429" t="s">
        <v>380</v>
      </c>
      <c r="F942" s="436">
        <v>2300</v>
      </c>
      <c r="G942" s="457" t="s">
        <v>716</v>
      </c>
      <c r="H942" s="429" t="s">
        <v>402</v>
      </c>
      <c r="I942" s="429" t="s">
        <v>1020</v>
      </c>
      <c r="J942" s="429" t="s">
        <v>1533</v>
      </c>
      <c r="K942" s="429" t="s">
        <v>2421</v>
      </c>
      <c r="L942" s="429" t="s">
        <v>33</v>
      </c>
      <c r="M942" s="429" t="s">
        <v>2422</v>
      </c>
      <c r="N942" s="455">
        <v>43439</v>
      </c>
      <c r="O942" s="430">
        <f t="shared" si="42"/>
        <v>4</v>
      </c>
      <c r="P942" s="430">
        <f t="shared" si="43"/>
        <v>3</v>
      </c>
      <c r="Q942" s="431" t="str">
        <f t="shared" si="44"/>
        <v>Gastos_Gerais</v>
      </c>
      <c r="R942" s="429" t="s">
        <v>422</v>
      </c>
      <c r="S942" s="429" t="s">
        <v>1024</v>
      </c>
    </row>
    <row r="943" spans="1:19" s="432" customFormat="1" ht="54.95" customHeight="1" x14ac:dyDescent="0.2">
      <c r="A943" s="424">
        <v>938</v>
      </c>
      <c r="B943" s="455">
        <v>43446</v>
      </c>
      <c r="C943" s="454">
        <v>43344</v>
      </c>
      <c r="D943" s="433" t="s">
        <v>281</v>
      </c>
      <c r="E943" s="433" t="s">
        <v>382</v>
      </c>
      <c r="F943" s="471">
        <v>1150</v>
      </c>
      <c r="G943" s="457" t="s">
        <v>749</v>
      </c>
      <c r="H943" s="429" t="s">
        <v>403</v>
      </c>
      <c r="I943" s="429" t="s">
        <v>2430</v>
      </c>
      <c r="J943" s="429" t="s">
        <v>2431</v>
      </c>
      <c r="K943" s="429" t="s">
        <v>2432</v>
      </c>
      <c r="L943" s="429" t="s">
        <v>33</v>
      </c>
      <c r="M943" s="429" t="s">
        <v>2433</v>
      </c>
      <c r="N943" s="455">
        <v>43440</v>
      </c>
      <c r="O943" s="430">
        <f t="shared" si="42"/>
        <v>4</v>
      </c>
      <c r="P943" s="430">
        <f t="shared" si="43"/>
        <v>1</v>
      </c>
      <c r="Q943" s="431" t="str">
        <f t="shared" si="44"/>
        <v>Gastos_Gerais</v>
      </c>
      <c r="R943" s="429" t="s">
        <v>425</v>
      </c>
      <c r="S943" s="429" t="s">
        <v>2434</v>
      </c>
    </row>
    <row r="944" spans="1:19" s="432" customFormat="1" ht="133.5" customHeight="1" x14ac:dyDescent="0.2">
      <c r="A944" s="424">
        <v>939</v>
      </c>
      <c r="B944" s="455">
        <v>43446</v>
      </c>
      <c r="C944" s="454">
        <v>43313</v>
      </c>
      <c r="D944" s="433" t="s">
        <v>281</v>
      </c>
      <c r="E944" s="433" t="s">
        <v>400</v>
      </c>
      <c r="F944" s="471">
        <v>4494.3599999999997</v>
      </c>
      <c r="G944" s="457" t="s">
        <v>1236</v>
      </c>
      <c r="H944" s="429" t="s">
        <v>405</v>
      </c>
      <c r="I944" s="429" t="s">
        <v>2435</v>
      </c>
      <c r="J944" s="429" t="s">
        <v>2436</v>
      </c>
      <c r="K944" s="429" t="s">
        <v>608</v>
      </c>
      <c r="L944" s="429" t="s">
        <v>531</v>
      </c>
      <c r="M944" s="429" t="s">
        <v>330</v>
      </c>
      <c r="N944" s="455">
        <v>43445</v>
      </c>
      <c r="O944" s="430">
        <f t="shared" si="42"/>
        <v>4</v>
      </c>
      <c r="P944" s="430">
        <f t="shared" si="43"/>
        <v>0</v>
      </c>
      <c r="Q944" s="431" t="str">
        <f t="shared" si="44"/>
        <v>Gastos_Gerais</v>
      </c>
      <c r="R944" s="429" t="s">
        <v>425</v>
      </c>
      <c r="S944" s="429" t="s">
        <v>2437</v>
      </c>
    </row>
    <row r="945" spans="1:19" s="432" customFormat="1" ht="129" customHeight="1" x14ac:dyDescent="0.2">
      <c r="A945" s="424">
        <v>940</v>
      </c>
      <c r="B945" s="455">
        <v>43446</v>
      </c>
      <c r="C945" s="454">
        <v>43405</v>
      </c>
      <c r="D945" s="433" t="s">
        <v>281</v>
      </c>
      <c r="E945" s="429" t="s">
        <v>380</v>
      </c>
      <c r="F945" s="471">
        <v>2940</v>
      </c>
      <c r="G945" s="457" t="s">
        <v>2439</v>
      </c>
      <c r="H945" s="429" t="s">
        <v>405</v>
      </c>
      <c r="I945" s="429" t="s">
        <v>710</v>
      </c>
      <c r="J945" s="429" t="s">
        <v>711</v>
      </c>
      <c r="K945" s="429" t="s">
        <v>608</v>
      </c>
      <c r="L945" s="429" t="s">
        <v>33</v>
      </c>
      <c r="M945" s="429" t="s">
        <v>2440</v>
      </c>
      <c r="N945" s="455">
        <v>43445</v>
      </c>
      <c r="O945" s="430">
        <f t="shared" si="42"/>
        <v>4</v>
      </c>
      <c r="P945" s="430">
        <f t="shared" si="43"/>
        <v>3</v>
      </c>
      <c r="Q945" s="431" t="str">
        <f t="shared" si="44"/>
        <v>Gastos_Gerais</v>
      </c>
      <c r="R945" s="429" t="s">
        <v>647</v>
      </c>
      <c r="S945" s="429" t="s">
        <v>2441</v>
      </c>
    </row>
    <row r="946" spans="1:19" s="432" customFormat="1" ht="182.25" customHeight="1" x14ac:dyDescent="0.2">
      <c r="A946" s="424">
        <v>941</v>
      </c>
      <c r="B946" s="455">
        <v>43446</v>
      </c>
      <c r="C946" s="454">
        <v>43435</v>
      </c>
      <c r="D946" s="429" t="s">
        <v>281</v>
      </c>
      <c r="E946" s="429" t="s">
        <v>382</v>
      </c>
      <c r="F946" s="436">
        <v>430</v>
      </c>
      <c r="G946" s="457" t="s">
        <v>2292</v>
      </c>
      <c r="H946" s="429" t="s">
        <v>405</v>
      </c>
      <c r="I946" s="429" t="s">
        <v>2442</v>
      </c>
      <c r="J946" s="429" t="s">
        <v>2443</v>
      </c>
      <c r="K946" s="429" t="s">
        <v>608</v>
      </c>
      <c r="L946" s="429" t="s">
        <v>835</v>
      </c>
      <c r="M946" s="429">
        <v>285</v>
      </c>
      <c r="N946" s="455">
        <v>43441</v>
      </c>
      <c r="O946" s="430">
        <f t="shared" si="42"/>
        <v>4</v>
      </c>
      <c r="P946" s="430">
        <f t="shared" si="43"/>
        <v>4</v>
      </c>
      <c r="Q946" s="431" t="str">
        <f t="shared" si="44"/>
        <v>Gastos_Gerais</v>
      </c>
      <c r="R946" s="429" t="s">
        <v>425</v>
      </c>
      <c r="S946" s="429" t="s">
        <v>2444</v>
      </c>
    </row>
    <row r="947" spans="1:19" s="432" customFormat="1" ht="120.75" customHeight="1" x14ac:dyDescent="0.2">
      <c r="A947" s="424">
        <v>942</v>
      </c>
      <c r="B947" s="455">
        <v>43447</v>
      </c>
      <c r="C947" s="454">
        <v>43374</v>
      </c>
      <c r="D947" s="429" t="s">
        <v>281</v>
      </c>
      <c r="E947" s="429" t="s">
        <v>229</v>
      </c>
      <c r="F947" s="436">
        <v>4875.5</v>
      </c>
      <c r="G947" s="457" t="s">
        <v>2125</v>
      </c>
      <c r="H947" s="429" t="s">
        <v>409</v>
      </c>
      <c r="I947" s="429" t="s">
        <v>924</v>
      </c>
      <c r="J947" s="429" t="s">
        <v>925</v>
      </c>
      <c r="K947" s="429" t="s">
        <v>441</v>
      </c>
      <c r="L947" s="429" t="s">
        <v>33</v>
      </c>
      <c r="M947" s="429" t="s">
        <v>1947</v>
      </c>
      <c r="N947" s="455">
        <v>43445</v>
      </c>
      <c r="O947" s="430">
        <f t="shared" si="42"/>
        <v>4</v>
      </c>
      <c r="P947" s="430">
        <f t="shared" si="43"/>
        <v>2</v>
      </c>
      <c r="Q947" s="431" t="str">
        <f t="shared" si="44"/>
        <v>Gastos_Gerais</v>
      </c>
      <c r="R947" s="429" t="s">
        <v>425</v>
      </c>
      <c r="S947" s="429" t="s">
        <v>2127</v>
      </c>
    </row>
    <row r="948" spans="1:19" s="432" customFormat="1" ht="54.95" customHeight="1" x14ac:dyDescent="0.2">
      <c r="A948" s="424">
        <v>943</v>
      </c>
      <c r="B948" s="455">
        <v>43447</v>
      </c>
      <c r="C948" s="454">
        <v>43405</v>
      </c>
      <c r="D948" s="429" t="s">
        <v>281</v>
      </c>
      <c r="E948" s="429" t="s">
        <v>398</v>
      </c>
      <c r="F948" s="436">
        <v>1030.29</v>
      </c>
      <c r="G948" s="457" t="s">
        <v>2445</v>
      </c>
      <c r="H948" s="429" t="s">
        <v>402</v>
      </c>
      <c r="I948" s="429" t="s">
        <v>773</v>
      </c>
      <c r="J948" s="429" t="s">
        <v>774</v>
      </c>
      <c r="K948" s="429" t="s">
        <v>441</v>
      </c>
      <c r="L948" s="429" t="s">
        <v>33</v>
      </c>
      <c r="M948" s="429" t="s">
        <v>2447</v>
      </c>
      <c r="N948" s="455">
        <v>43433</v>
      </c>
      <c r="O948" s="430">
        <f t="shared" si="42"/>
        <v>4</v>
      </c>
      <c r="P948" s="430">
        <f t="shared" si="43"/>
        <v>3</v>
      </c>
      <c r="Q948" s="431" t="str">
        <f t="shared" si="44"/>
        <v>Gastos_Gerais</v>
      </c>
      <c r="R948" s="429" t="s">
        <v>422</v>
      </c>
      <c r="S948" s="429" t="s">
        <v>2448</v>
      </c>
    </row>
    <row r="949" spans="1:19" s="432" customFormat="1" ht="219" customHeight="1" x14ac:dyDescent="0.2">
      <c r="A949" s="424">
        <v>944</v>
      </c>
      <c r="B949" s="455">
        <v>43447</v>
      </c>
      <c r="C949" s="454">
        <v>43435</v>
      </c>
      <c r="D949" s="429" t="s">
        <v>281</v>
      </c>
      <c r="E949" s="429" t="s">
        <v>400</v>
      </c>
      <c r="F949" s="436">
        <v>106</v>
      </c>
      <c r="G949" s="457" t="s">
        <v>2423</v>
      </c>
      <c r="H949" s="429" t="s">
        <v>409</v>
      </c>
      <c r="I949" s="429" t="s">
        <v>2147</v>
      </c>
      <c r="J949" s="429" t="s">
        <v>2148</v>
      </c>
      <c r="K949" s="429" t="s">
        <v>740</v>
      </c>
      <c r="L949" s="429" t="s">
        <v>33</v>
      </c>
      <c r="M949" s="429">
        <v>204913</v>
      </c>
      <c r="N949" s="455">
        <v>43451</v>
      </c>
      <c r="O949" s="430">
        <f t="shared" si="42"/>
        <v>4</v>
      </c>
      <c r="P949" s="430">
        <f t="shared" si="43"/>
        <v>4</v>
      </c>
      <c r="Q949" s="431" t="str">
        <f t="shared" si="44"/>
        <v>Gastos_Gerais</v>
      </c>
      <c r="R949" s="429" t="s">
        <v>425</v>
      </c>
      <c r="S949" s="429" t="s">
        <v>2449</v>
      </c>
    </row>
    <row r="950" spans="1:19" s="432" customFormat="1" ht="207" customHeight="1" x14ac:dyDescent="0.2">
      <c r="A950" s="424">
        <v>945</v>
      </c>
      <c r="B950" s="455">
        <v>43447</v>
      </c>
      <c r="C950" s="454">
        <v>43435</v>
      </c>
      <c r="D950" s="429" t="s">
        <v>281</v>
      </c>
      <c r="E950" s="429" t="s">
        <v>400</v>
      </c>
      <c r="F950" s="436">
        <v>53</v>
      </c>
      <c r="G950" s="457" t="s">
        <v>2450</v>
      </c>
      <c r="H950" s="429" t="s">
        <v>409</v>
      </c>
      <c r="I950" s="429" t="s">
        <v>2147</v>
      </c>
      <c r="J950" s="429" t="s">
        <v>2148</v>
      </c>
      <c r="K950" s="429" t="s">
        <v>740</v>
      </c>
      <c r="L950" s="429" t="s">
        <v>33</v>
      </c>
      <c r="M950" s="429"/>
      <c r="N950" s="429"/>
      <c r="O950" s="430">
        <f t="shared" si="42"/>
        <v>4</v>
      </c>
      <c r="P950" s="430">
        <f t="shared" si="43"/>
        <v>4</v>
      </c>
      <c r="Q950" s="431" t="str">
        <f t="shared" si="44"/>
        <v>Gastos_Gerais</v>
      </c>
      <c r="R950" s="429" t="s">
        <v>425</v>
      </c>
      <c r="S950" s="429" t="s">
        <v>2451</v>
      </c>
    </row>
    <row r="951" spans="1:19" s="432" customFormat="1" ht="100.5" customHeight="1" x14ac:dyDescent="0.2">
      <c r="A951" s="424">
        <v>946</v>
      </c>
      <c r="B951" s="455">
        <v>43447</v>
      </c>
      <c r="C951" s="454">
        <v>43405</v>
      </c>
      <c r="D951" s="429" t="s">
        <v>281</v>
      </c>
      <c r="E951" s="429" t="s">
        <v>191</v>
      </c>
      <c r="F951" s="436">
        <v>300</v>
      </c>
      <c r="G951" s="457" t="s">
        <v>2245</v>
      </c>
      <c r="H951" s="429" t="s">
        <v>405</v>
      </c>
      <c r="I951" s="429" t="s">
        <v>837</v>
      </c>
      <c r="J951" s="429" t="s">
        <v>2302</v>
      </c>
      <c r="K951" s="429" t="s">
        <v>608</v>
      </c>
      <c r="L951" s="429" t="s">
        <v>33</v>
      </c>
      <c r="M951" s="429" t="s">
        <v>1473</v>
      </c>
      <c r="N951" s="455">
        <v>43446</v>
      </c>
      <c r="O951" s="430">
        <f t="shared" si="42"/>
        <v>4</v>
      </c>
      <c r="P951" s="430">
        <f t="shared" si="43"/>
        <v>3</v>
      </c>
      <c r="Q951" s="431" t="str">
        <f t="shared" si="44"/>
        <v>Gastos_Gerais</v>
      </c>
      <c r="R951" s="429" t="s">
        <v>425</v>
      </c>
      <c r="S951" s="429" t="s">
        <v>2452</v>
      </c>
    </row>
    <row r="952" spans="1:19" s="432" customFormat="1" ht="91.5" customHeight="1" x14ac:dyDescent="0.2">
      <c r="A952" s="424">
        <v>947</v>
      </c>
      <c r="B952" s="455">
        <v>43447</v>
      </c>
      <c r="C952" s="454">
        <v>43405</v>
      </c>
      <c r="D952" s="429" t="s">
        <v>281</v>
      </c>
      <c r="E952" s="429" t="s">
        <v>398</v>
      </c>
      <c r="F952" s="436">
        <v>893.5</v>
      </c>
      <c r="G952" s="457" t="s">
        <v>2142</v>
      </c>
      <c r="H952" s="429" t="s">
        <v>405</v>
      </c>
      <c r="I952" s="429" t="s">
        <v>2453</v>
      </c>
      <c r="J952" s="429" t="s">
        <v>2454</v>
      </c>
      <c r="K952" s="429" t="s">
        <v>608</v>
      </c>
      <c r="L952" s="429" t="s">
        <v>33</v>
      </c>
      <c r="M952" s="429" t="s">
        <v>2455</v>
      </c>
      <c r="N952" s="455">
        <v>43441</v>
      </c>
      <c r="O952" s="430">
        <f t="shared" si="42"/>
        <v>4</v>
      </c>
      <c r="P952" s="430">
        <f t="shared" si="43"/>
        <v>3</v>
      </c>
      <c r="Q952" s="431" t="str">
        <f t="shared" si="44"/>
        <v>Gastos_Gerais</v>
      </c>
      <c r="R952" s="429" t="s">
        <v>425</v>
      </c>
      <c r="S952" s="429" t="s">
        <v>2456</v>
      </c>
    </row>
    <row r="953" spans="1:19" s="432" customFormat="1" ht="119.25" customHeight="1" x14ac:dyDescent="0.2">
      <c r="A953" s="424">
        <v>948</v>
      </c>
      <c r="B953" s="455">
        <v>43447</v>
      </c>
      <c r="C953" s="454">
        <v>43374</v>
      </c>
      <c r="D953" s="429" t="s">
        <v>281</v>
      </c>
      <c r="E953" s="429" t="s">
        <v>400</v>
      </c>
      <c r="F953" s="436">
        <v>3800</v>
      </c>
      <c r="G953" s="457" t="s">
        <v>1805</v>
      </c>
      <c r="H953" s="429" t="s">
        <v>402</v>
      </c>
      <c r="I953" s="429" t="s">
        <v>2457</v>
      </c>
      <c r="J953" s="429" t="s">
        <v>2458</v>
      </c>
      <c r="K953" s="429" t="s">
        <v>608</v>
      </c>
      <c r="L953" s="429" t="s">
        <v>33</v>
      </c>
      <c r="M953" s="429">
        <v>109</v>
      </c>
      <c r="N953" s="455">
        <v>43437</v>
      </c>
      <c r="O953" s="430">
        <f t="shared" si="42"/>
        <v>4</v>
      </c>
      <c r="P953" s="430">
        <f t="shared" si="43"/>
        <v>2</v>
      </c>
      <c r="Q953" s="431" t="str">
        <f t="shared" si="44"/>
        <v>Gastos_Gerais</v>
      </c>
      <c r="R953" s="429" t="s">
        <v>425</v>
      </c>
      <c r="S953" s="429" t="s">
        <v>2459</v>
      </c>
    </row>
    <row r="954" spans="1:19" s="432" customFormat="1" ht="157.5" customHeight="1" x14ac:dyDescent="0.2">
      <c r="A954" s="424">
        <v>949</v>
      </c>
      <c r="B954" s="455">
        <v>43448</v>
      </c>
      <c r="C954" s="454">
        <v>43405</v>
      </c>
      <c r="D954" s="429" t="s">
        <v>281</v>
      </c>
      <c r="E954" s="429" t="s">
        <v>398</v>
      </c>
      <c r="F954" s="436">
        <v>33830</v>
      </c>
      <c r="G954" s="457" t="s">
        <v>1981</v>
      </c>
      <c r="H954" s="429" t="s">
        <v>409</v>
      </c>
      <c r="I954" s="429" t="s">
        <v>928</v>
      </c>
      <c r="J954" s="429" t="s">
        <v>929</v>
      </c>
      <c r="K954" s="429" t="s">
        <v>441</v>
      </c>
      <c r="L954" s="429" t="s">
        <v>33</v>
      </c>
      <c r="M954" s="429">
        <v>35741</v>
      </c>
      <c r="N954" s="455">
        <v>43447</v>
      </c>
      <c r="O954" s="430">
        <f t="shared" si="42"/>
        <v>4</v>
      </c>
      <c r="P954" s="430">
        <f t="shared" si="43"/>
        <v>3</v>
      </c>
      <c r="Q954" s="431" t="str">
        <f t="shared" si="44"/>
        <v>Gastos_Gerais</v>
      </c>
      <c r="R954" s="429" t="s">
        <v>425</v>
      </c>
      <c r="S954" s="429" t="s">
        <v>2460</v>
      </c>
    </row>
    <row r="955" spans="1:19" s="432" customFormat="1" ht="168.75" customHeight="1" x14ac:dyDescent="0.2">
      <c r="A955" s="424">
        <v>950</v>
      </c>
      <c r="B955" s="455">
        <v>43448</v>
      </c>
      <c r="C955" s="454">
        <v>43435</v>
      </c>
      <c r="D955" s="429" t="s">
        <v>281</v>
      </c>
      <c r="E955" s="429" t="s">
        <v>382</v>
      </c>
      <c r="F955" s="436">
        <v>430</v>
      </c>
      <c r="G955" s="457" t="s">
        <v>2285</v>
      </c>
      <c r="H955" s="429" t="s">
        <v>405</v>
      </c>
      <c r="I955" s="429" t="s">
        <v>2461</v>
      </c>
      <c r="J955" s="429" t="s">
        <v>2462</v>
      </c>
      <c r="K955" s="429" t="s">
        <v>441</v>
      </c>
      <c r="L955" s="429" t="s">
        <v>835</v>
      </c>
      <c r="M955" s="429">
        <v>280</v>
      </c>
      <c r="N955" s="455">
        <v>43441</v>
      </c>
      <c r="O955" s="430">
        <f t="shared" si="42"/>
        <v>4</v>
      </c>
      <c r="P955" s="430">
        <f t="shared" si="43"/>
        <v>4</v>
      </c>
      <c r="Q955" s="431" t="str">
        <f t="shared" si="44"/>
        <v>Gastos_Gerais</v>
      </c>
      <c r="R955" s="429" t="s">
        <v>425</v>
      </c>
      <c r="S955" s="429" t="s">
        <v>2463</v>
      </c>
    </row>
    <row r="956" spans="1:19" s="432" customFormat="1" ht="171" customHeight="1" x14ac:dyDescent="0.2">
      <c r="A956" s="424">
        <v>951</v>
      </c>
      <c r="B956" s="455">
        <v>43448</v>
      </c>
      <c r="C956" s="454">
        <v>43435</v>
      </c>
      <c r="D956" s="429" t="s">
        <v>281</v>
      </c>
      <c r="E956" s="429" t="s">
        <v>382</v>
      </c>
      <c r="F956" s="436">
        <v>430</v>
      </c>
      <c r="G956" s="457" t="s">
        <v>2290</v>
      </c>
      <c r="H956" s="429" t="s">
        <v>405</v>
      </c>
      <c r="I956" s="429" t="s">
        <v>2464</v>
      </c>
      <c r="J956" s="429" t="s">
        <v>2465</v>
      </c>
      <c r="K956" s="429" t="s">
        <v>441</v>
      </c>
      <c r="L956" s="429" t="s">
        <v>835</v>
      </c>
      <c r="M956" s="429">
        <v>283</v>
      </c>
      <c r="N956" s="455">
        <v>43441</v>
      </c>
      <c r="O956" s="430">
        <f t="shared" si="42"/>
        <v>4</v>
      </c>
      <c r="P956" s="430">
        <f t="shared" si="43"/>
        <v>4</v>
      </c>
      <c r="Q956" s="431" t="str">
        <f t="shared" si="44"/>
        <v>Gastos_Gerais</v>
      </c>
      <c r="R956" s="429" t="s">
        <v>425</v>
      </c>
      <c r="S956" s="429" t="s">
        <v>2466</v>
      </c>
    </row>
    <row r="957" spans="1:19" s="432" customFormat="1" ht="159.75" customHeight="1" x14ac:dyDescent="0.2">
      <c r="A957" s="424">
        <v>952</v>
      </c>
      <c r="B957" s="455">
        <v>43448</v>
      </c>
      <c r="C957" s="454">
        <v>43405</v>
      </c>
      <c r="D957" s="429" t="s">
        <v>281</v>
      </c>
      <c r="E957" s="429" t="s">
        <v>398</v>
      </c>
      <c r="F957" s="436">
        <v>31.31</v>
      </c>
      <c r="G957" s="457" t="s">
        <v>1809</v>
      </c>
      <c r="H957" s="429" t="s">
        <v>402</v>
      </c>
      <c r="I957" s="429" t="s">
        <v>1428</v>
      </c>
      <c r="J957" s="429" t="s">
        <v>1429</v>
      </c>
      <c r="K957" s="429" t="s">
        <v>608</v>
      </c>
      <c r="L957" s="429" t="s">
        <v>33</v>
      </c>
      <c r="M957" s="429" t="s">
        <v>2467</v>
      </c>
      <c r="N957" s="455">
        <v>43447</v>
      </c>
      <c r="O957" s="430">
        <f t="shared" si="42"/>
        <v>4</v>
      </c>
      <c r="P957" s="430">
        <f t="shared" si="43"/>
        <v>3</v>
      </c>
      <c r="Q957" s="431" t="str">
        <f t="shared" si="44"/>
        <v>Gastos_Gerais</v>
      </c>
      <c r="R957" s="429" t="s">
        <v>425</v>
      </c>
      <c r="S957" s="429" t="s">
        <v>2468</v>
      </c>
    </row>
    <row r="958" spans="1:19" s="432" customFormat="1" ht="138.75" customHeight="1" x14ac:dyDescent="0.2">
      <c r="A958" s="424">
        <v>953</v>
      </c>
      <c r="B958" s="455">
        <v>43448</v>
      </c>
      <c r="C958" s="454">
        <v>43405</v>
      </c>
      <c r="D958" s="429" t="s">
        <v>281</v>
      </c>
      <c r="E958" s="429" t="s">
        <v>398</v>
      </c>
      <c r="F958" s="436">
        <v>11.08</v>
      </c>
      <c r="G958" s="457" t="s">
        <v>1997</v>
      </c>
      <c r="H958" s="429" t="s">
        <v>402</v>
      </c>
      <c r="I958" s="429" t="s">
        <v>1428</v>
      </c>
      <c r="J958" s="429" t="s">
        <v>1429</v>
      </c>
      <c r="K958" s="429" t="s">
        <v>608</v>
      </c>
      <c r="L958" s="429" t="s">
        <v>33</v>
      </c>
      <c r="M958" s="429" t="s">
        <v>2469</v>
      </c>
      <c r="N958" s="455">
        <v>43447</v>
      </c>
      <c r="O958" s="430">
        <f t="shared" si="42"/>
        <v>4</v>
      </c>
      <c r="P958" s="430">
        <f t="shared" si="43"/>
        <v>3</v>
      </c>
      <c r="Q958" s="431" t="str">
        <f t="shared" si="44"/>
        <v>Gastos_Gerais</v>
      </c>
      <c r="R958" s="429" t="s">
        <v>425</v>
      </c>
      <c r="S958" s="429" t="s">
        <v>2470</v>
      </c>
    </row>
    <row r="959" spans="1:19" s="432" customFormat="1" ht="111.75" customHeight="1" x14ac:dyDescent="0.2">
      <c r="A959" s="424">
        <v>954</v>
      </c>
      <c r="B959" s="455">
        <v>43448</v>
      </c>
      <c r="C959" s="454">
        <v>43405</v>
      </c>
      <c r="D959" s="429" t="s">
        <v>281</v>
      </c>
      <c r="E959" s="429" t="s">
        <v>398</v>
      </c>
      <c r="F959" s="436">
        <v>480.65</v>
      </c>
      <c r="G959" s="457" t="s">
        <v>2282</v>
      </c>
      <c r="H959" s="429" t="s">
        <v>402</v>
      </c>
      <c r="I959" s="429" t="s">
        <v>606</v>
      </c>
      <c r="J959" s="429" t="s">
        <v>607</v>
      </c>
      <c r="K959" s="429" t="s">
        <v>608</v>
      </c>
      <c r="L959" s="429" t="s">
        <v>33</v>
      </c>
      <c r="M959" s="429" t="s">
        <v>2471</v>
      </c>
      <c r="N959" s="455">
        <v>43437</v>
      </c>
      <c r="O959" s="430">
        <f t="shared" si="42"/>
        <v>4</v>
      </c>
      <c r="P959" s="430">
        <f t="shared" si="43"/>
        <v>3</v>
      </c>
      <c r="Q959" s="431" t="str">
        <f t="shared" si="44"/>
        <v>Gastos_Gerais</v>
      </c>
      <c r="R959" s="429" t="s">
        <v>425</v>
      </c>
      <c r="S959" s="429" t="s">
        <v>2472</v>
      </c>
    </row>
    <row r="960" spans="1:19" s="432" customFormat="1" ht="54.95" customHeight="1" x14ac:dyDescent="0.2">
      <c r="A960" s="424">
        <v>955</v>
      </c>
      <c r="B960" s="455">
        <v>43448</v>
      </c>
      <c r="C960" s="454">
        <v>43374</v>
      </c>
      <c r="D960" s="429" t="s">
        <v>281</v>
      </c>
      <c r="E960" s="429" t="s">
        <v>400</v>
      </c>
      <c r="F960" s="436">
        <v>77.459999999999994</v>
      </c>
      <c r="G960" s="457" t="s">
        <v>2482</v>
      </c>
      <c r="H960" s="429" t="s">
        <v>405</v>
      </c>
      <c r="I960" s="429" t="s">
        <v>1001</v>
      </c>
      <c r="J960" s="429" t="s">
        <v>330</v>
      </c>
      <c r="K960" s="429" t="s">
        <v>621</v>
      </c>
      <c r="L960" s="429" t="s">
        <v>1058</v>
      </c>
      <c r="M960" s="429" t="s">
        <v>330</v>
      </c>
      <c r="N960" s="455">
        <v>43434</v>
      </c>
      <c r="O960" s="430">
        <f t="shared" si="42"/>
        <v>4</v>
      </c>
      <c r="P960" s="430">
        <f t="shared" si="43"/>
        <v>2</v>
      </c>
      <c r="Q960" s="431" t="str">
        <f t="shared" si="44"/>
        <v>Gastos_Gerais</v>
      </c>
      <c r="R960" s="429" t="s">
        <v>330</v>
      </c>
      <c r="S960" s="429" t="s">
        <v>330</v>
      </c>
    </row>
    <row r="961" spans="1:19" s="432" customFormat="1" ht="184.5" customHeight="1" x14ac:dyDescent="0.2">
      <c r="A961" s="424">
        <v>956</v>
      </c>
      <c r="B961" s="455">
        <v>43448</v>
      </c>
      <c r="C961" s="454">
        <v>43435</v>
      </c>
      <c r="D961" s="429" t="s">
        <v>281</v>
      </c>
      <c r="E961" s="429" t="s">
        <v>382</v>
      </c>
      <c r="F961" s="436">
        <v>430</v>
      </c>
      <c r="G961" s="457" t="s">
        <v>2292</v>
      </c>
      <c r="H961" s="429" t="s">
        <v>405</v>
      </c>
      <c r="I961" s="429" t="s">
        <v>2473</v>
      </c>
      <c r="J961" s="429" t="s">
        <v>2474</v>
      </c>
      <c r="K961" s="429" t="s">
        <v>608</v>
      </c>
      <c r="L961" s="429" t="s">
        <v>835</v>
      </c>
      <c r="M961" s="429">
        <v>284</v>
      </c>
      <c r="N961" s="455">
        <v>43448</v>
      </c>
      <c r="O961" s="430">
        <f t="shared" si="42"/>
        <v>4</v>
      </c>
      <c r="P961" s="430">
        <f t="shared" si="43"/>
        <v>4</v>
      </c>
      <c r="Q961" s="431" t="str">
        <f t="shared" si="44"/>
        <v>Gastos_Gerais</v>
      </c>
      <c r="R961" s="429" t="s">
        <v>425</v>
      </c>
      <c r="S961" s="429" t="s">
        <v>2475</v>
      </c>
    </row>
    <row r="962" spans="1:19" s="432" customFormat="1" ht="54.95" customHeight="1" x14ac:dyDescent="0.2">
      <c r="A962" s="424">
        <v>957</v>
      </c>
      <c r="B962" s="455">
        <v>43448</v>
      </c>
      <c r="C962" s="454">
        <v>43435</v>
      </c>
      <c r="D962" s="429" t="s">
        <v>281</v>
      </c>
      <c r="E962" s="429" t="s">
        <v>72</v>
      </c>
      <c r="F962" s="436">
        <v>10.15</v>
      </c>
      <c r="G962" s="457" t="s">
        <v>2476</v>
      </c>
      <c r="H962" s="429" t="s">
        <v>402</v>
      </c>
      <c r="I962" s="429" t="s">
        <v>744</v>
      </c>
      <c r="J962" s="429" t="s">
        <v>745</v>
      </c>
      <c r="K962" s="429" t="s">
        <v>746</v>
      </c>
      <c r="L962" s="429" t="s">
        <v>723</v>
      </c>
      <c r="M962" s="429" t="s">
        <v>330</v>
      </c>
      <c r="N962" s="455">
        <v>43448</v>
      </c>
      <c r="O962" s="430">
        <f t="shared" si="42"/>
        <v>4</v>
      </c>
      <c r="P962" s="430">
        <f t="shared" si="43"/>
        <v>4</v>
      </c>
      <c r="Q962" s="431" t="str">
        <f t="shared" si="44"/>
        <v>Gastos_Gerais</v>
      </c>
      <c r="R962" s="429" t="s">
        <v>330</v>
      </c>
      <c r="S962" s="429" t="s">
        <v>330</v>
      </c>
    </row>
    <row r="963" spans="1:19" s="432" customFormat="1" ht="54.95" customHeight="1" x14ac:dyDescent="0.2">
      <c r="A963" s="424">
        <v>958</v>
      </c>
      <c r="B963" s="455">
        <v>43448</v>
      </c>
      <c r="C963" s="454">
        <v>43435</v>
      </c>
      <c r="D963" s="429" t="s">
        <v>281</v>
      </c>
      <c r="E963" s="429" t="s">
        <v>72</v>
      </c>
      <c r="F963" s="436">
        <v>10.15</v>
      </c>
      <c r="G963" s="457" t="s">
        <v>2477</v>
      </c>
      <c r="H963" s="429" t="s">
        <v>405</v>
      </c>
      <c r="I963" s="429" t="s">
        <v>744</v>
      </c>
      <c r="J963" s="429" t="s">
        <v>745</v>
      </c>
      <c r="K963" s="429" t="s">
        <v>746</v>
      </c>
      <c r="L963" s="429" t="s">
        <v>723</v>
      </c>
      <c r="M963" s="429" t="s">
        <v>330</v>
      </c>
      <c r="N963" s="455">
        <v>43448</v>
      </c>
      <c r="O963" s="430">
        <f t="shared" si="42"/>
        <v>4</v>
      </c>
      <c r="P963" s="430">
        <f t="shared" si="43"/>
        <v>4</v>
      </c>
      <c r="Q963" s="431" t="str">
        <f t="shared" si="44"/>
        <v>Gastos_Gerais</v>
      </c>
      <c r="R963" s="429" t="s">
        <v>330</v>
      </c>
      <c r="S963" s="429" t="s">
        <v>330</v>
      </c>
    </row>
    <row r="964" spans="1:19" s="432" customFormat="1" ht="162" customHeight="1" x14ac:dyDescent="0.2">
      <c r="A964" s="424">
        <v>959</v>
      </c>
      <c r="B964" s="455">
        <v>43448</v>
      </c>
      <c r="C964" s="454">
        <v>43374</v>
      </c>
      <c r="D964" s="429" t="s">
        <v>281</v>
      </c>
      <c r="E964" s="429" t="s">
        <v>400</v>
      </c>
      <c r="F964" s="436">
        <v>1340</v>
      </c>
      <c r="G964" s="457" t="s">
        <v>2478</v>
      </c>
      <c r="H964" s="429" t="s">
        <v>402</v>
      </c>
      <c r="I964" s="429" t="s">
        <v>2157</v>
      </c>
      <c r="J964" s="429" t="s">
        <v>2158</v>
      </c>
      <c r="K964" s="429" t="s">
        <v>2480</v>
      </c>
      <c r="L964" s="429" t="s">
        <v>33</v>
      </c>
      <c r="M964" s="429">
        <v>27</v>
      </c>
      <c r="N964" s="455">
        <v>43444</v>
      </c>
      <c r="O964" s="430">
        <f t="shared" si="42"/>
        <v>4</v>
      </c>
      <c r="P964" s="430">
        <f t="shared" si="43"/>
        <v>2</v>
      </c>
      <c r="Q964" s="431" t="str">
        <f t="shared" si="44"/>
        <v>Gastos_Gerais</v>
      </c>
      <c r="R964" s="429" t="s">
        <v>422</v>
      </c>
      <c r="S964" s="429" t="s">
        <v>2481</v>
      </c>
    </row>
    <row r="965" spans="1:19" s="432" customFormat="1" ht="54.95" customHeight="1" x14ac:dyDescent="0.2">
      <c r="A965" s="424">
        <v>960</v>
      </c>
      <c r="B965" s="455">
        <v>43451</v>
      </c>
      <c r="C965" s="454">
        <v>43405</v>
      </c>
      <c r="D965" s="429" t="s">
        <v>281</v>
      </c>
      <c r="E965" s="429" t="s">
        <v>86</v>
      </c>
      <c r="F965" s="436">
        <v>-70</v>
      </c>
      <c r="G965" s="457" t="s">
        <v>2491</v>
      </c>
      <c r="H965" s="429" t="s">
        <v>329</v>
      </c>
      <c r="I965" s="429" t="s">
        <v>720</v>
      </c>
      <c r="J965" s="429" t="s">
        <v>721</v>
      </c>
      <c r="K965" s="429" t="s">
        <v>722</v>
      </c>
      <c r="L965" s="429" t="s">
        <v>723</v>
      </c>
      <c r="M965" s="429" t="s">
        <v>330</v>
      </c>
      <c r="N965" s="455">
        <v>43451</v>
      </c>
      <c r="O965" s="430">
        <f t="shared" si="42"/>
        <v>4</v>
      </c>
      <c r="P965" s="430">
        <f t="shared" si="43"/>
        <v>3</v>
      </c>
      <c r="Q965" s="431" t="str">
        <f t="shared" si="44"/>
        <v>Gastos_Gerais</v>
      </c>
      <c r="R965" s="429" t="s">
        <v>330</v>
      </c>
      <c r="S965" s="429" t="s">
        <v>330</v>
      </c>
    </row>
    <row r="966" spans="1:19" s="432" customFormat="1" ht="171.75" customHeight="1" x14ac:dyDescent="0.2">
      <c r="A966" s="424">
        <v>961</v>
      </c>
      <c r="B966" s="455">
        <v>43451</v>
      </c>
      <c r="C966" s="454">
        <v>43435</v>
      </c>
      <c r="D966" s="429" t="s">
        <v>281</v>
      </c>
      <c r="E966" s="429" t="s">
        <v>382</v>
      </c>
      <c r="F966" s="436">
        <v>430</v>
      </c>
      <c r="G966" s="457" t="s">
        <v>2492</v>
      </c>
      <c r="H966" s="429" t="s">
        <v>405</v>
      </c>
      <c r="I966" s="429" t="s">
        <v>1133</v>
      </c>
      <c r="J966" s="429" t="s">
        <v>2493</v>
      </c>
      <c r="K966" s="429" t="s">
        <v>441</v>
      </c>
      <c r="L966" s="429" t="s">
        <v>835</v>
      </c>
      <c r="M966" s="429">
        <v>288</v>
      </c>
      <c r="N966" s="455">
        <v>43451</v>
      </c>
      <c r="O966" s="430">
        <f t="shared" si="42"/>
        <v>4</v>
      </c>
      <c r="P966" s="430">
        <f t="shared" si="43"/>
        <v>4</v>
      </c>
      <c r="Q966" s="431" t="str">
        <f t="shared" si="44"/>
        <v>Gastos_Gerais</v>
      </c>
      <c r="R966" s="429" t="s">
        <v>425</v>
      </c>
      <c r="S966" s="429" t="s">
        <v>2494</v>
      </c>
    </row>
    <row r="967" spans="1:19" s="432" customFormat="1" ht="54.95" customHeight="1" x14ac:dyDescent="0.2">
      <c r="A967" s="424">
        <v>962</v>
      </c>
      <c r="B967" s="455">
        <v>43451</v>
      </c>
      <c r="C967" s="454">
        <v>43405</v>
      </c>
      <c r="D967" s="429" t="s">
        <v>281</v>
      </c>
      <c r="E967" s="429" t="s">
        <v>86</v>
      </c>
      <c r="F967" s="436">
        <v>817.3</v>
      </c>
      <c r="G967" s="457" t="s">
        <v>2495</v>
      </c>
      <c r="H967" s="429" t="s">
        <v>329</v>
      </c>
      <c r="I967" s="429" t="s">
        <v>941</v>
      </c>
      <c r="J967" s="429" t="s">
        <v>942</v>
      </c>
      <c r="K967" s="429" t="s">
        <v>943</v>
      </c>
      <c r="L967" s="429" t="s">
        <v>33</v>
      </c>
      <c r="M967" s="429">
        <v>76506386</v>
      </c>
      <c r="N967" s="455">
        <v>43430</v>
      </c>
      <c r="O967" s="430">
        <f t="shared" ref="O967:O1030" si="45">IF(B967=0,0,IF(YEAR(B967)=$P$1,MONTH(B967)-$O$1+12,(YEAR(B967)-$P$1)*11-$O$1+5+MONTH(B967)))-11</f>
        <v>4</v>
      </c>
      <c r="P967" s="430">
        <f t="shared" ref="P967:P1030" si="46">IF(C967=0,0,IF(YEAR(C967)=$P$1,MONTH(C967)-$O$1+11,(YEAR(C967)-$P$1)*12-$O$1+11+MONTH(C967)))-10</f>
        <v>3</v>
      </c>
      <c r="Q967" s="431" t="str">
        <f t="shared" ref="Q967:Q1030" si="47">SUBSTITUTE(D967," ","_")</f>
        <v>Gastos_Gerais</v>
      </c>
      <c r="R967" s="429" t="s">
        <v>330</v>
      </c>
      <c r="S967" s="429" t="s">
        <v>330</v>
      </c>
    </row>
    <row r="968" spans="1:19" s="432" customFormat="1" ht="54.95" customHeight="1" x14ac:dyDescent="0.2">
      <c r="A968" s="424">
        <v>963</v>
      </c>
      <c r="B968" s="455">
        <v>43451</v>
      </c>
      <c r="C968" s="454">
        <v>43405</v>
      </c>
      <c r="D968" s="429" t="s">
        <v>281</v>
      </c>
      <c r="E968" s="429" t="s">
        <v>167</v>
      </c>
      <c r="F968" s="436">
        <v>576.91</v>
      </c>
      <c r="G968" s="457" t="s">
        <v>2496</v>
      </c>
      <c r="H968" s="429" t="s">
        <v>329</v>
      </c>
      <c r="I968" s="429" t="s">
        <v>945</v>
      </c>
      <c r="J968" s="429" t="s">
        <v>946</v>
      </c>
      <c r="K968" s="429" t="s">
        <v>947</v>
      </c>
      <c r="L968" s="429" t="s">
        <v>33</v>
      </c>
      <c r="M968" s="429" t="s">
        <v>2497</v>
      </c>
      <c r="N968" s="455">
        <v>43435</v>
      </c>
      <c r="O968" s="430">
        <f t="shared" si="45"/>
        <v>4</v>
      </c>
      <c r="P968" s="430">
        <f t="shared" si="46"/>
        <v>3</v>
      </c>
      <c r="Q968" s="431" t="str">
        <f t="shared" si="47"/>
        <v>Gastos_Gerais</v>
      </c>
      <c r="R968" s="429" t="s">
        <v>330</v>
      </c>
      <c r="S968" s="429" t="s">
        <v>330</v>
      </c>
    </row>
    <row r="969" spans="1:19" s="432" customFormat="1" ht="122.25" customHeight="1" x14ac:dyDescent="0.2">
      <c r="A969" s="424">
        <v>964</v>
      </c>
      <c r="B969" s="455">
        <v>43451</v>
      </c>
      <c r="C969" s="454">
        <v>43405</v>
      </c>
      <c r="D969" s="429" t="s">
        <v>281</v>
      </c>
      <c r="E969" s="429" t="s">
        <v>398</v>
      </c>
      <c r="F969" s="436">
        <v>1529.88</v>
      </c>
      <c r="G969" s="457" t="s">
        <v>2498</v>
      </c>
      <c r="H969" s="429" t="s">
        <v>402</v>
      </c>
      <c r="I969" s="429" t="s">
        <v>606</v>
      </c>
      <c r="J969" s="429" t="s">
        <v>607</v>
      </c>
      <c r="K969" s="429" t="s">
        <v>608</v>
      </c>
      <c r="L969" s="429" t="s">
        <v>33</v>
      </c>
      <c r="M969" s="429" t="s">
        <v>2499</v>
      </c>
      <c r="N969" s="455">
        <v>43446</v>
      </c>
      <c r="O969" s="430">
        <f t="shared" si="45"/>
        <v>4</v>
      </c>
      <c r="P969" s="430">
        <f t="shared" si="46"/>
        <v>3</v>
      </c>
      <c r="Q969" s="431" t="str">
        <f t="shared" si="47"/>
        <v>Gastos_Gerais</v>
      </c>
      <c r="R969" s="429" t="s">
        <v>647</v>
      </c>
      <c r="S969" s="429" t="s">
        <v>2500</v>
      </c>
    </row>
    <row r="970" spans="1:19" s="432" customFormat="1" ht="120" customHeight="1" x14ac:dyDescent="0.2">
      <c r="A970" s="424">
        <v>965</v>
      </c>
      <c r="B970" s="455">
        <v>43451</v>
      </c>
      <c r="C970" s="454">
        <v>43405</v>
      </c>
      <c r="D970" s="429" t="s">
        <v>281</v>
      </c>
      <c r="E970" s="429" t="s">
        <v>398</v>
      </c>
      <c r="F970" s="436">
        <v>1416.79</v>
      </c>
      <c r="G970" s="457" t="s">
        <v>2502</v>
      </c>
      <c r="H970" s="429" t="s">
        <v>405</v>
      </c>
      <c r="I970" s="429" t="s">
        <v>606</v>
      </c>
      <c r="J970" s="429" t="s">
        <v>607</v>
      </c>
      <c r="K970" s="429" t="s">
        <v>608</v>
      </c>
      <c r="L970" s="429" t="s">
        <v>33</v>
      </c>
      <c r="M970" s="429" t="s">
        <v>2503</v>
      </c>
      <c r="N970" s="455">
        <v>43446</v>
      </c>
      <c r="O970" s="430">
        <f t="shared" si="45"/>
        <v>4</v>
      </c>
      <c r="P970" s="430">
        <f t="shared" si="46"/>
        <v>3</v>
      </c>
      <c r="Q970" s="431" t="str">
        <f t="shared" si="47"/>
        <v>Gastos_Gerais</v>
      </c>
      <c r="R970" s="429" t="s">
        <v>422</v>
      </c>
      <c r="S970" s="429" t="s">
        <v>2504</v>
      </c>
    </row>
    <row r="971" spans="1:19" s="432" customFormat="1" ht="54.95" customHeight="1" x14ac:dyDescent="0.2">
      <c r="A971" s="424">
        <v>966</v>
      </c>
      <c r="B971" s="455">
        <v>43451</v>
      </c>
      <c r="C971" s="454">
        <v>43435</v>
      </c>
      <c r="D971" s="429" t="s">
        <v>281</v>
      </c>
      <c r="E971" s="429" t="s">
        <v>72</v>
      </c>
      <c r="F971" s="436">
        <v>10.15</v>
      </c>
      <c r="G971" s="457" t="s">
        <v>2505</v>
      </c>
      <c r="H971" s="429" t="s">
        <v>402</v>
      </c>
      <c r="I971" s="429" t="s">
        <v>744</v>
      </c>
      <c r="J971" s="429" t="s">
        <v>745</v>
      </c>
      <c r="K971" s="429" t="s">
        <v>746</v>
      </c>
      <c r="L971" s="429" t="s">
        <v>723</v>
      </c>
      <c r="M971" s="429" t="s">
        <v>330</v>
      </c>
      <c r="N971" s="455">
        <v>43451</v>
      </c>
      <c r="O971" s="430">
        <f t="shared" si="45"/>
        <v>4</v>
      </c>
      <c r="P971" s="430">
        <f t="shared" si="46"/>
        <v>4</v>
      </c>
      <c r="Q971" s="431" t="str">
        <f t="shared" si="47"/>
        <v>Gastos_Gerais</v>
      </c>
      <c r="R971" s="429" t="s">
        <v>330</v>
      </c>
      <c r="S971" s="429" t="s">
        <v>330</v>
      </c>
    </row>
    <row r="972" spans="1:19" s="432" customFormat="1" ht="54.95" customHeight="1" x14ac:dyDescent="0.2">
      <c r="A972" s="424">
        <v>967</v>
      </c>
      <c r="B972" s="455">
        <v>43451</v>
      </c>
      <c r="C972" s="454">
        <v>43435</v>
      </c>
      <c r="D972" s="429" t="s">
        <v>281</v>
      </c>
      <c r="E972" s="429" t="s">
        <v>72</v>
      </c>
      <c r="F972" s="436">
        <v>10.15</v>
      </c>
      <c r="G972" s="457" t="s">
        <v>2506</v>
      </c>
      <c r="H972" s="429" t="s">
        <v>405</v>
      </c>
      <c r="I972" s="429" t="s">
        <v>744</v>
      </c>
      <c r="J972" s="429" t="s">
        <v>745</v>
      </c>
      <c r="K972" s="429" t="s">
        <v>746</v>
      </c>
      <c r="L972" s="429" t="s">
        <v>723</v>
      </c>
      <c r="M972" s="429" t="s">
        <v>330</v>
      </c>
      <c r="N972" s="455">
        <v>43451</v>
      </c>
      <c r="O972" s="430">
        <f t="shared" si="45"/>
        <v>4</v>
      </c>
      <c r="P972" s="430">
        <f t="shared" si="46"/>
        <v>4</v>
      </c>
      <c r="Q972" s="431" t="str">
        <f t="shared" si="47"/>
        <v>Gastos_Gerais</v>
      </c>
      <c r="R972" s="429" t="s">
        <v>330</v>
      </c>
      <c r="S972" s="429" t="s">
        <v>330</v>
      </c>
    </row>
    <row r="973" spans="1:19" s="432" customFormat="1" ht="136.5" customHeight="1" x14ac:dyDescent="0.2">
      <c r="A973" s="424">
        <v>968</v>
      </c>
      <c r="B973" s="455">
        <v>43452</v>
      </c>
      <c r="C973" s="454">
        <v>43435</v>
      </c>
      <c r="D973" s="429" t="s">
        <v>281</v>
      </c>
      <c r="E973" s="429" t="s">
        <v>372</v>
      </c>
      <c r="F973" s="436">
        <v>75.599999999999994</v>
      </c>
      <c r="G973" s="457" t="s">
        <v>2338</v>
      </c>
      <c r="H973" s="429" t="s">
        <v>409</v>
      </c>
      <c r="I973" s="429" t="s">
        <v>891</v>
      </c>
      <c r="J973" s="429" t="s">
        <v>2507</v>
      </c>
      <c r="K973" s="429" t="s">
        <v>441</v>
      </c>
      <c r="L973" s="429" t="s">
        <v>835</v>
      </c>
      <c r="M973" s="429">
        <v>305</v>
      </c>
      <c r="N973" s="455">
        <v>43451</v>
      </c>
      <c r="O973" s="430">
        <f t="shared" si="45"/>
        <v>4</v>
      </c>
      <c r="P973" s="430">
        <f t="shared" si="46"/>
        <v>4</v>
      </c>
      <c r="Q973" s="431" t="str">
        <f t="shared" si="47"/>
        <v>Gastos_Gerais</v>
      </c>
      <c r="R973" s="429" t="s">
        <v>425</v>
      </c>
      <c r="S973" s="429" t="s">
        <v>2508</v>
      </c>
    </row>
    <row r="974" spans="1:19" s="432" customFormat="1" ht="178.5" customHeight="1" x14ac:dyDescent="0.2">
      <c r="A974" s="424">
        <v>969</v>
      </c>
      <c r="B974" s="455">
        <v>43452</v>
      </c>
      <c r="C974" s="454">
        <v>43435</v>
      </c>
      <c r="D974" s="429" t="s">
        <v>281</v>
      </c>
      <c r="E974" s="429" t="s">
        <v>382</v>
      </c>
      <c r="F974" s="436">
        <v>430</v>
      </c>
      <c r="G974" s="457" t="s">
        <v>2509</v>
      </c>
      <c r="H974" s="429" t="s">
        <v>405</v>
      </c>
      <c r="I974" s="429" t="s">
        <v>2510</v>
      </c>
      <c r="J974" s="429" t="s">
        <v>2511</v>
      </c>
      <c r="K974" s="429" t="s">
        <v>441</v>
      </c>
      <c r="L974" s="429" t="s">
        <v>835</v>
      </c>
      <c r="M974" s="429">
        <v>286</v>
      </c>
      <c r="N974" s="455">
        <v>43441</v>
      </c>
      <c r="O974" s="430">
        <f t="shared" si="45"/>
        <v>4</v>
      </c>
      <c r="P974" s="430">
        <f t="shared" si="46"/>
        <v>4</v>
      </c>
      <c r="Q974" s="431" t="str">
        <f t="shared" si="47"/>
        <v>Gastos_Gerais</v>
      </c>
      <c r="R974" s="429" t="s">
        <v>425</v>
      </c>
      <c r="S974" s="429" t="s">
        <v>2512</v>
      </c>
    </row>
    <row r="975" spans="1:19" s="432" customFormat="1" ht="172.5" customHeight="1" x14ac:dyDescent="0.2">
      <c r="A975" s="424">
        <v>970</v>
      </c>
      <c r="B975" s="455">
        <v>43452</v>
      </c>
      <c r="C975" s="454">
        <v>43435</v>
      </c>
      <c r="D975" s="429" t="s">
        <v>281</v>
      </c>
      <c r="E975" s="429" t="s">
        <v>382</v>
      </c>
      <c r="F975" s="436">
        <v>430</v>
      </c>
      <c r="G975" s="457" t="s">
        <v>2415</v>
      </c>
      <c r="H975" s="429" t="s">
        <v>405</v>
      </c>
      <c r="I975" s="429" t="s">
        <v>2513</v>
      </c>
      <c r="J975" s="429" t="s">
        <v>2514</v>
      </c>
      <c r="K975" s="429" t="s">
        <v>441</v>
      </c>
      <c r="L975" s="429" t="s">
        <v>835</v>
      </c>
      <c r="M975" s="429">
        <v>308</v>
      </c>
      <c r="N975" s="455">
        <v>43452</v>
      </c>
      <c r="O975" s="430">
        <f t="shared" si="45"/>
        <v>4</v>
      </c>
      <c r="P975" s="430">
        <f t="shared" si="46"/>
        <v>4</v>
      </c>
      <c r="Q975" s="431" t="str">
        <f t="shared" si="47"/>
        <v>Gastos_Gerais</v>
      </c>
      <c r="R975" s="429" t="s">
        <v>425</v>
      </c>
      <c r="S975" s="429" t="s">
        <v>2515</v>
      </c>
    </row>
    <row r="976" spans="1:19" s="432" customFormat="1" ht="175.5" customHeight="1" x14ac:dyDescent="0.2">
      <c r="A976" s="424">
        <v>971</v>
      </c>
      <c r="B976" s="455">
        <v>43452</v>
      </c>
      <c r="C976" s="454">
        <v>43435</v>
      </c>
      <c r="D976" s="429" t="s">
        <v>281</v>
      </c>
      <c r="E976" s="429" t="s">
        <v>382</v>
      </c>
      <c r="F976" s="436">
        <v>430</v>
      </c>
      <c r="G976" s="457" t="s">
        <v>2293</v>
      </c>
      <c r="H976" s="429" t="s">
        <v>405</v>
      </c>
      <c r="I976" s="429" t="s">
        <v>2521</v>
      </c>
      <c r="J976" s="429" t="s">
        <v>2522</v>
      </c>
      <c r="K976" s="429" t="s">
        <v>441</v>
      </c>
      <c r="L976" s="429" t="s">
        <v>835</v>
      </c>
      <c r="M976" s="429">
        <v>287</v>
      </c>
      <c r="N976" s="455">
        <v>43441</v>
      </c>
      <c r="O976" s="430">
        <f t="shared" si="45"/>
        <v>4</v>
      </c>
      <c r="P976" s="430">
        <f t="shared" si="46"/>
        <v>4</v>
      </c>
      <c r="Q976" s="431" t="str">
        <f t="shared" si="47"/>
        <v>Gastos_Gerais</v>
      </c>
      <c r="R976" s="429" t="s">
        <v>425</v>
      </c>
      <c r="S976" s="429" t="s">
        <v>2523</v>
      </c>
    </row>
    <row r="977" spans="1:19" s="432" customFormat="1" ht="65.25" customHeight="1" x14ac:dyDescent="0.2">
      <c r="A977" s="424">
        <v>972</v>
      </c>
      <c r="B977" s="455">
        <v>43452</v>
      </c>
      <c r="C977" s="454">
        <v>43405</v>
      </c>
      <c r="D977" s="429" t="s">
        <v>281</v>
      </c>
      <c r="E977" s="429" t="s">
        <v>380</v>
      </c>
      <c r="F977" s="436">
        <v>1714.83</v>
      </c>
      <c r="G977" s="457" t="s">
        <v>2516</v>
      </c>
      <c r="H977" s="429" t="s">
        <v>402</v>
      </c>
      <c r="I977" s="429" t="s">
        <v>1536</v>
      </c>
      <c r="J977" s="429" t="s">
        <v>1537</v>
      </c>
      <c r="K977" s="429" t="s">
        <v>441</v>
      </c>
      <c r="L977" s="429" t="s">
        <v>33</v>
      </c>
      <c r="M977" s="429" t="s">
        <v>1786</v>
      </c>
      <c r="N977" s="455">
        <v>43441</v>
      </c>
      <c r="O977" s="430">
        <f t="shared" si="45"/>
        <v>4</v>
      </c>
      <c r="P977" s="430">
        <f t="shared" si="46"/>
        <v>3</v>
      </c>
      <c r="Q977" s="431" t="str">
        <f t="shared" si="47"/>
        <v>Gastos_Gerais</v>
      </c>
      <c r="R977" s="429" t="s">
        <v>422</v>
      </c>
      <c r="S977" s="429" t="s">
        <v>1540</v>
      </c>
    </row>
    <row r="978" spans="1:19" s="432" customFormat="1" ht="82.5" customHeight="1" x14ac:dyDescent="0.2">
      <c r="A978" s="424">
        <v>973</v>
      </c>
      <c r="B978" s="455">
        <v>43452</v>
      </c>
      <c r="C978" s="454">
        <v>43344</v>
      </c>
      <c r="D978" s="429" t="s">
        <v>281</v>
      </c>
      <c r="E978" s="429" t="s">
        <v>374</v>
      </c>
      <c r="F978" s="436">
        <v>250</v>
      </c>
      <c r="G978" s="457" t="s">
        <v>461</v>
      </c>
      <c r="H978" s="429" t="s">
        <v>405</v>
      </c>
      <c r="I978" s="429" t="s">
        <v>2518</v>
      </c>
      <c r="J978" s="429" t="s">
        <v>2519</v>
      </c>
      <c r="K978" s="429" t="s">
        <v>608</v>
      </c>
      <c r="L978" s="429" t="s">
        <v>531</v>
      </c>
      <c r="M978" s="429" t="s">
        <v>330</v>
      </c>
      <c r="N978" s="455">
        <v>43451</v>
      </c>
      <c r="O978" s="430">
        <f t="shared" si="45"/>
        <v>4</v>
      </c>
      <c r="P978" s="430">
        <f t="shared" si="46"/>
        <v>1</v>
      </c>
      <c r="Q978" s="431" t="str">
        <f t="shared" si="47"/>
        <v>Gastos_Gerais</v>
      </c>
      <c r="R978" s="429" t="s">
        <v>425</v>
      </c>
      <c r="S978" s="429" t="s">
        <v>2520</v>
      </c>
    </row>
    <row r="979" spans="1:19" s="432" customFormat="1" ht="54.95" customHeight="1" x14ac:dyDescent="0.2">
      <c r="A979" s="424">
        <v>974</v>
      </c>
      <c r="B979" s="455">
        <v>43452</v>
      </c>
      <c r="C979" s="454">
        <v>43435</v>
      </c>
      <c r="D979" s="429" t="s">
        <v>281</v>
      </c>
      <c r="E979" s="429" t="s">
        <v>72</v>
      </c>
      <c r="F979" s="436">
        <v>10.15</v>
      </c>
      <c r="G979" s="457" t="s">
        <v>2524</v>
      </c>
      <c r="H979" s="429" t="s">
        <v>402</v>
      </c>
      <c r="I979" s="429" t="s">
        <v>744</v>
      </c>
      <c r="J979" s="429" t="s">
        <v>745</v>
      </c>
      <c r="K979" s="429" t="s">
        <v>746</v>
      </c>
      <c r="L979" s="429" t="s">
        <v>723</v>
      </c>
      <c r="M979" s="429" t="s">
        <v>330</v>
      </c>
      <c r="N979" s="455">
        <v>43452</v>
      </c>
      <c r="O979" s="430">
        <f t="shared" si="45"/>
        <v>4</v>
      </c>
      <c r="P979" s="430">
        <f t="shared" si="46"/>
        <v>4</v>
      </c>
      <c r="Q979" s="431" t="str">
        <f t="shared" si="47"/>
        <v>Gastos_Gerais</v>
      </c>
      <c r="R979" s="429" t="s">
        <v>330</v>
      </c>
      <c r="S979" s="429" t="s">
        <v>330</v>
      </c>
    </row>
    <row r="980" spans="1:19" s="432" customFormat="1" ht="54.95" customHeight="1" x14ac:dyDescent="0.2">
      <c r="A980" s="424">
        <v>975</v>
      </c>
      <c r="B980" s="455">
        <v>43452</v>
      </c>
      <c r="C980" s="454">
        <v>43435</v>
      </c>
      <c r="D980" s="429" t="s">
        <v>281</v>
      </c>
      <c r="E980" s="429" t="s">
        <v>72</v>
      </c>
      <c r="F980" s="436">
        <v>10.15</v>
      </c>
      <c r="G980" s="457" t="s">
        <v>2525</v>
      </c>
      <c r="H980" s="429" t="s">
        <v>405</v>
      </c>
      <c r="I980" s="429" t="s">
        <v>744</v>
      </c>
      <c r="J980" s="429" t="s">
        <v>745</v>
      </c>
      <c r="K980" s="429" t="s">
        <v>746</v>
      </c>
      <c r="L980" s="429" t="s">
        <v>723</v>
      </c>
      <c r="M980" s="429" t="s">
        <v>330</v>
      </c>
      <c r="N980" s="455">
        <v>43452</v>
      </c>
      <c r="O980" s="430">
        <f t="shared" si="45"/>
        <v>4</v>
      </c>
      <c r="P980" s="430">
        <f t="shared" si="46"/>
        <v>4</v>
      </c>
      <c r="Q980" s="431" t="str">
        <f t="shared" si="47"/>
        <v>Gastos_Gerais</v>
      </c>
      <c r="R980" s="429" t="s">
        <v>330</v>
      </c>
      <c r="S980" s="429" t="s">
        <v>330</v>
      </c>
    </row>
    <row r="981" spans="1:19" s="432" customFormat="1" ht="54.95" customHeight="1" x14ac:dyDescent="0.2">
      <c r="A981" s="424">
        <v>976</v>
      </c>
      <c r="B981" s="455">
        <v>43454</v>
      </c>
      <c r="C981" s="454">
        <v>43374</v>
      </c>
      <c r="D981" s="429" t="s">
        <v>281</v>
      </c>
      <c r="E981" s="429" t="s">
        <v>384</v>
      </c>
      <c r="F981" s="436">
        <v>-1.2</v>
      </c>
      <c r="G981" s="442" t="s">
        <v>2529</v>
      </c>
      <c r="H981" s="429" t="s">
        <v>402</v>
      </c>
      <c r="I981" s="429" t="s">
        <v>720</v>
      </c>
      <c r="J981" s="429" t="s">
        <v>721</v>
      </c>
      <c r="K981" s="429" t="s">
        <v>722</v>
      </c>
      <c r="L981" s="429" t="s">
        <v>723</v>
      </c>
      <c r="M981" s="429" t="s">
        <v>330</v>
      </c>
      <c r="N981" s="455">
        <v>43454</v>
      </c>
      <c r="O981" s="430">
        <f t="shared" si="45"/>
        <v>4</v>
      </c>
      <c r="P981" s="430">
        <f t="shared" si="46"/>
        <v>2</v>
      </c>
      <c r="Q981" s="431" t="str">
        <f t="shared" si="47"/>
        <v>Gastos_Gerais</v>
      </c>
      <c r="R981" s="429" t="s">
        <v>330</v>
      </c>
      <c r="S981" s="429" t="s">
        <v>330</v>
      </c>
    </row>
    <row r="982" spans="1:19" s="432" customFormat="1" ht="117.75" customHeight="1" x14ac:dyDescent="0.2">
      <c r="A982" s="424">
        <v>977</v>
      </c>
      <c r="B982" s="455">
        <v>43454</v>
      </c>
      <c r="C982" s="454">
        <v>43435</v>
      </c>
      <c r="D982" s="429" t="s">
        <v>281</v>
      </c>
      <c r="E982" s="429" t="s">
        <v>274</v>
      </c>
      <c r="F982" s="436">
        <v>337.96</v>
      </c>
      <c r="G982" s="457" t="s">
        <v>2416</v>
      </c>
      <c r="H982" s="429" t="s">
        <v>408</v>
      </c>
      <c r="I982" s="429" t="s">
        <v>1440</v>
      </c>
      <c r="J982" s="429" t="s">
        <v>1768</v>
      </c>
      <c r="K982" s="429" t="s">
        <v>441</v>
      </c>
      <c r="L982" s="429" t="s">
        <v>33</v>
      </c>
      <c r="M982" s="429" t="s">
        <v>2596</v>
      </c>
      <c r="N982" s="455">
        <v>43455</v>
      </c>
      <c r="O982" s="430">
        <f t="shared" si="45"/>
        <v>4</v>
      </c>
      <c r="P982" s="430">
        <f t="shared" si="46"/>
        <v>4</v>
      </c>
      <c r="Q982" s="431" t="str">
        <f t="shared" si="47"/>
        <v>Gastos_Gerais</v>
      </c>
      <c r="R982" s="429" t="s">
        <v>425</v>
      </c>
      <c r="S982" s="429" t="s">
        <v>2530</v>
      </c>
    </row>
    <row r="983" spans="1:19" s="432" customFormat="1" ht="54.95" customHeight="1" x14ac:dyDescent="0.2">
      <c r="A983" s="424">
        <v>978</v>
      </c>
      <c r="B983" s="455">
        <v>43454</v>
      </c>
      <c r="C983" s="454">
        <v>43435</v>
      </c>
      <c r="D983" s="429" t="s">
        <v>189</v>
      </c>
      <c r="E983" s="429" t="s">
        <v>278</v>
      </c>
      <c r="F983" s="436">
        <v>110</v>
      </c>
      <c r="G983" s="457" t="s">
        <v>2531</v>
      </c>
      <c r="H983" s="429" t="s">
        <v>330</v>
      </c>
      <c r="I983" s="429" t="s">
        <v>650</v>
      </c>
      <c r="J983" s="429" t="s">
        <v>651</v>
      </c>
      <c r="K983" s="429" t="s">
        <v>441</v>
      </c>
      <c r="L983" s="429" t="s">
        <v>653</v>
      </c>
      <c r="M983" s="429" t="s">
        <v>330</v>
      </c>
      <c r="N983" s="455">
        <v>43454</v>
      </c>
      <c r="O983" s="430">
        <f t="shared" si="45"/>
        <v>4</v>
      </c>
      <c r="P983" s="430">
        <f t="shared" si="46"/>
        <v>4</v>
      </c>
      <c r="Q983" s="431" t="str">
        <f t="shared" si="47"/>
        <v>Gastos_com_Pessoal</v>
      </c>
      <c r="R983" s="429" t="s">
        <v>330</v>
      </c>
      <c r="S983" s="429" t="s">
        <v>330</v>
      </c>
    </row>
    <row r="984" spans="1:19" s="432" customFormat="1" ht="54.95" customHeight="1" x14ac:dyDescent="0.2">
      <c r="A984" s="424">
        <v>979</v>
      </c>
      <c r="B984" s="455">
        <v>43454</v>
      </c>
      <c r="C984" s="454">
        <v>43344</v>
      </c>
      <c r="D984" s="429" t="s">
        <v>281</v>
      </c>
      <c r="E984" s="429" t="s">
        <v>63</v>
      </c>
      <c r="F984" s="436">
        <v>3.13</v>
      </c>
      <c r="G984" s="457" t="s">
        <v>2533</v>
      </c>
      <c r="H984" s="429" t="s">
        <v>408</v>
      </c>
      <c r="I984" s="429" t="s">
        <v>2534</v>
      </c>
      <c r="J984" s="427" t="s">
        <v>721</v>
      </c>
      <c r="K984" s="427" t="s">
        <v>722</v>
      </c>
      <c r="L984" s="429" t="s">
        <v>723</v>
      </c>
      <c r="M984" s="427" t="s">
        <v>330</v>
      </c>
      <c r="N984" s="425">
        <v>43454</v>
      </c>
      <c r="O984" s="430">
        <f t="shared" si="45"/>
        <v>4</v>
      </c>
      <c r="P984" s="430">
        <f t="shared" si="46"/>
        <v>1</v>
      </c>
      <c r="Q984" s="431" t="str">
        <f t="shared" si="47"/>
        <v>Gastos_Gerais</v>
      </c>
      <c r="R984" s="429" t="s">
        <v>330</v>
      </c>
      <c r="S984" s="429" t="s">
        <v>330</v>
      </c>
    </row>
    <row r="985" spans="1:19" s="432" customFormat="1" ht="54.95" customHeight="1" x14ac:dyDescent="0.2">
      <c r="A985" s="424">
        <v>980</v>
      </c>
      <c r="B985" s="455">
        <v>43454</v>
      </c>
      <c r="C985" s="454">
        <v>43435</v>
      </c>
      <c r="D985" s="429" t="s">
        <v>189</v>
      </c>
      <c r="E985" s="429" t="s">
        <v>278</v>
      </c>
      <c r="F985" s="436">
        <v>189.11</v>
      </c>
      <c r="G985" s="457" t="s">
        <v>2535</v>
      </c>
      <c r="H985" s="429" t="s">
        <v>330</v>
      </c>
      <c r="I985" s="429" t="s">
        <v>654</v>
      </c>
      <c r="J985" s="429" t="s">
        <v>655</v>
      </c>
      <c r="K985" s="429" t="s">
        <v>441</v>
      </c>
      <c r="L985" s="429" t="s">
        <v>653</v>
      </c>
      <c r="M985" s="429" t="s">
        <v>330</v>
      </c>
      <c r="N985" s="455">
        <v>43454</v>
      </c>
      <c r="O985" s="430">
        <f t="shared" si="45"/>
        <v>4</v>
      </c>
      <c r="P985" s="430">
        <f t="shared" si="46"/>
        <v>4</v>
      </c>
      <c r="Q985" s="431" t="str">
        <f t="shared" si="47"/>
        <v>Gastos_com_Pessoal</v>
      </c>
      <c r="R985" s="429" t="s">
        <v>330</v>
      </c>
      <c r="S985" s="429" t="s">
        <v>330</v>
      </c>
    </row>
    <row r="986" spans="1:19" s="432" customFormat="1" ht="54.95" customHeight="1" x14ac:dyDescent="0.2">
      <c r="A986" s="424">
        <v>981</v>
      </c>
      <c r="B986" s="455">
        <v>43454</v>
      </c>
      <c r="C986" s="454">
        <v>43435</v>
      </c>
      <c r="D986" s="429" t="s">
        <v>189</v>
      </c>
      <c r="E986" s="429" t="s">
        <v>278</v>
      </c>
      <c r="F986" s="436">
        <v>1511.36</v>
      </c>
      <c r="G986" s="457" t="s">
        <v>2536</v>
      </c>
      <c r="H986" s="429" t="s">
        <v>330</v>
      </c>
      <c r="I986" s="429" t="s">
        <v>657</v>
      </c>
      <c r="J986" s="429" t="s">
        <v>658</v>
      </c>
      <c r="K986" s="429" t="s">
        <v>441</v>
      </c>
      <c r="L986" s="429" t="s">
        <v>653</v>
      </c>
      <c r="M986" s="429" t="s">
        <v>330</v>
      </c>
      <c r="N986" s="455">
        <v>43454</v>
      </c>
      <c r="O986" s="430">
        <f t="shared" si="45"/>
        <v>4</v>
      </c>
      <c r="P986" s="430">
        <f t="shared" si="46"/>
        <v>4</v>
      </c>
      <c r="Q986" s="431" t="str">
        <f t="shared" si="47"/>
        <v>Gastos_com_Pessoal</v>
      </c>
      <c r="R986" s="429" t="s">
        <v>330</v>
      </c>
      <c r="S986" s="429" t="s">
        <v>330</v>
      </c>
    </row>
    <row r="987" spans="1:19" s="432" customFormat="1" ht="54.95" customHeight="1" x14ac:dyDescent="0.2">
      <c r="A987" s="424">
        <v>982</v>
      </c>
      <c r="B987" s="455">
        <v>43454</v>
      </c>
      <c r="C987" s="454">
        <v>43435</v>
      </c>
      <c r="D987" s="429" t="s">
        <v>189</v>
      </c>
      <c r="E987" s="429" t="s">
        <v>278</v>
      </c>
      <c r="F987" s="436">
        <v>379.15</v>
      </c>
      <c r="G987" s="457" t="s">
        <v>2537</v>
      </c>
      <c r="H987" s="429" t="s">
        <v>330</v>
      </c>
      <c r="I987" s="429" t="s">
        <v>1896</v>
      </c>
      <c r="J987" s="429" t="s">
        <v>1897</v>
      </c>
      <c r="K987" s="429" t="s">
        <v>441</v>
      </c>
      <c r="L987" s="429" t="s">
        <v>653</v>
      </c>
      <c r="M987" s="429" t="s">
        <v>330</v>
      </c>
      <c r="N987" s="455">
        <v>43454</v>
      </c>
      <c r="O987" s="430">
        <f t="shared" si="45"/>
        <v>4</v>
      </c>
      <c r="P987" s="430">
        <f t="shared" si="46"/>
        <v>4</v>
      </c>
      <c r="Q987" s="431" t="str">
        <f t="shared" si="47"/>
        <v>Gastos_com_Pessoal</v>
      </c>
      <c r="R987" s="429" t="s">
        <v>330</v>
      </c>
      <c r="S987" s="429" t="s">
        <v>330</v>
      </c>
    </row>
    <row r="988" spans="1:19" s="432" customFormat="1" ht="54.95" customHeight="1" x14ac:dyDescent="0.2">
      <c r="A988" s="424">
        <v>983</v>
      </c>
      <c r="B988" s="455">
        <v>43454</v>
      </c>
      <c r="C988" s="454">
        <v>43435</v>
      </c>
      <c r="D988" s="429" t="s">
        <v>189</v>
      </c>
      <c r="E988" s="429" t="s">
        <v>278</v>
      </c>
      <c r="F988" s="436">
        <v>755.53</v>
      </c>
      <c r="G988" s="457" t="s">
        <v>2538</v>
      </c>
      <c r="H988" s="429" t="s">
        <v>330</v>
      </c>
      <c r="I988" s="429" t="s">
        <v>662</v>
      </c>
      <c r="J988" s="429" t="s">
        <v>663</v>
      </c>
      <c r="K988" s="429" t="s">
        <v>441</v>
      </c>
      <c r="L988" s="429" t="s">
        <v>653</v>
      </c>
      <c r="M988" s="429" t="s">
        <v>330</v>
      </c>
      <c r="N988" s="455">
        <v>43454</v>
      </c>
      <c r="O988" s="430">
        <f t="shared" si="45"/>
        <v>4</v>
      </c>
      <c r="P988" s="430">
        <f t="shared" si="46"/>
        <v>4</v>
      </c>
      <c r="Q988" s="431" t="str">
        <f t="shared" si="47"/>
        <v>Gastos_com_Pessoal</v>
      </c>
      <c r="R988" s="429" t="s">
        <v>330</v>
      </c>
      <c r="S988" s="429" t="s">
        <v>330</v>
      </c>
    </row>
    <row r="989" spans="1:19" s="432" customFormat="1" ht="54.95" customHeight="1" x14ac:dyDescent="0.2">
      <c r="A989" s="424">
        <v>984</v>
      </c>
      <c r="B989" s="455">
        <v>43454</v>
      </c>
      <c r="C989" s="454">
        <v>43435</v>
      </c>
      <c r="D989" s="429" t="s">
        <v>189</v>
      </c>
      <c r="E989" s="429" t="s">
        <v>278</v>
      </c>
      <c r="F989" s="436">
        <v>904.09</v>
      </c>
      <c r="G989" s="457" t="s">
        <v>2539</v>
      </c>
      <c r="H989" s="429" t="s">
        <v>330</v>
      </c>
      <c r="I989" s="429" t="s">
        <v>414</v>
      </c>
      <c r="J989" s="429" t="s">
        <v>415</v>
      </c>
      <c r="K989" s="429" t="s">
        <v>441</v>
      </c>
      <c r="L989" s="429" t="s">
        <v>653</v>
      </c>
      <c r="M989" s="429" t="s">
        <v>330</v>
      </c>
      <c r="N989" s="455">
        <v>43454</v>
      </c>
      <c r="O989" s="430">
        <f t="shared" si="45"/>
        <v>4</v>
      </c>
      <c r="P989" s="430">
        <f t="shared" si="46"/>
        <v>4</v>
      </c>
      <c r="Q989" s="431" t="str">
        <f t="shared" si="47"/>
        <v>Gastos_com_Pessoal</v>
      </c>
      <c r="R989" s="429" t="s">
        <v>330</v>
      </c>
      <c r="S989" s="429" t="s">
        <v>330</v>
      </c>
    </row>
    <row r="990" spans="1:19" s="432" customFormat="1" ht="54.95" customHeight="1" x14ac:dyDescent="0.2">
      <c r="A990" s="424">
        <v>985</v>
      </c>
      <c r="B990" s="455">
        <v>43454</v>
      </c>
      <c r="C990" s="454">
        <v>43435</v>
      </c>
      <c r="D990" s="429" t="s">
        <v>189</v>
      </c>
      <c r="E990" s="429" t="s">
        <v>278</v>
      </c>
      <c r="F990" s="436">
        <v>666.05</v>
      </c>
      <c r="G990" s="457" t="s">
        <v>2540</v>
      </c>
      <c r="H990" s="429" t="s">
        <v>330</v>
      </c>
      <c r="I990" s="429" t="s">
        <v>665</v>
      </c>
      <c r="J990" s="429" t="s">
        <v>666</v>
      </c>
      <c r="K990" s="429" t="s">
        <v>441</v>
      </c>
      <c r="L990" s="429" t="s">
        <v>653</v>
      </c>
      <c r="M990" s="429" t="s">
        <v>330</v>
      </c>
      <c r="N990" s="455">
        <v>43454</v>
      </c>
      <c r="O990" s="430">
        <f t="shared" si="45"/>
        <v>4</v>
      </c>
      <c r="P990" s="430">
        <f t="shared" si="46"/>
        <v>4</v>
      </c>
      <c r="Q990" s="431" t="str">
        <f t="shared" si="47"/>
        <v>Gastos_com_Pessoal</v>
      </c>
      <c r="R990" s="429" t="s">
        <v>330</v>
      </c>
      <c r="S990" s="429" t="s">
        <v>330</v>
      </c>
    </row>
    <row r="991" spans="1:19" s="432" customFormat="1" ht="304.5" customHeight="1" x14ac:dyDescent="0.2">
      <c r="A991" s="424">
        <v>986</v>
      </c>
      <c r="B991" s="455">
        <v>43454</v>
      </c>
      <c r="C991" s="454">
        <v>43435</v>
      </c>
      <c r="D991" s="429" t="s">
        <v>281</v>
      </c>
      <c r="E991" s="429" t="s">
        <v>354</v>
      </c>
      <c r="F991" s="436">
        <v>1140.1199999999999</v>
      </c>
      <c r="G991" s="457" t="s">
        <v>2295</v>
      </c>
      <c r="H991" s="429" t="s">
        <v>405</v>
      </c>
      <c r="I991" s="429" t="s">
        <v>1451</v>
      </c>
      <c r="J991" s="429" t="s">
        <v>1452</v>
      </c>
      <c r="K991" s="429" t="s">
        <v>740</v>
      </c>
      <c r="L991" s="429" t="s">
        <v>33</v>
      </c>
      <c r="M991" s="429" t="s">
        <v>2541</v>
      </c>
      <c r="N991" s="455">
        <v>43452</v>
      </c>
      <c r="O991" s="430">
        <f t="shared" si="45"/>
        <v>4</v>
      </c>
      <c r="P991" s="430">
        <f t="shared" si="46"/>
        <v>4</v>
      </c>
      <c r="Q991" s="431" t="str">
        <f t="shared" si="47"/>
        <v>Gastos_Gerais</v>
      </c>
      <c r="R991" s="429" t="s">
        <v>425</v>
      </c>
      <c r="S991" s="429" t="s">
        <v>2542</v>
      </c>
    </row>
    <row r="992" spans="1:19" s="432" customFormat="1" ht="303" customHeight="1" x14ac:dyDescent="0.2">
      <c r="A992" s="424">
        <v>987</v>
      </c>
      <c r="B992" s="455">
        <v>43454</v>
      </c>
      <c r="C992" s="454">
        <v>43435</v>
      </c>
      <c r="D992" s="429" t="s">
        <v>281</v>
      </c>
      <c r="E992" s="429" t="s">
        <v>354</v>
      </c>
      <c r="F992" s="436">
        <v>1591.84</v>
      </c>
      <c r="G992" s="457" t="s">
        <v>2297</v>
      </c>
      <c r="H992" s="429" t="s">
        <v>405</v>
      </c>
      <c r="I992" s="429" t="s">
        <v>1451</v>
      </c>
      <c r="J992" s="429" t="s">
        <v>1452</v>
      </c>
      <c r="K992" s="429" t="s">
        <v>740</v>
      </c>
      <c r="L992" s="429" t="s">
        <v>33</v>
      </c>
      <c r="M992" s="429" t="s">
        <v>2544</v>
      </c>
      <c r="N992" s="455">
        <v>43451</v>
      </c>
      <c r="O992" s="430">
        <f t="shared" si="45"/>
        <v>4</v>
      </c>
      <c r="P992" s="430">
        <f t="shared" si="46"/>
        <v>4</v>
      </c>
      <c r="Q992" s="431" t="str">
        <f t="shared" si="47"/>
        <v>Gastos_Gerais</v>
      </c>
      <c r="R992" s="429" t="s">
        <v>425</v>
      </c>
      <c r="S992" s="429" t="s">
        <v>2545</v>
      </c>
    </row>
    <row r="993" spans="1:19" s="432" customFormat="1" ht="296.25" customHeight="1" x14ac:dyDescent="0.2">
      <c r="A993" s="424">
        <v>988</v>
      </c>
      <c r="B993" s="455">
        <v>43454</v>
      </c>
      <c r="C993" s="454">
        <v>43435</v>
      </c>
      <c r="D993" s="429" t="s">
        <v>281</v>
      </c>
      <c r="E993" s="429" t="s">
        <v>354</v>
      </c>
      <c r="F993" s="436">
        <v>1579.93</v>
      </c>
      <c r="G993" s="457" t="s">
        <v>2291</v>
      </c>
      <c r="H993" s="429" t="s">
        <v>405</v>
      </c>
      <c r="I993" s="429" t="s">
        <v>1451</v>
      </c>
      <c r="J993" s="429" t="s">
        <v>1452</v>
      </c>
      <c r="K993" s="429" t="s">
        <v>740</v>
      </c>
      <c r="L993" s="429" t="s">
        <v>33</v>
      </c>
      <c r="M993" s="429" t="s">
        <v>2547</v>
      </c>
      <c r="N993" s="455">
        <v>43451</v>
      </c>
      <c r="O993" s="430">
        <f t="shared" si="45"/>
        <v>4</v>
      </c>
      <c r="P993" s="430">
        <f t="shared" si="46"/>
        <v>4</v>
      </c>
      <c r="Q993" s="431" t="str">
        <f t="shared" si="47"/>
        <v>Gastos_Gerais</v>
      </c>
      <c r="R993" s="429" t="s">
        <v>425</v>
      </c>
      <c r="S993" s="429" t="s">
        <v>2548</v>
      </c>
    </row>
    <row r="994" spans="1:19" s="432" customFormat="1" ht="316.5" customHeight="1" x14ac:dyDescent="0.2">
      <c r="A994" s="424">
        <v>989</v>
      </c>
      <c r="B994" s="455">
        <v>43454</v>
      </c>
      <c r="C994" s="454">
        <v>43435</v>
      </c>
      <c r="D994" s="429" t="s">
        <v>281</v>
      </c>
      <c r="E994" s="429" t="s">
        <v>354</v>
      </c>
      <c r="F994" s="436">
        <v>705.02</v>
      </c>
      <c r="G994" s="457" t="s">
        <v>2296</v>
      </c>
      <c r="H994" s="429" t="s">
        <v>405</v>
      </c>
      <c r="I994" s="429" t="s">
        <v>1451</v>
      </c>
      <c r="J994" s="429" t="s">
        <v>1452</v>
      </c>
      <c r="K994" s="429" t="s">
        <v>740</v>
      </c>
      <c r="L994" s="429" t="s">
        <v>33</v>
      </c>
      <c r="M994" s="429" t="s">
        <v>2550</v>
      </c>
      <c r="N994" s="455">
        <v>43451</v>
      </c>
      <c r="O994" s="430">
        <f t="shared" si="45"/>
        <v>4</v>
      </c>
      <c r="P994" s="430">
        <f t="shared" si="46"/>
        <v>4</v>
      </c>
      <c r="Q994" s="431" t="str">
        <f t="shared" si="47"/>
        <v>Gastos_Gerais</v>
      </c>
      <c r="R994" s="429" t="s">
        <v>425</v>
      </c>
      <c r="S994" s="429" t="s">
        <v>2551</v>
      </c>
    </row>
    <row r="995" spans="1:19" s="432" customFormat="1" ht="296.25" customHeight="1" x14ac:dyDescent="0.2">
      <c r="A995" s="424">
        <v>990</v>
      </c>
      <c r="B995" s="455">
        <v>43454</v>
      </c>
      <c r="C995" s="454">
        <v>43435</v>
      </c>
      <c r="D995" s="429" t="s">
        <v>281</v>
      </c>
      <c r="E995" s="429" t="s">
        <v>354</v>
      </c>
      <c r="F995" s="436">
        <v>808.03</v>
      </c>
      <c r="G995" s="457" t="s">
        <v>2294</v>
      </c>
      <c r="H995" s="429" t="s">
        <v>405</v>
      </c>
      <c r="I995" s="429" t="s">
        <v>1451</v>
      </c>
      <c r="J995" s="429" t="s">
        <v>1452</v>
      </c>
      <c r="K995" s="429" t="s">
        <v>740</v>
      </c>
      <c r="L995" s="429" t="s">
        <v>33</v>
      </c>
      <c r="M995" s="429" t="s">
        <v>2553</v>
      </c>
      <c r="N995" s="455">
        <v>43451</v>
      </c>
      <c r="O995" s="430">
        <f t="shared" si="45"/>
        <v>4</v>
      </c>
      <c r="P995" s="430">
        <f t="shared" si="46"/>
        <v>4</v>
      </c>
      <c r="Q995" s="431" t="str">
        <f t="shared" si="47"/>
        <v>Gastos_Gerais</v>
      </c>
      <c r="R995" s="429" t="s">
        <v>425</v>
      </c>
      <c r="S995" s="429" t="s">
        <v>2554</v>
      </c>
    </row>
    <row r="996" spans="1:19" s="432" customFormat="1" ht="85.5" customHeight="1" x14ac:dyDescent="0.2">
      <c r="A996" s="424">
        <v>991</v>
      </c>
      <c r="B996" s="455">
        <v>43454</v>
      </c>
      <c r="C996" s="454">
        <v>43405</v>
      </c>
      <c r="D996" s="429" t="s">
        <v>281</v>
      </c>
      <c r="E996" s="429" t="s">
        <v>398</v>
      </c>
      <c r="F996" s="436">
        <v>155.19999999999999</v>
      </c>
      <c r="G996" s="457" t="s">
        <v>2068</v>
      </c>
      <c r="H996" s="429" t="s">
        <v>402</v>
      </c>
      <c r="I996" s="429" t="s">
        <v>1563</v>
      </c>
      <c r="J996" s="429" t="s">
        <v>1564</v>
      </c>
      <c r="K996" s="429" t="s">
        <v>740</v>
      </c>
      <c r="L996" s="429" t="s">
        <v>33</v>
      </c>
      <c r="M996" s="429" t="s">
        <v>2556</v>
      </c>
      <c r="N996" s="455">
        <v>43426</v>
      </c>
      <c r="O996" s="430">
        <f t="shared" si="45"/>
        <v>4</v>
      </c>
      <c r="P996" s="430">
        <f t="shared" si="46"/>
        <v>3</v>
      </c>
      <c r="Q996" s="431" t="str">
        <f t="shared" si="47"/>
        <v>Gastos_Gerais</v>
      </c>
      <c r="R996" s="429" t="s">
        <v>425</v>
      </c>
      <c r="S996" s="429" t="s">
        <v>2557</v>
      </c>
    </row>
    <row r="997" spans="1:19" s="432" customFormat="1" ht="54.95" customHeight="1" x14ac:dyDescent="0.2">
      <c r="A997" s="424">
        <v>992</v>
      </c>
      <c r="B997" s="455">
        <v>43454</v>
      </c>
      <c r="C997" s="454">
        <v>43435</v>
      </c>
      <c r="D997" s="429" t="s">
        <v>189</v>
      </c>
      <c r="E997" s="429" t="s">
        <v>301</v>
      </c>
      <c r="F997" s="436">
        <v>925.37</v>
      </c>
      <c r="G997" s="457" t="s">
        <v>2558</v>
      </c>
      <c r="H997" s="429" t="s">
        <v>330</v>
      </c>
      <c r="I997" s="429" t="s">
        <v>1001</v>
      </c>
      <c r="J997" s="429" t="s">
        <v>330</v>
      </c>
      <c r="K997" s="429" t="s">
        <v>621</v>
      </c>
      <c r="L997" s="429" t="s">
        <v>1058</v>
      </c>
      <c r="M997" s="429" t="s">
        <v>330</v>
      </c>
      <c r="N997" s="455">
        <v>43434</v>
      </c>
      <c r="O997" s="430">
        <f t="shared" si="45"/>
        <v>4</v>
      </c>
      <c r="P997" s="430">
        <f t="shared" si="46"/>
        <v>4</v>
      </c>
      <c r="Q997" s="431" t="str">
        <f t="shared" si="47"/>
        <v>Gastos_com_Pessoal</v>
      </c>
      <c r="R997" s="429" t="s">
        <v>330</v>
      </c>
      <c r="S997" s="429" t="s">
        <v>330</v>
      </c>
    </row>
    <row r="998" spans="1:19" s="432" customFormat="1" ht="54.95" customHeight="1" x14ac:dyDescent="0.2">
      <c r="A998" s="424">
        <v>993</v>
      </c>
      <c r="B998" s="455">
        <v>43454</v>
      </c>
      <c r="C998" s="454">
        <v>43435</v>
      </c>
      <c r="D998" s="429" t="s">
        <v>189</v>
      </c>
      <c r="E998" s="429" t="s">
        <v>278</v>
      </c>
      <c r="F998" s="436">
        <v>9188.2800000000007</v>
      </c>
      <c r="G998" s="457" t="s">
        <v>2559</v>
      </c>
      <c r="H998" s="429" t="s">
        <v>330</v>
      </c>
      <c r="I998" s="429" t="s">
        <v>1065</v>
      </c>
      <c r="J998" s="429" t="s">
        <v>330</v>
      </c>
      <c r="K998" s="429" t="s">
        <v>621</v>
      </c>
      <c r="L998" s="429" t="s">
        <v>1066</v>
      </c>
      <c r="M998" s="429" t="s">
        <v>330</v>
      </c>
      <c r="N998" s="455">
        <v>43434</v>
      </c>
      <c r="O998" s="430">
        <f t="shared" si="45"/>
        <v>4</v>
      </c>
      <c r="P998" s="430">
        <f t="shared" si="46"/>
        <v>4</v>
      </c>
      <c r="Q998" s="431" t="str">
        <f t="shared" si="47"/>
        <v>Gastos_com_Pessoal</v>
      </c>
      <c r="R998" s="429" t="s">
        <v>330</v>
      </c>
      <c r="S998" s="429" t="s">
        <v>330</v>
      </c>
    </row>
    <row r="999" spans="1:19" s="432" customFormat="1" ht="54.95" customHeight="1" x14ac:dyDescent="0.2">
      <c r="A999" s="424">
        <v>994</v>
      </c>
      <c r="B999" s="455">
        <v>43454</v>
      </c>
      <c r="C999" s="454">
        <v>43374</v>
      </c>
      <c r="D999" s="429" t="s">
        <v>281</v>
      </c>
      <c r="E999" s="429" t="s">
        <v>384</v>
      </c>
      <c r="F999" s="436">
        <v>3164.38</v>
      </c>
      <c r="G999" s="457" t="s">
        <v>2560</v>
      </c>
      <c r="H999" s="429" t="s">
        <v>402</v>
      </c>
      <c r="I999" s="429" t="s">
        <v>1065</v>
      </c>
      <c r="J999" s="429" t="s">
        <v>330</v>
      </c>
      <c r="K999" s="429" t="s">
        <v>621</v>
      </c>
      <c r="L999" s="429" t="s">
        <v>1066</v>
      </c>
      <c r="M999" s="429" t="s">
        <v>330</v>
      </c>
      <c r="N999" s="455">
        <v>43434</v>
      </c>
      <c r="O999" s="430">
        <f t="shared" si="45"/>
        <v>4</v>
      </c>
      <c r="P999" s="430">
        <f t="shared" si="46"/>
        <v>2</v>
      </c>
      <c r="Q999" s="431" t="str">
        <f t="shared" si="47"/>
        <v>Gastos_Gerais</v>
      </c>
      <c r="R999" s="429" t="s">
        <v>330</v>
      </c>
      <c r="S999" s="429" t="s">
        <v>330</v>
      </c>
    </row>
    <row r="1000" spans="1:19" s="432" customFormat="1" ht="54.95" customHeight="1" x14ac:dyDescent="0.2">
      <c r="A1000" s="424">
        <v>995</v>
      </c>
      <c r="B1000" s="455">
        <v>43454</v>
      </c>
      <c r="C1000" s="454">
        <v>43221</v>
      </c>
      <c r="D1000" s="429" t="s">
        <v>281</v>
      </c>
      <c r="E1000" s="429" t="s">
        <v>372</v>
      </c>
      <c r="F1000" s="436">
        <v>2321.4499999999998</v>
      </c>
      <c r="G1000" s="457" t="s">
        <v>2561</v>
      </c>
      <c r="H1000" s="429" t="s">
        <v>405</v>
      </c>
      <c r="I1000" s="429" t="s">
        <v>1065</v>
      </c>
      <c r="J1000" s="429" t="s">
        <v>330</v>
      </c>
      <c r="K1000" s="429" t="s">
        <v>621</v>
      </c>
      <c r="L1000" s="429" t="s">
        <v>1066</v>
      </c>
      <c r="M1000" s="429" t="s">
        <v>330</v>
      </c>
      <c r="N1000" s="455">
        <v>43434</v>
      </c>
      <c r="O1000" s="430">
        <f t="shared" si="45"/>
        <v>4</v>
      </c>
      <c r="P1000" s="430">
        <f t="shared" si="46"/>
        <v>-3</v>
      </c>
      <c r="Q1000" s="431" t="str">
        <f t="shared" si="47"/>
        <v>Gastos_Gerais</v>
      </c>
      <c r="R1000" s="429" t="s">
        <v>330</v>
      </c>
      <c r="S1000" s="429" t="s">
        <v>330</v>
      </c>
    </row>
    <row r="1001" spans="1:19" s="432" customFormat="1" ht="54.95" customHeight="1" x14ac:dyDescent="0.2">
      <c r="A1001" s="424">
        <v>996</v>
      </c>
      <c r="B1001" s="455">
        <v>43454</v>
      </c>
      <c r="C1001" s="454">
        <v>43405</v>
      </c>
      <c r="D1001" s="429" t="s">
        <v>189</v>
      </c>
      <c r="E1001" s="429" t="s">
        <v>2</v>
      </c>
      <c r="F1001" s="436">
        <v>2524.58</v>
      </c>
      <c r="G1001" s="457" t="s">
        <v>2562</v>
      </c>
      <c r="H1001" s="429" t="s">
        <v>330</v>
      </c>
      <c r="I1001" s="429" t="s">
        <v>1065</v>
      </c>
      <c r="J1001" s="429" t="s">
        <v>330</v>
      </c>
      <c r="K1001" s="429" t="s">
        <v>621</v>
      </c>
      <c r="L1001" s="429" t="s">
        <v>1066</v>
      </c>
      <c r="M1001" s="429" t="s">
        <v>330</v>
      </c>
      <c r="N1001" s="455">
        <v>43434</v>
      </c>
      <c r="O1001" s="430">
        <f t="shared" si="45"/>
        <v>4</v>
      </c>
      <c r="P1001" s="430">
        <f t="shared" si="46"/>
        <v>3</v>
      </c>
      <c r="Q1001" s="431" t="str">
        <f t="shared" si="47"/>
        <v>Gastos_com_Pessoal</v>
      </c>
      <c r="R1001" s="429" t="s">
        <v>330</v>
      </c>
      <c r="S1001" s="429" t="s">
        <v>330</v>
      </c>
    </row>
    <row r="1002" spans="1:19" s="432" customFormat="1" ht="54.95" customHeight="1" x14ac:dyDescent="0.2">
      <c r="A1002" s="424">
        <v>997</v>
      </c>
      <c r="B1002" s="455">
        <v>43454</v>
      </c>
      <c r="C1002" s="454">
        <v>43405</v>
      </c>
      <c r="D1002" s="429" t="s">
        <v>189</v>
      </c>
      <c r="E1002" s="429" t="s">
        <v>262</v>
      </c>
      <c r="F1002" s="436">
        <v>8202.89</v>
      </c>
      <c r="G1002" s="457" t="s">
        <v>2562</v>
      </c>
      <c r="H1002" s="429" t="s">
        <v>330</v>
      </c>
      <c r="I1002" s="429" t="s">
        <v>1065</v>
      </c>
      <c r="J1002" s="429" t="s">
        <v>330</v>
      </c>
      <c r="K1002" s="429" t="s">
        <v>621</v>
      </c>
      <c r="L1002" s="429" t="s">
        <v>1066</v>
      </c>
      <c r="M1002" s="429" t="s">
        <v>330</v>
      </c>
      <c r="N1002" s="455">
        <v>43434</v>
      </c>
      <c r="O1002" s="430">
        <f t="shared" si="45"/>
        <v>4</v>
      </c>
      <c r="P1002" s="430">
        <f t="shared" si="46"/>
        <v>3</v>
      </c>
      <c r="Q1002" s="431" t="str">
        <f t="shared" si="47"/>
        <v>Gastos_com_Pessoal</v>
      </c>
      <c r="R1002" s="429" t="s">
        <v>330</v>
      </c>
      <c r="S1002" s="429" t="s">
        <v>330</v>
      </c>
    </row>
    <row r="1003" spans="1:19" s="432" customFormat="1" ht="54.95" customHeight="1" x14ac:dyDescent="0.2">
      <c r="A1003" s="424">
        <v>998</v>
      </c>
      <c r="B1003" s="455">
        <v>43454</v>
      </c>
      <c r="C1003" s="454">
        <v>43405</v>
      </c>
      <c r="D1003" s="429" t="s">
        <v>281</v>
      </c>
      <c r="E1003" s="429" t="s">
        <v>60</v>
      </c>
      <c r="F1003" s="436">
        <v>39.9</v>
      </c>
      <c r="G1003" s="457" t="s">
        <v>2563</v>
      </c>
      <c r="H1003" s="429" t="s">
        <v>329</v>
      </c>
      <c r="I1003" s="429" t="s">
        <v>1001</v>
      </c>
      <c r="J1003" s="429" t="s">
        <v>330</v>
      </c>
      <c r="K1003" s="429" t="s">
        <v>621</v>
      </c>
      <c r="L1003" s="429" t="s">
        <v>1058</v>
      </c>
      <c r="M1003" s="429" t="s">
        <v>330</v>
      </c>
      <c r="N1003" s="455">
        <v>43434</v>
      </c>
      <c r="O1003" s="430">
        <f t="shared" si="45"/>
        <v>4</v>
      </c>
      <c r="P1003" s="430">
        <f t="shared" si="46"/>
        <v>3</v>
      </c>
      <c r="Q1003" s="431" t="str">
        <f t="shared" si="47"/>
        <v>Gastos_Gerais</v>
      </c>
      <c r="R1003" s="429" t="s">
        <v>330</v>
      </c>
      <c r="S1003" s="429" t="s">
        <v>330</v>
      </c>
    </row>
    <row r="1004" spans="1:19" s="432" customFormat="1" ht="78" customHeight="1" x14ac:dyDescent="0.2">
      <c r="A1004" s="424">
        <v>999</v>
      </c>
      <c r="B1004" s="455">
        <v>43454</v>
      </c>
      <c r="C1004" s="454">
        <v>43405</v>
      </c>
      <c r="D1004" s="429" t="s">
        <v>281</v>
      </c>
      <c r="E1004" s="429" t="s">
        <v>3</v>
      </c>
      <c r="F1004" s="436">
        <v>1233</v>
      </c>
      <c r="G1004" s="457" t="s">
        <v>2564</v>
      </c>
      <c r="H1004" s="429" t="s">
        <v>329</v>
      </c>
      <c r="I1004" s="429" t="s">
        <v>1001</v>
      </c>
      <c r="J1004" s="429" t="s">
        <v>330</v>
      </c>
      <c r="K1004" s="429" t="s">
        <v>621</v>
      </c>
      <c r="L1004" s="429" t="s">
        <v>1058</v>
      </c>
      <c r="M1004" s="429" t="s">
        <v>330</v>
      </c>
      <c r="N1004" s="455">
        <v>43434</v>
      </c>
      <c r="O1004" s="430">
        <f t="shared" si="45"/>
        <v>4</v>
      </c>
      <c r="P1004" s="430">
        <f t="shared" si="46"/>
        <v>3</v>
      </c>
      <c r="Q1004" s="431" t="str">
        <f t="shared" si="47"/>
        <v>Gastos_Gerais</v>
      </c>
      <c r="R1004" s="429" t="s">
        <v>330</v>
      </c>
      <c r="S1004" s="429" t="s">
        <v>330</v>
      </c>
    </row>
    <row r="1005" spans="1:19" s="432" customFormat="1" ht="54.95" customHeight="1" x14ac:dyDescent="0.2">
      <c r="A1005" s="424">
        <v>1000</v>
      </c>
      <c r="B1005" s="455">
        <v>43454</v>
      </c>
      <c r="C1005" s="454">
        <v>43405</v>
      </c>
      <c r="D1005" s="429" t="s">
        <v>189</v>
      </c>
      <c r="E1005" s="429" t="s">
        <v>2</v>
      </c>
      <c r="F1005" s="436">
        <v>2774.48</v>
      </c>
      <c r="G1005" s="457" t="s">
        <v>2565</v>
      </c>
      <c r="H1005" s="429" t="s">
        <v>330</v>
      </c>
      <c r="I1005" s="429" t="s">
        <v>1001</v>
      </c>
      <c r="J1005" s="429" t="s">
        <v>330</v>
      </c>
      <c r="K1005" s="429" t="s">
        <v>621</v>
      </c>
      <c r="L1005" s="429" t="s">
        <v>1058</v>
      </c>
      <c r="M1005" s="429" t="s">
        <v>330</v>
      </c>
      <c r="N1005" s="455">
        <v>43434</v>
      </c>
      <c r="O1005" s="430">
        <f t="shared" si="45"/>
        <v>4</v>
      </c>
      <c r="P1005" s="430">
        <f t="shared" si="46"/>
        <v>3</v>
      </c>
      <c r="Q1005" s="431" t="str">
        <f t="shared" si="47"/>
        <v>Gastos_com_Pessoal</v>
      </c>
      <c r="R1005" s="429" t="s">
        <v>330</v>
      </c>
      <c r="S1005" s="429" t="s">
        <v>330</v>
      </c>
    </row>
    <row r="1006" spans="1:19" s="432" customFormat="1" ht="54.95" customHeight="1" x14ac:dyDescent="0.2">
      <c r="A1006" s="424">
        <v>1001</v>
      </c>
      <c r="B1006" s="455">
        <v>43454</v>
      </c>
      <c r="C1006" s="454">
        <v>43374</v>
      </c>
      <c r="D1006" s="429" t="s">
        <v>281</v>
      </c>
      <c r="E1006" s="429" t="s">
        <v>384</v>
      </c>
      <c r="F1006" s="436">
        <v>2456.96</v>
      </c>
      <c r="G1006" s="457" t="s">
        <v>2566</v>
      </c>
      <c r="H1006" s="429" t="s">
        <v>402</v>
      </c>
      <c r="I1006" s="429" t="s">
        <v>1001</v>
      </c>
      <c r="J1006" s="429" t="s">
        <v>330</v>
      </c>
      <c r="K1006" s="429" t="s">
        <v>621</v>
      </c>
      <c r="L1006" s="429" t="s">
        <v>1058</v>
      </c>
      <c r="M1006" s="429" t="s">
        <v>330</v>
      </c>
      <c r="N1006" s="455">
        <v>43434</v>
      </c>
      <c r="O1006" s="430">
        <f t="shared" si="45"/>
        <v>4</v>
      </c>
      <c r="P1006" s="430">
        <f t="shared" si="46"/>
        <v>2</v>
      </c>
      <c r="Q1006" s="431" t="str">
        <f t="shared" si="47"/>
        <v>Gastos_Gerais</v>
      </c>
      <c r="R1006" s="429" t="s">
        <v>330</v>
      </c>
      <c r="S1006" s="429" t="s">
        <v>330</v>
      </c>
    </row>
    <row r="1007" spans="1:19" s="432" customFormat="1" ht="54.95" customHeight="1" x14ac:dyDescent="0.2">
      <c r="A1007" s="424">
        <v>1002</v>
      </c>
      <c r="B1007" s="455">
        <v>43454</v>
      </c>
      <c r="C1007" s="454">
        <v>43221</v>
      </c>
      <c r="D1007" s="429" t="s">
        <v>281</v>
      </c>
      <c r="E1007" s="429" t="s">
        <v>372</v>
      </c>
      <c r="F1007" s="436">
        <v>1297.94</v>
      </c>
      <c r="G1007" s="457" t="s">
        <v>2561</v>
      </c>
      <c r="H1007" s="429" t="s">
        <v>405</v>
      </c>
      <c r="I1007" s="429" t="s">
        <v>1001</v>
      </c>
      <c r="J1007" s="429" t="s">
        <v>330</v>
      </c>
      <c r="K1007" s="429" t="s">
        <v>621</v>
      </c>
      <c r="L1007" s="429" t="s">
        <v>1058</v>
      </c>
      <c r="M1007" s="429" t="s">
        <v>330</v>
      </c>
      <c r="N1007" s="455">
        <v>43434</v>
      </c>
      <c r="O1007" s="430">
        <f t="shared" si="45"/>
        <v>4</v>
      </c>
      <c r="P1007" s="430">
        <f t="shared" si="46"/>
        <v>-3</v>
      </c>
      <c r="Q1007" s="431" t="str">
        <f t="shared" si="47"/>
        <v>Gastos_Gerais</v>
      </c>
      <c r="R1007" s="429" t="s">
        <v>330</v>
      </c>
      <c r="S1007" s="429" t="s">
        <v>330</v>
      </c>
    </row>
    <row r="1008" spans="1:19" s="432" customFormat="1" ht="54.95" customHeight="1" x14ac:dyDescent="0.2">
      <c r="A1008" s="424">
        <v>1003</v>
      </c>
      <c r="B1008" s="455">
        <v>43454</v>
      </c>
      <c r="C1008" s="454">
        <v>43435</v>
      </c>
      <c r="D1008" s="429" t="s">
        <v>189</v>
      </c>
      <c r="E1008" s="429" t="s">
        <v>278</v>
      </c>
      <c r="F1008" s="436">
        <v>645.75</v>
      </c>
      <c r="G1008" s="457" t="s">
        <v>2567</v>
      </c>
      <c r="H1008" s="429" t="s">
        <v>330</v>
      </c>
      <c r="I1008" s="429" t="s">
        <v>676</v>
      </c>
      <c r="J1008" s="429" t="s">
        <v>677</v>
      </c>
      <c r="K1008" s="429" t="s">
        <v>441</v>
      </c>
      <c r="L1008" s="429" t="s">
        <v>653</v>
      </c>
      <c r="M1008" s="429" t="s">
        <v>330</v>
      </c>
      <c r="N1008" s="455">
        <v>43454</v>
      </c>
      <c r="O1008" s="430">
        <f t="shared" si="45"/>
        <v>4</v>
      </c>
      <c r="P1008" s="430">
        <f t="shared" si="46"/>
        <v>4</v>
      </c>
      <c r="Q1008" s="431" t="str">
        <f t="shared" si="47"/>
        <v>Gastos_com_Pessoal</v>
      </c>
      <c r="R1008" s="429" t="s">
        <v>330</v>
      </c>
      <c r="S1008" s="429" t="s">
        <v>330</v>
      </c>
    </row>
    <row r="1009" spans="1:19" s="432" customFormat="1" ht="54.95" customHeight="1" x14ac:dyDescent="0.2">
      <c r="A1009" s="424">
        <v>1004</v>
      </c>
      <c r="B1009" s="455">
        <v>43454</v>
      </c>
      <c r="C1009" s="454">
        <v>43435</v>
      </c>
      <c r="D1009" s="429" t="s">
        <v>189</v>
      </c>
      <c r="E1009" s="429" t="s">
        <v>278</v>
      </c>
      <c r="F1009" s="436">
        <v>1151.01</v>
      </c>
      <c r="G1009" s="457" t="s">
        <v>2568</v>
      </c>
      <c r="H1009" s="429" t="s">
        <v>330</v>
      </c>
      <c r="I1009" s="429" t="s">
        <v>679</v>
      </c>
      <c r="J1009" s="429" t="s">
        <v>680</v>
      </c>
      <c r="K1009" s="429" t="s">
        <v>441</v>
      </c>
      <c r="L1009" s="429" t="s">
        <v>653</v>
      </c>
      <c r="M1009" s="429" t="s">
        <v>330</v>
      </c>
      <c r="N1009" s="455">
        <v>43454</v>
      </c>
      <c r="O1009" s="430">
        <f t="shared" si="45"/>
        <v>4</v>
      </c>
      <c r="P1009" s="430">
        <f t="shared" si="46"/>
        <v>4</v>
      </c>
      <c r="Q1009" s="431" t="str">
        <f t="shared" si="47"/>
        <v>Gastos_com_Pessoal</v>
      </c>
      <c r="R1009" s="429" t="s">
        <v>330</v>
      </c>
      <c r="S1009" s="429" t="s">
        <v>330</v>
      </c>
    </row>
    <row r="1010" spans="1:19" s="432" customFormat="1" ht="54.95" customHeight="1" x14ac:dyDescent="0.2">
      <c r="A1010" s="424">
        <v>1005</v>
      </c>
      <c r="B1010" s="455">
        <v>43454</v>
      </c>
      <c r="C1010" s="454">
        <v>43435</v>
      </c>
      <c r="D1010" s="429" t="s">
        <v>189</v>
      </c>
      <c r="E1010" s="429" t="s">
        <v>278</v>
      </c>
      <c r="F1010" s="436">
        <v>290.58999999999997</v>
      </c>
      <c r="G1010" s="457" t="s">
        <v>2569</v>
      </c>
      <c r="H1010" s="429" t="s">
        <v>330</v>
      </c>
      <c r="I1010" s="429" t="s">
        <v>1578</v>
      </c>
      <c r="J1010" s="429" t="s">
        <v>2256</v>
      </c>
      <c r="K1010" s="429" t="s">
        <v>441</v>
      </c>
      <c r="L1010" s="429" t="s">
        <v>653</v>
      </c>
      <c r="M1010" s="429" t="s">
        <v>330</v>
      </c>
      <c r="N1010" s="455">
        <v>43454</v>
      </c>
      <c r="O1010" s="430">
        <f t="shared" si="45"/>
        <v>4</v>
      </c>
      <c r="P1010" s="430">
        <f t="shared" si="46"/>
        <v>4</v>
      </c>
      <c r="Q1010" s="431" t="str">
        <f t="shared" si="47"/>
        <v>Gastos_com_Pessoal</v>
      </c>
      <c r="R1010" s="429" t="s">
        <v>330</v>
      </c>
      <c r="S1010" s="429" t="s">
        <v>330</v>
      </c>
    </row>
    <row r="1011" spans="1:19" s="432" customFormat="1" ht="54.95" customHeight="1" x14ac:dyDescent="0.2">
      <c r="A1011" s="424">
        <v>1006</v>
      </c>
      <c r="B1011" s="455">
        <v>43454</v>
      </c>
      <c r="C1011" s="454">
        <v>43435</v>
      </c>
      <c r="D1011" s="429" t="s">
        <v>189</v>
      </c>
      <c r="E1011" s="429" t="s">
        <v>278</v>
      </c>
      <c r="F1011" s="436">
        <v>700.42</v>
      </c>
      <c r="G1011" s="457" t="s">
        <v>2570</v>
      </c>
      <c r="H1011" s="429" t="s">
        <v>330</v>
      </c>
      <c r="I1011" s="429" t="s">
        <v>682</v>
      </c>
      <c r="J1011" s="429" t="s">
        <v>683</v>
      </c>
      <c r="K1011" s="429" t="s">
        <v>441</v>
      </c>
      <c r="L1011" s="429" t="s">
        <v>653</v>
      </c>
      <c r="M1011" s="429" t="s">
        <v>330</v>
      </c>
      <c r="N1011" s="455">
        <v>43454</v>
      </c>
      <c r="O1011" s="430">
        <f t="shared" si="45"/>
        <v>4</v>
      </c>
      <c r="P1011" s="430">
        <f t="shared" si="46"/>
        <v>4</v>
      </c>
      <c r="Q1011" s="431" t="str">
        <f t="shared" si="47"/>
        <v>Gastos_com_Pessoal</v>
      </c>
      <c r="R1011" s="429" t="s">
        <v>330</v>
      </c>
      <c r="S1011" s="429" t="s">
        <v>330</v>
      </c>
    </row>
    <row r="1012" spans="1:19" s="432" customFormat="1" ht="54.95" customHeight="1" x14ac:dyDescent="0.2">
      <c r="A1012" s="424">
        <v>1007</v>
      </c>
      <c r="B1012" s="455">
        <v>43454</v>
      </c>
      <c r="C1012" s="454">
        <v>43435</v>
      </c>
      <c r="D1012" s="429" t="s">
        <v>189</v>
      </c>
      <c r="E1012" s="429" t="s">
        <v>278</v>
      </c>
      <c r="F1012" s="436">
        <v>94.69</v>
      </c>
      <c r="G1012" s="457" t="s">
        <v>2571</v>
      </c>
      <c r="H1012" s="429" t="s">
        <v>330</v>
      </c>
      <c r="I1012" s="429" t="s">
        <v>2209</v>
      </c>
      <c r="J1012" s="429" t="s">
        <v>2208</v>
      </c>
      <c r="K1012" s="429" t="s">
        <v>441</v>
      </c>
      <c r="L1012" s="429" t="s">
        <v>653</v>
      </c>
      <c r="M1012" s="429" t="s">
        <v>330</v>
      </c>
      <c r="N1012" s="455">
        <v>43454</v>
      </c>
      <c r="O1012" s="430">
        <f t="shared" si="45"/>
        <v>4</v>
      </c>
      <c r="P1012" s="430">
        <f t="shared" si="46"/>
        <v>4</v>
      </c>
      <c r="Q1012" s="431" t="str">
        <f t="shared" si="47"/>
        <v>Gastos_com_Pessoal</v>
      </c>
      <c r="R1012" s="429" t="s">
        <v>330</v>
      </c>
      <c r="S1012" s="429" t="s">
        <v>330</v>
      </c>
    </row>
    <row r="1013" spans="1:19" s="432" customFormat="1" ht="54.95" customHeight="1" x14ac:dyDescent="0.2">
      <c r="A1013" s="424">
        <v>1008</v>
      </c>
      <c r="B1013" s="455">
        <v>43454</v>
      </c>
      <c r="C1013" s="454">
        <v>43435</v>
      </c>
      <c r="D1013" s="429" t="s">
        <v>189</v>
      </c>
      <c r="E1013" s="429" t="s">
        <v>278</v>
      </c>
      <c r="F1013" s="436">
        <v>832.19</v>
      </c>
      <c r="G1013" s="457" t="s">
        <v>2572</v>
      </c>
      <c r="H1013" s="429" t="s">
        <v>330</v>
      </c>
      <c r="I1013" s="429" t="s">
        <v>685</v>
      </c>
      <c r="J1013" s="429" t="s">
        <v>686</v>
      </c>
      <c r="K1013" s="429" t="s">
        <v>441</v>
      </c>
      <c r="L1013" s="429" t="s">
        <v>653</v>
      </c>
      <c r="M1013" s="429" t="s">
        <v>330</v>
      </c>
      <c r="N1013" s="455">
        <v>43454</v>
      </c>
      <c r="O1013" s="430">
        <f t="shared" si="45"/>
        <v>4</v>
      </c>
      <c r="P1013" s="430">
        <f t="shared" si="46"/>
        <v>4</v>
      </c>
      <c r="Q1013" s="431" t="str">
        <f t="shared" si="47"/>
        <v>Gastos_com_Pessoal</v>
      </c>
      <c r="R1013" s="429" t="s">
        <v>330</v>
      </c>
      <c r="S1013" s="429" t="s">
        <v>330</v>
      </c>
    </row>
    <row r="1014" spans="1:19" s="432" customFormat="1" ht="54.95" customHeight="1" x14ac:dyDescent="0.2">
      <c r="A1014" s="424">
        <v>1009</v>
      </c>
      <c r="B1014" s="455">
        <v>43454</v>
      </c>
      <c r="C1014" s="454">
        <v>43435</v>
      </c>
      <c r="D1014" s="429" t="s">
        <v>189</v>
      </c>
      <c r="E1014" s="429" t="s">
        <v>278</v>
      </c>
      <c r="F1014" s="436">
        <v>236.31</v>
      </c>
      <c r="G1014" s="457" t="s">
        <v>2573</v>
      </c>
      <c r="H1014" s="429" t="s">
        <v>330</v>
      </c>
      <c r="I1014" s="429" t="s">
        <v>688</v>
      </c>
      <c r="J1014" s="429" t="s">
        <v>689</v>
      </c>
      <c r="K1014" s="429" t="s">
        <v>441</v>
      </c>
      <c r="L1014" s="429" t="s">
        <v>653</v>
      </c>
      <c r="M1014" s="429" t="s">
        <v>330</v>
      </c>
      <c r="N1014" s="455">
        <v>43454</v>
      </c>
      <c r="O1014" s="430">
        <f t="shared" si="45"/>
        <v>4</v>
      </c>
      <c r="P1014" s="430">
        <f t="shared" si="46"/>
        <v>4</v>
      </c>
      <c r="Q1014" s="431" t="str">
        <f t="shared" si="47"/>
        <v>Gastos_com_Pessoal</v>
      </c>
      <c r="R1014" s="429" t="s">
        <v>330</v>
      </c>
      <c r="S1014" s="429" t="s">
        <v>330</v>
      </c>
    </row>
    <row r="1015" spans="1:19" s="432" customFormat="1" ht="54.95" customHeight="1" x14ac:dyDescent="0.2">
      <c r="A1015" s="424">
        <v>1010</v>
      </c>
      <c r="B1015" s="455">
        <v>43454</v>
      </c>
      <c r="C1015" s="454">
        <v>43435</v>
      </c>
      <c r="D1015" s="429" t="s">
        <v>189</v>
      </c>
      <c r="E1015" s="429" t="s">
        <v>278</v>
      </c>
      <c r="F1015" s="436">
        <v>192.62</v>
      </c>
      <c r="G1015" s="457" t="s">
        <v>2574</v>
      </c>
      <c r="H1015" s="429" t="s">
        <v>330</v>
      </c>
      <c r="I1015" s="429" t="s">
        <v>691</v>
      </c>
      <c r="J1015" s="429" t="s">
        <v>692</v>
      </c>
      <c r="K1015" s="429" t="s">
        <v>441</v>
      </c>
      <c r="L1015" s="429" t="s">
        <v>653</v>
      </c>
      <c r="M1015" s="429" t="s">
        <v>330</v>
      </c>
      <c r="N1015" s="455">
        <v>43454</v>
      </c>
      <c r="O1015" s="430">
        <f t="shared" si="45"/>
        <v>4</v>
      </c>
      <c r="P1015" s="430">
        <f t="shared" si="46"/>
        <v>4</v>
      </c>
      <c r="Q1015" s="431" t="str">
        <f t="shared" si="47"/>
        <v>Gastos_com_Pessoal</v>
      </c>
      <c r="R1015" s="429" t="s">
        <v>330</v>
      </c>
      <c r="S1015" s="429" t="s">
        <v>330</v>
      </c>
    </row>
    <row r="1016" spans="1:19" s="432" customFormat="1" ht="54.95" customHeight="1" x14ac:dyDescent="0.2">
      <c r="A1016" s="424">
        <v>1011</v>
      </c>
      <c r="B1016" s="455">
        <v>43454</v>
      </c>
      <c r="C1016" s="454">
        <v>43435</v>
      </c>
      <c r="D1016" s="429" t="s">
        <v>189</v>
      </c>
      <c r="E1016" s="429" t="s">
        <v>278</v>
      </c>
      <c r="F1016" s="436">
        <v>276.52999999999997</v>
      </c>
      <c r="G1016" s="457" t="s">
        <v>2575</v>
      </c>
      <c r="H1016" s="429" t="s">
        <v>330</v>
      </c>
      <c r="I1016" s="429" t="s">
        <v>694</v>
      </c>
      <c r="J1016" s="429" t="s">
        <v>695</v>
      </c>
      <c r="K1016" s="429" t="s">
        <v>441</v>
      </c>
      <c r="L1016" s="429" t="s">
        <v>653</v>
      </c>
      <c r="M1016" s="429" t="s">
        <v>330</v>
      </c>
      <c r="N1016" s="455">
        <v>43454</v>
      </c>
      <c r="O1016" s="430">
        <f t="shared" si="45"/>
        <v>4</v>
      </c>
      <c r="P1016" s="430">
        <f t="shared" si="46"/>
        <v>4</v>
      </c>
      <c r="Q1016" s="431" t="str">
        <f t="shared" si="47"/>
        <v>Gastos_com_Pessoal</v>
      </c>
      <c r="R1016" s="429" t="s">
        <v>330</v>
      </c>
      <c r="S1016" s="429" t="s">
        <v>330</v>
      </c>
    </row>
    <row r="1017" spans="1:19" s="432" customFormat="1" ht="54.95" customHeight="1" x14ac:dyDescent="0.2">
      <c r="A1017" s="424">
        <v>1012</v>
      </c>
      <c r="B1017" s="455">
        <v>43454</v>
      </c>
      <c r="C1017" s="454">
        <v>43435</v>
      </c>
      <c r="D1017" s="429" t="s">
        <v>189</v>
      </c>
      <c r="E1017" s="429" t="s">
        <v>278</v>
      </c>
      <c r="F1017" s="436">
        <v>236.79</v>
      </c>
      <c r="G1017" s="457" t="s">
        <v>2576</v>
      </c>
      <c r="H1017" s="429" t="s">
        <v>330</v>
      </c>
      <c r="I1017" s="429" t="s">
        <v>697</v>
      </c>
      <c r="J1017" s="429" t="s">
        <v>698</v>
      </c>
      <c r="K1017" s="429" t="s">
        <v>441</v>
      </c>
      <c r="L1017" s="429" t="s">
        <v>653</v>
      </c>
      <c r="M1017" s="429" t="s">
        <v>330</v>
      </c>
      <c r="N1017" s="455">
        <v>43454</v>
      </c>
      <c r="O1017" s="430">
        <f t="shared" si="45"/>
        <v>4</v>
      </c>
      <c r="P1017" s="430">
        <f t="shared" si="46"/>
        <v>4</v>
      </c>
      <c r="Q1017" s="431" t="str">
        <f t="shared" si="47"/>
        <v>Gastos_com_Pessoal</v>
      </c>
      <c r="R1017" s="429" t="s">
        <v>330</v>
      </c>
      <c r="S1017" s="429" t="s">
        <v>330</v>
      </c>
    </row>
    <row r="1018" spans="1:19" s="432" customFormat="1" ht="54.95" customHeight="1" x14ac:dyDescent="0.2">
      <c r="A1018" s="424">
        <v>1013</v>
      </c>
      <c r="B1018" s="455">
        <v>43454</v>
      </c>
      <c r="C1018" s="454">
        <v>43435</v>
      </c>
      <c r="D1018" s="429" t="s">
        <v>189</v>
      </c>
      <c r="E1018" s="429" t="s">
        <v>278</v>
      </c>
      <c r="F1018" s="436">
        <v>100.84</v>
      </c>
      <c r="G1018" s="457" t="s">
        <v>2577</v>
      </c>
      <c r="H1018" s="429" t="s">
        <v>330</v>
      </c>
      <c r="I1018" s="429" t="s">
        <v>700</v>
      </c>
      <c r="J1018" s="429" t="s">
        <v>701</v>
      </c>
      <c r="K1018" s="429" t="s">
        <v>441</v>
      </c>
      <c r="L1018" s="429" t="s">
        <v>653</v>
      </c>
      <c r="M1018" s="429" t="s">
        <v>330</v>
      </c>
      <c r="N1018" s="455">
        <v>43454</v>
      </c>
      <c r="O1018" s="430">
        <f t="shared" si="45"/>
        <v>4</v>
      </c>
      <c r="P1018" s="430">
        <f t="shared" si="46"/>
        <v>4</v>
      </c>
      <c r="Q1018" s="431" t="str">
        <f t="shared" si="47"/>
        <v>Gastos_com_Pessoal</v>
      </c>
      <c r="R1018" s="429" t="s">
        <v>330</v>
      </c>
      <c r="S1018" s="429" t="s">
        <v>330</v>
      </c>
    </row>
    <row r="1019" spans="1:19" s="432" customFormat="1" ht="54.95" customHeight="1" x14ac:dyDescent="0.2">
      <c r="A1019" s="424">
        <v>1014</v>
      </c>
      <c r="B1019" s="455">
        <v>43454</v>
      </c>
      <c r="C1019" s="454">
        <v>43405</v>
      </c>
      <c r="D1019" s="429" t="s">
        <v>281</v>
      </c>
      <c r="E1019" s="429" t="s">
        <v>60</v>
      </c>
      <c r="F1019" s="436">
        <v>123.69</v>
      </c>
      <c r="G1019" s="457" t="s">
        <v>2578</v>
      </c>
      <c r="H1019" s="429" t="s">
        <v>329</v>
      </c>
      <c r="I1019" s="429" t="s">
        <v>1001</v>
      </c>
      <c r="J1019" s="429" t="s">
        <v>330</v>
      </c>
      <c r="K1019" s="429" t="s">
        <v>621</v>
      </c>
      <c r="L1019" s="429" t="s">
        <v>1058</v>
      </c>
      <c r="M1019" s="429" t="s">
        <v>330</v>
      </c>
      <c r="N1019" s="455">
        <v>43434</v>
      </c>
      <c r="O1019" s="430">
        <f t="shared" si="45"/>
        <v>4</v>
      </c>
      <c r="P1019" s="430">
        <f t="shared" si="46"/>
        <v>3</v>
      </c>
      <c r="Q1019" s="431" t="str">
        <f t="shared" si="47"/>
        <v>Gastos_Gerais</v>
      </c>
      <c r="R1019" s="455" t="s">
        <v>330</v>
      </c>
      <c r="S1019" s="455" t="s">
        <v>330</v>
      </c>
    </row>
    <row r="1020" spans="1:19" s="432" customFormat="1" ht="54.95" customHeight="1" x14ac:dyDescent="0.2">
      <c r="A1020" s="424">
        <v>1015</v>
      </c>
      <c r="B1020" s="455">
        <v>43454</v>
      </c>
      <c r="C1020" s="454">
        <v>43374</v>
      </c>
      <c r="D1020" s="429" t="s">
        <v>281</v>
      </c>
      <c r="E1020" s="429" t="s">
        <v>400</v>
      </c>
      <c r="F1020" s="436">
        <v>16.28</v>
      </c>
      <c r="G1020" s="457" t="s">
        <v>2579</v>
      </c>
      <c r="H1020" s="429" t="s">
        <v>406</v>
      </c>
      <c r="I1020" s="429" t="s">
        <v>1001</v>
      </c>
      <c r="J1020" s="429" t="s">
        <v>330</v>
      </c>
      <c r="K1020" s="429" t="s">
        <v>621</v>
      </c>
      <c r="L1020" s="429" t="s">
        <v>1058</v>
      </c>
      <c r="M1020" s="429" t="s">
        <v>330</v>
      </c>
      <c r="N1020" s="455">
        <v>43434</v>
      </c>
      <c r="O1020" s="430">
        <f t="shared" si="45"/>
        <v>4</v>
      </c>
      <c r="P1020" s="430">
        <f t="shared" si="46"/>
        <v>2</v>
      </c>
      <c r="Q1020" s="431" t="str">
        <f t="shared" si="47"/>
        <v>Gastos_Gerais</v>
      </c>
      <c r="R1020" s="455" t="s">
        <v>330</v>
      </c>
      <c r="S1020" s="455" t="s">
        <v>330</v>
      </c>
    </row>
    <row r="1021" spans="1:19" s="432" customFormat="1" ht="54.95" customHeight="1" x14ac:dyDescent="0.2">
      <c r="A1021" s="424">
        <v>1016</v>
      </c>
      <c r="B1021" s="455">
        <v>43454</v>
      </c>
      <c r="C1021" s="454">
        <v>43374</v>
      </c>
      <c r="D1021" s="429" t="s">
        <v>281</v>
      </c>
      <c r="E1021" s="429" t="s">
        <v>384</v>
      </c>
      <c r="F1021" s="436">
        <v>31.04</v>
      </c>
      <c r="G1021" s="457" t="s">
        <v>2580</v>
      </c>
      <c r="H1021" s="429" t="s">
        <v>402</v>
      </c>
      <c r="I1021" s="429" t="s">
        <v>619</v>
      </c>
      <c r="J1021" s="429" t="s">
        <v>620</v>
      </c>
      <c r="K1021" s="429" t="s">
        <v>621</v>
      </c>
      <c r="L1021" s="429" t="s">
        <v>623</v>
      </c>
      <c r="M1021" s="429">
        <v>5015</v>
      </c>
      <c r="N1021" s="455">
        <v>43455</v>
      </c>
      <c r="O1021" s="430">
        <f t="shared" si="45"/>
        <v>4</v>
      </c>
      <c r="P1021" s="430">
        <f t="shared" si="46"/>
        <v>2</v>
      </c>
      <c r="Q1021" s="431" t="str">
        <f t="shared" si="47"/>
        <v>Gastos_Gerais</v>
      </c>
      <c r="R1021" s="455" t="s">
        <v>330</v>
      </c>
      <c r="S1021" s="455" t="s">
        <v>330</v>
      </c>
    </row>
    <row r="1022" spans="1:19" s="432" customFormat="1" ht="54.95" customHeight="1" x14ac:dyDescent="0.2">
      <c r="A1022" s="424">
        <v>1017</v>
      </c>
      <c r="B1022" s="455">
        <v>43454</v>
      </c>
      <c r="C1022" s="454">
        <v>43435</v>
      </c>
      <c r="D1022" s="429" t="s">
        <v>281</v>
      </c>
      <c r="E1022" s="429" t="s">
        <v>72</v>
      </c>
      <c r="F1022" s="436">
        <v>10.15</v>
      </c>
      <c r="G1022" s="457" t="s">
        <v>2581</v>
      </c>
      <c r="H1022" s="429" t="s">
        <v>330</v>
      </c>
      <c r="I1022" s="429" t="s">
        <v>744</v>
      </c>
      <c r="J1022" s="429" t="s">
        <v>745</v>
      </c>
      <c r="K1022" s="429" t="s">
        <v>746</v>
      </c>
      <c r="L1022" s="429" t="s">
        <v>723</v>
      </c>
      <c r="M1022" s="429" t="s">
        <v>330</v>
      </c>
      <c r="N1022" s="455">
        <v>43454</v>
      </c>
      <c r="O1022" s="430">
        <f t="shared" si="45"/>
        <v>4</v>
      </c>
      <c r="P1022" s="430">
        <f t="shared" si="46"/>
        <v>4</v>
      </c>
      <c r="Q1022" s="431" t="str">
        <f t="shared" si="47"/>
        <v>Gastos_Gerais</v>
      </c>
      <c r="R1022" s="455" t="s">
        <v>330</v>
      </c>
      <c r="S1022" s="455" t="s">
        <v>330</v>
      </c>
    </row>
    <row r="1023" spans="1:19" s="432" customFormat="1" ht="54.95" customHeight="1" x14ac:dyDescent="0.2">
      <c r="A1023" s="424">
        <v>1018</v>
      </c>
      <c r="B1023" s="455">
        <v>43454</v>
      </c>
      <c r="C1023" s="454">
        <v>43435</v>
      </c>
      <c r="D1023" s="429" t="s">
        <v>281</v>
      </c>
      <c r="E1023" s="429" t="s">
        <v>72</v>
      </c>
      <c r="F1023" s="436">
        <v>10.15</v>
      </c>
      <c r="G1023" s="457" t="s">
        <v>2582</v>
      </c>
      <c r="H1023" s="429" t="s">
        <v>330</v>
      </c>
      <c r="I1023" s="429" t="s">
        <v>744</v>
      </c>
      <c r="J1023" s="429" t="s">
        <v>745</v>
      </c>
      <c r="K1023" s="429" t="s">
        <v>746</v>
      </c>
      <c r="L1023" s="429" t="s">
        <v>723</v>
      </c>
      <c r="M1023" s="429" t="s">
        <v>330</v>
      </c>
      <c r="N1023" s="455">
        <v>43454</v>
      </c>
      <c r="O1023" s="430">
        <f t="shared" si="45"/>
        <v>4</v>
      </c>
      <c r="P1023" s="430">
        <f t="shared" si="46"/>
        <v>4</v>
      </c>
      <c r="Q1023" s="431" t="str">
        <f t="shared" si="47"/>
        <v>Gastos_Gerais</v>
      </c>
      <c r="R1023" s="455" t="s">
        <v>330</v>
      </c>
      <c r="S1023" s="455" t="s">
        <v>330</v>
      </c>
    </row>
    <row r="1024" spans="1:19" s="432" customFormat="1" ht="54.95" customHeight="1" x14ac:dyDescent="0.2">
      <c r="A1024" s="424">
        <v>1019</v>
      </c>
      <c r="B1024" s="455">
        <v>43454</v>
      </c>
      <c r="C1024" s="454">
        <v>43435</v>
      </c>
      <c r="D1024" s="429" t="s">
        <v>281</v>
      </c>
      <c r="E1024" s="429" t="s">
        <v>72</v>
      </c>
      <c r="F1024" s="436">
        <v>10.15</v>
      </c>
      <c r="G1024" s="457" t="s">
        <v>2583</v>
      </c>
      <c r="H1024" s="429" t="s">
        <v>330</v>
      </c>
      <c r="I1024" s="429" t="s">
        <v>744</v>
      </c>
      <c r="J1024" s="429" t="s">
        <v>745</v>
      </c>
      <c r="K1024" s="429" t="s">
        <v>746</v>
      </c>
      <c r="L1024" s="429" t="s">
        <v>723</v>
      </c>
      <c r="M1024" s="429" t="s">
        <v>330</v>
      </c>
      <c r="N1024" s="455">
        <v>43454</v>
      </c>
      <c r="O1024" s="430">
        <f t="shared" si="45"/>
        <v>4</v>
      </c>
      <c r="P1024" s="430">
        <f t="shared" si="46"/>
        <v>4</v>
      </c>
      <c r="Q1024" s="431" t="str">
        <f t="shared" si="47"/>
        <v>Gastos_Gerais</v>
      </c>
      <c r="R1024" s="455" t="s">
        <v>330</v>
      </c>
      <c r="S1024" s="455" t="s">
        <v>330</v>
      </c>
    </row>
    <row r="1025" spans="1:19" s="432" customFormat="1" ht="54.95" customHeight="1" x14ac:dyDescent="0.2">
      <c r="A1025" s="424">
        <v>1020</v>
      </c>
      <c r="B1025" s="455">
        <v>43454</v>
      </c>
      <c r="C1025" s="454">
        <v>43435</v>
      </c>
      <c r="D1025" s="429" t="s">
        <v>281</v>
      </c>
      <c r="E1025" s="429" t="s">
        <v>72</v>
      </c>
      <c r="F1025" s="436">
        <v>10.15</v>
      </c>
      <c r="G1025" s="457" t="s">
        <v>2584</v>
      </c>
      <c r="H1025" s="429" t="s">
        <v>330</v>
      </c>
      <c r="I1025" s="429" t="s">
        <v>744</v>
      </c>
      <c r="J1025" s="429" t="s">
        <v>745</v>
      </c>
      <c r="K1025" s="429" t="s">
        <v>746</v>
      </c>
      <c r="L1025" s="429" t="s">
        <v>723</v>
      </c>
      <c r="M1025" s="429" t="s">
        <v>330</v>
      </c>
      <c r="N1025" s="455">
        <v>43454</v>
      </c>
      <c r="O1025" s="430">
        <f t="shared" si="45"/>
        <v>4</v>
      </c>
      <c r="P1025" s="430">
        <f t="shared" si="46"/>
        <v>4</v>
      </c>
      <c r="Q1025" s="431" t="str">
        <f t="shared" si="47"/>
        <v>Gastos_Gerais</v>
      </c>
      <c r="R1025" s="455" t="s">
        <v>330</v>
      </c>
      <c r="S1025" s="455" t="s">
        <v>330</v>
      </c>
    </row>
    <row r="1026" spans="1:19" s="432" customFormat="1" ht="54.95" customHeight="1" x14ac:dyDescent="0.2">
      <c r="A1026" s="424">
        <v>1021</v>
      </c>
      <c r="B1026" s="455">
        <v>43454</v>
      </c>
      <c r="C1026" s="454">
        <v>43435</v>
      </c>
      <c r="D1026" s="429" t="s">
        <v>281</v>
      </c>
      <c r="E1026" s="429" t="s">
        <v>72</v>
      </c>
      <c r="F1026" s="436">
        <v>10.15</v>
      </c>
      <c r="G1026" s="457" t="s">
        <v>2585</v>
      </c>
      <c r="H1026" s="429" t="s">
        <v>330</v>
      </c>
      <c r="I1026" s="429" t="s">
        <v>744</v>
      </c>
      <c r="J1026" s="429" t="s">
        <v>745</v>
      </c>
      <c r="K1026" s="429" t="s">
        <v>746</v>
      </c>
      <c r="L1026" s="429" t="s">
        <v>723</v>
      </c>
      <c r="M1026" s="429" t="s">
        <v>330</v>
      </c>
      <c r="N1026" s="455">
        <v>43454</v>
      </c>
      <c r="O1026" s="430">
        <f t="shared" si="45"/>
        <v>4</v>
      </c>
      <c r="P1026" s="430">
        <f t="shared" si="46"/>
        <v>4</v>
      </c>
      <c r="Q1026" s="431" t="str">
        <f t="shared" si="47"/>
        <v>Gastos_Gerais</v>
      </c>
      <c r="R1026" s="455" t="s">
        <v>330</v>
      </c>
      <c r="S1026" s="455" t="s">
        <v>330</v>
      </c>
    </row>
    <row r="1027" spans="1:19" s="432" customFormat="1" ht="54.95" customHeight="1" x14ac:dyDescent="0.2">
      <c r="A1027" s="424">
        <v>1022</v>
      </c>
      <c r="B1027" s="455">
        <v>43454</v>
      </c>
      <c r="C1027" s="454">
        <v>43435</v>
      </c>
      <c r="D1027" s="429" t="s">
        <v>281</v>
      </c>
      <c r="E1027" s="429" t="s">
        <v>72</v>
      </c>
      <c r="F1027" s="436">
        <v>10.15</v>
      </c>
      <c r="G1027" s="457" t="s">
        <v>2586</v>
      </c>
      <c r="H1027" s="429" t="s">
        <v>330</v>
      </c>
      <c r="I1027" s="429" t="s">
        <v>744</v>
      </c>
      <c r="J1027" s="429" t="s">
        <v>745</v>
      </c>
      <c r="K1027" s="429" t="s">
        <v>746</v>
      </c>
      <c r="L1027" s="429" t="s">
        <v>723</v>
      </c>
      <c r="M1027" s="429" t="s">
        <v>330</v>
      </c>
      <c r="N1027" s="455">
        <v>43454</v>
      </c>
      <c r="O1027" s="430">
        <f t="shared" si="45"/>
        <v>4</v>
      </c>
      <c r="P1027" s="430">
        <f t="shared" si="46"/>
        <v>4</v>
      </c>
      <c r="Q1027" s="431" t="str">
        <f t="shared" si="47"/>
        <v>Gastos_Gerais</v>
      </c>
      <c r="R1027" s="455" t="s">
        <v>330</v>
      </c>
      <c r="S1027" s="455" t="s">
        <v>330</v>
      </c>
    </row>
    <row r="1028" spans="1:19" s="432" customFormat="1" ht="54.95" customHeight="1" x14ac:dyDescent="0.2">
      <c r="A1028" s="424">
        <v>1023</v>
      </c>
      <c r="B1028" s="455">
        <v>43454</v>
      </c>
      <c r="C1028" s="454">
        <v>43435</v>
      </c>
      <c r="D1028" s="429" t="s">
        <v>281</v>
      </c>
      <c r="E1028" s="429" t="s">
        <v>72</v>
      </c>
      <c r="F1028" s="436">
        <v>10.15</v>
      </c>
      <c r="G1028" s="457" t="s">
        <v>2587</v>
      </c>
      <c r="H1028" s="429" t="s">
        <v>330</v>
      </c>
      <c r="I1028" s="429" t="s">
        <v>744</v>
      </c>
      <c r="J1028" s="429" t="s">
        <v>745</v>
      </c>
      <c r="K1028" s="429" t="s">
        <v>746</v>
      </c>
      <c r="L1028" s="429" t="s">
        <v>723</v>
      </c>
      <c r="M1028" s="429" t="s">
        <v>330</v>
      </c>
      <c r="N1028" s="455">
        <v>43454</v>
      </c>
      <c r="O1028" s="430">
        <f t="shared" si="45"/>
        <v>4</v>
      </c>
      <c r="P1028" s="430">
        <f t="shared" si="46"/>
        <v>4</v>
      </c>
      <c r="Q1028" s="431" t="str">
        <f t="shared" si="47"/>
        <v>Gastos_Gerais</v>
      </c>
      <c r="R1028" s="455" t="s">
        <v>330</v>
      </c>
      <c r="S1028" s="455" t="s">
        <v>330</v>
      </c>
    </row>
    <row r="1029" spans="1:19" s="432" customFormat="1" ht="54.95" customHeight="1" x14ac:dyDescent="0.2">
      <c r="A1029" s="424">
        <v>1024</v>
      </c>
      <c r="B1029" s="455">
        <v>43454</v>
      </c>
      <c r="C1029" s="454">
        <v>43435</v>
      </c>
      <c r="D1029" s="429" t="s">
        <v>281</v>
      </c>
      <c r="E1029" s="429" t="s">
        <v>72</v>
      </c>
      <c r="F1029" s="436">
        <v>10.15</v>
      </c>
      <c r="G1029" s="457" t="s">
        <v>2588</v>
      </c>
      <c r="H1029" s="429" t="s">
        <v>330</v>
      </c>
      <c r="I1029" s="429" t="s">
        <v>744</v>
      </c>
      <c r="J1029" s="429" t="s">
        <v>745</v>
      </c>
      <c r="K1029" s="429" t="s">
        <v>746</v>
      </c>
      <c r="L1029" s="429" t="s">
        <v>723</v>
      </c>
      <c r="M1029" s="429" t="s">
        <v>330</v>
      </c>
      <c r="N1029" s="455">
        <v>43454</v>
      </c>
      <c r="O1029" s="430">
        <f t="shared" si="45"/>
        <v>4</v>
      </c>
      <c r="P1029" s="430">
        <f t="shared" si="46"/>
        <v>4</v>
      </c>
      <c r="Q1029" s="431" t="str">
        <f t="shared" si="47"/>
        <v>Gastos_Gerais</v>
      </c>
      <c r="R1029" s="455" t="s">
        <v>330</v>
      </c>
      <c r="S1029" s="455" t="s">
        <v>330</v>
      </c>
    </row>
    <row r="1030" spans="1:19" s="432" customFormat="1" ht="54.95" customHeight="1" x14ac:dyDescent="0.2">
      <c r="A1030" s="424">
        <v>1025</v>
      </c>
      <c r="B1030" s="455">
        <v>43454</v>
      </c>
      <c r="C1030" s="454">
        <v>43435</v>
      </c>
      <c r="D1030" s="429" t="s">
        <v>281</v>
      </c>
      <c r="E1030" s="429" t="s">
        <v>72</v>
      </c>
      <c r="F1030" s="436">
        <v>10.15</v>
      </c>
      <c r="G1030" s="457" t="s">
        <v>2589</v>
      </c>
      <c r="H1030" s="429" t="s">
        <v>330</v>
      </c>
      <c r="I1030" s="429" t="s">
        <v>744</v>
      </c>
      <c r="J1030" s="429" t="s">
        <v>745</v>
      </c>
      <c r="K1030" s="429" t="s">
        <v>746</v>
      </c>
      <c r="L1030" s="429" t="s">
        <v>723</v>
      </c>
      <c r="M1030" s="429" t="s">
        <v>330</v>
      </c>
      <c r="N1030" s="455">
        <v>43454</v>
      </c>
      <c r="O1030" s="430">
        <f t="shared" si="45"/>
        <v>4</v>
      </c>
      <c r="P1030" s="430">
        <f t="shared" si="46"/>
        <v>4</v>
      </c>
      <c r="Q1030" s="431" t="str">
        <f t="shared" si="47"/>
        <v>Gastos_Gerais</v>
      </c>
      <c r="R1030" s="455" t="s">
        <v>330</v>
      </c>
      <c r="S1030" s="455" t="s">
        <v>330</v>
      </c>
    </row>
    <row r="1031" spans="1:19" s="432" customFormat="1" ht="54.95" customHeight="1" x14ac:dyDescent="0.2">
      <c r="A1031" s="424">
        <v>1026</v>
      </c>
      <c r="B1031" s="455">
        <v>43454</v>
      </c>
      <c r="C1031" s="454">
        <v>43435</v>
      </c>
      <c r="D1031" s="429" t="s">
        <v>281</v>
      </c>
      <c r="E1031" s="429" t="s">
        <v>72</v>
      </c>
      <c r="F1031" s="436">
        <v>10.15</v>
      </c>
      <c r="G1031" s="457" t="s">
        <v>2590</v>
      </c>
      <c r="H1031" s="429" t="s">
        <v>330</v>
      </c>
      <c r="I1031" s="429" t="s">
        <v>744</v>
      </c>
      <c r="J1031" s="429" t="s">
        <v>745</v>
      </c>
      <c r="K1031" s="429" t="s">
        <v>746</v>
      </c>
      <c r="L1031" s="429" t="s">
        <v>723</v>
      </c>
      <c r="M1031" s="429" t="s">
        <v>330</v>
      </c>
      <c r="N1031" s="455">
        <v>43454</v>
      </c>
      <c r="O1031" s="430">
        <f t="shared" ref="O1031:O1094" si="48">IF(B1031=0,0,IF(YEAR(B1031)=$P$1,MONTH(B1031)-$O$1+12,(YEAR(B1031)-$P$1)*11-$O$1+5+MONTH(B1031)))-11</f>
        <v>4</v>
      </c>
      <c r="P1031" s="430">
        <f t="shared" ref="P1031:P1094" si="49">IF(C1031=0,0,IF(YEAR(C1031)=$P$1,MONTH(C1031)-$O$1+11,(YEAR(C1031)-$P$1)*12-$O$1+11+MONTH(C1031)))-10</f>
        <v>4</v>
      </c>
      <c r="Q1031" s="431" t="str">
        <f t="shared" ref="Q1031:Q1094" si="50">SUBSTITUTE(D1031," ","_")</f>
        <v>Gastos_Gerais</v>
      </c>
      <c r="R1031" s="455" t="s">
        <v>330</v>
      </c>
      <c r="S1031" s="455" t="s">
        <v>330</v>
      </c>
    </row>
    <row r="1032" spans="1:19" s="432" customFormat="1" ht="54.95" customHeight="1" x14ac:dyDescent="0.2">
      <c r="A1032" s="424">
        <v>1027</v>
      </c>
      <c r="B1032" s="455">
        <v>43454</v>
      </c>
      <c r="C1032" s="454">
        <v>43435</v>
      </c>
      <c r="D1032" s="429" t="s">
        <v>281</v>
      </c>
      <c r="E1032" s="429" t="s">
        <v>72</v>
      </c>
      <c r="F1032" s="436">
        <v>10.15</v>
      </c>
      <c r="G1032" s="457" t="s">
        <v>2591</v>
      </c>
      <c r="H1032" s="429" t="s">
        <v>330</v>
      </c>
      <c r="I1032" s="429" t="s">
        <v>744</v>
      </c>
      <c r="J1032" s="429" t="s">
        <v>745</v>
      </c>
      <c r="K1032" s="429" t="s">
        <v>746</v>
      </c>
      <c r="L1032" s="429" t="s">
        <v>723</v>
      </c>
      <c r="M1032" s="429" t="s">
        <v>330</v>
      </c>
      <c r="N1032" s="455">
        <v>43454</v>
      </c>
      <c r="O1032" s="430">
        <f t="shared" si="48"/>
        <v>4</v>
      </c>
      <c r="P1032" s="430">
        <f t="shared" si="49"/>
        <v>4</v>
      </c>
      <c r="Q1032" s="431" t="str">
        <f t="shared" si="50"/>
        <v>Gastos_Gerais</v>
      </c>
      <c r="R1032" s="455" t="s">
        <v>330</v>
      </c>
      <c r="S1032" s="455" t="s">
        <v>330</v>
      </c>
    </row>
    <row r="1033" spans="1:19" s="432" customFormat="1" ht="54.95" customHeight="1" x14ac:dyDescent="0.2">
      <c r="A1033" s="424">
        <v>1028</v>
      </c>
      <c r="B1033" s="455">
        <v>43454</v>
      </c>
      <c r="C1033" s="454">
        <v>43344</v>
      </c>
      <c r="D1033" s="429" t="s">
        <v>281</v>
      </c>
      <c r="E1033" s="429" t="s">
        <v>366</v>
      </c>
      <c r="F1033" s="436">
        <v>600</v>
      </c>
      <c r="G1033" s="457" t="s">
        <v>978</v>
      </c>
      <c r="H1033" s="429" t="s">
        <v>403</v>
      </c>
      <c r="I1033" s="429" t="s">
        <v>2592</v>
      </c>
      <c r="J1033" s="429" t="s">
        <v>2593</v>
      </c>
      <c r="K1033" s="429" t="s">
        <v>2594</v>
      </c>
      <c r="L1033" s="429" t="s">
        <v>33</v>
      </c>
      <c r="M1033" s="429" t="s">
        <v>712</v>
      </c>
      <c r="N1033" s="455">
        <v>43422</v>
      </c>
      <c r="O1033" s="430">
        <f t="shared" si="48"/>
        <v>4</v>
      </c>
      <c r="P1033" s="430">
        <f t="shared" si="49"/>
        <v>1</v>
      </c>
      <c r="Q1033" s="431" t="str">
        <f t="shared" si="50"/>
        <v>Gastos_Gerais</v>
      </c>
      <c r="R1033" s="455" t="s">
        <v>425</v>
      </c>
      <c r="S1033" s="455" t="s">
        <v>2595</v>
      </c>
    </row>
    <row r="1034" spans="1:19" s="432" customFormat="1" ht="54.95" customHeight="1" x14ac:dyDescent="0.2">
      <c r="A1034" s="424">
        <v>1029</v>
      </c>
      <c r="B1034" s="455">
        <v>43455</v>
      </c>
      <c r="C1034" s="454">
        <v>43435</v>
      </c>
      <c r="D1034" s="429" t="s">
        <v>189</v>
      </c>
      <c r="E1034" s="429" t="s">
        <v>301</v>
      </c>
      <c r="F1034" s="436">
        <v>2674.29</v>
      </c>
      <c r="G1034" s="457" t="s">
        <v>2599</v>
      </c>
      <c r="H1034" s="429" t="s">
        <v>330</v>
      </c>
      <c r="I1034" s="429" t="s">
        <v>657</v>
      </c>
      <c r="J1034" s="429" t="s">
        <v>658</v>
      </c>
      <c r="K1034" s="429" t="s">
        <v>441</v>
      </c>
      <c r="L1034" s="429" t="s">
        <v>2600</v>
      </c>
      <c r="M1034" s="429" t="s">
        <v>330</v>
      </c>
      <c r="N1034" s="455">
        <v>43455</v>
      </c>
      <c r="O1034" s="430">
        <f t="shared" si="48"/>
        <v>4</v>
      </c>
      <c r="P1034" s="430">
        <f t="shared" si="49"/>
        <v>4</v>
      </c>
      <c r="Q1034" s="431" t="str">
        <f t="shared" si="50"/>
        <v>Gastos_com_Pessoal</v>
      </c>
      <c r="R1034" s="455" t="s">
        <v>330</v>
      </c>
      <c r="S1034" s="455" t="s">
        <v>330</v>
      </c>
    </row>
    <row r="1035" spans="1:19" s="432" customFormat="1" ht="181.5" customHeight="1" x14ac:dyDescent="0.2">
      <c r="A1035" s="424">
        <v>1030</v>
      </c>
      <c r="B1035" s="455">
        <v>43455</v>
      </c>
      <c r="C1035" s="454">
        <v>43435</v>
      </c>
      <c r="D1035" s="429" t="s">
        <v>281</v>
      </c>
      <c r="E1035" s="429" t="s">
        <v>398</v>
      </c>
      <c r="F1035" s="436">
        <v>26280</v>
      </c>
      <c r="G1035" s="457" t="s">
        <v>2381</v>
      </c>
      <c r="H1035" s="429" t="s">
        <v>409</v>
      </c>
      <c r="I1035" s="429" t="s">
        <v>928</v>
      </c>
      <c r="J1035" s="429" t="s">
        <v>929</v>
      </c>
      <c r="K1035" s="429" t="s">
        <v>441</v>
      </c>
      <c r="L1035" s="429" t="s">
        <v>33</v>
      </c>
      <c r="M1035" s="429">
        <v>35806</v>
      </c>
      <c r="N1035" s="455">
        <v>43452</v>
      </c>
      <c r="O1035" s="430">
        <f t="shared" si="48"/>
        <v>4</v>
      </c>
      <c r="P1035" s="430">
        <f t="shared" si="49"/>
        <v>4</v>
      </c>
      <c r="Q1035" s="431" t="str">
        <f t="shared" si="50"/>
        <v>Gastos_Gerais</v>
      </c>
      <c r="R1035" s="455" t="s">
        <v>422</v>
      </c>
      <c r="S1035" s="455" t="s">
        <v>2601</v>
      </c>
    </row>
    <row r="1036" spans="1:19" s="432" customFormat="1" ht="168" customHeight="1" x14ac:dyDescent="0.2">
      <c r="A1036" s="424">
        <v>1031</v>
      </c>
      <c r="B1036" s="455">
        <v>43455</v>
      </c>
      <c r="C1036" s="454">
        <v>43435</v>
      </c>
      <c r="D1036" s="429" t="s">
        <v>281</v>
      </c>
      <c r="E1036" s="429" t="s">
        <v>400</v>
      </c>
      <c r="F1036" s="436">
        <v>510.5</v>
      </c>
      <c r="G1036" s="457" t="s">
        <v>2526</v>
      </c>
      <c r="H1036" s="429" t="s">
        <v>405</v>
      </c>
      <c r="I1036" s="429" t="s">
        <v>2602</v>
      </c>
      <c r="J1036" s="429" t="s">
        <v>2603</v>
      </c>
      <c r="K1036" s="429" t="s">
        <v>608</v>
      </c>
      <c r="L1036" s="429" t="s">
        <v>33</v>
      </c>
      <c r="M1036" s="429">
        <v>29367</v>
      </c>
      <c r="N1036" s="455">
        <v>43455</v>
      </c>
      <c r="O1036" s="430">
        <f t="shared" si="48"/>
        <v>4</v>
      </c>
      <c r="P1036" s="430">
        <f t="shared" si="49"/>
        <v>4</v>
      </c>
      <c r="Q1036" s="431" t="str">
        <f t="shared" si="50"/>
        <v>Gastos_Gerais</v>
      </c>
      <c r="R1036" s="455" t="s">
        <v>425</v>
      </c>
      <c r="S1036" s="455" t="s">
        <v>2604</v>
      </c>
    </row>
    <row r="1037" spans="1:19" s="432" customFormat="1" ht="54.95" customHeight="1" x14ac:dyDescent="0.2">
      <c r="A1037" s="424">
        <v>1032</v>
      </c>
      <c r="B1037" s="455">
        <v>43455</v>
      </c>
      <c r="C1037" s="454">
        <v>43313</v>
      </c>
      <c r="D1037" s="429" t="s">
        <v>281</v>
      </c>
      <c r="E1037" s="429" t="s">
        <v>374</v>
      </c>
      <c r="F1037" s="436">
        <v>500</v>
      </c>
      <c r="G1037" s="457" t="s">
        <v>2605</v>
      </c>
      <c r="H1037" s="429" t="s">
        <v>405</v>
      </c>
      <c r="I1037" s="429" t="s">
        <v>2606</v>
      </c>
      <c r="J1037" s="429" t="s">
        <v>2607</v>
      </c>
      <c r="K1037" s="429" t="s">
        <v>608</v>
      </c>
      <c r="L1037" s="429" t="s">
        <v>531</v>
      </c>
      <c r="M1037" s="429" t="s">
        <v>330</v>
      </c>
      <c r="N1037" s="455">
        <v>43341</v>
      </c>
      <c r="O1037" s="430">
        <f t="shared" si="48"/>
        <v>4</v>
      </c>
      <c r="P1037" s="430">
        <f t="shared" si="49"/>
        <v>0</v>
      </c>
      <c r="Q1037" s="431" t="str">
        <f t="shared" si="50"/>
        <v>Gastos_Gerais</v>
      </c>
      <c r="R1037" s="455" t="s">
        <v>425</v>
      </c>
      <c r="S1037" s="455" t="s">
        <v>2608</v>
      </c>
    </row>
    <row r="1038" spans="1:19" s="432" customFormat="1" ht="54.95" customHeight="1" x14ac:dyDescent="0.2">
      <c r="A1038" s="424">
        <v>1033</v>
      </c>
      <c r="B1038" s="455">
        <v>43455</v>
      </c>
      <c r="C1038" s="454">
        <v>43435</v>
      </c>
      <c r="D1038" s="429" t="s">
        <v>189</v>
      </c>
      <c r="E1038" s="429" t="s">
        <v>7</v>
      </c>
      <c r="F1038" s="436">
        <v>418</v>
      </c>
      <c r="G1038" s="457" t="s">
        <v>1646</v>
      </c>
      <c r="H1038" s="429" t="s">
        <v>330</v>
      </c>
      <c r="I1038" s="429" t="s">
        <v>1171</v>
      </c>
      <c r="J1038" s="429" t="s">
        <v>1172</v>
      </c>
      <c r="K1038" s="429" t="s">
        <v>740</v>
      </c>
      <c r="L1038" s="429" t="s">
        <v>33</v>
      </c>
      <c r="M1038" s="429">
        <v>461186</v>
      </c>
      <c r="N1038" s="455">
        <v>43466</v>
      </c>
      <c r="O1038" s="430">
        <f t="shared" si="48"/>
        <v>4</v>
      </c>
      <c r="P1038" s="430">
        <f t="shared" si="49"/>
        <v>4</v>
      </c>
      <c r="Q1038" s="431" t="str">
        <f t="shared" si="50"/>
        <v>Gastos_com_Pessoal</v>
      </c>
      <c r="R1038" s="455" t="s">
        <v>330</v>
      </c>
      <c r="S1038" s="455" t="s">
        <v>330</v>
      </c>
    </row>
    <row r="1039" spans="1:19" s="432" customFormat="1" ht="123.75" customHeight="1" x14ac:dyDescent="0.2">
      <c r="A1039" s="424">
        <v>1034</v>
      </c>
      <c r="B1039" s="455">
        <v>43455</v>
      </c>
      <c r="C1039" s="454">
        <v>43405</v>
      </c>
      <c r="D1039" s="429" t="s">
        <v>281</v>
      </c>
      <c r="E1039" s="429" t="s">
        <v>400</v>
      </c>
      <c r="F1039" s="436">
        <v>117.6</v>
      </c>
      <c r="G1039" s="457" t="s">
        <v>2141</v>
      </c>
      <c r="H1039" s="429" t="s">
        <v>402</v>
      </c>
      <c r="I1039" s="429" t="s">
        <v>2252</v>
      </c>
      <c r="J1039" s="429" t="s">
        <v>2253</v>
      </c>
      <c r="K1039" s="429" t="s">
        <v>740</v>
      </c>
      <c r="L1039" s="429" t="s">
        <v>33</v>
      </c>
      <c r="M1039" s="429">
        <v>573111</v>
      </c>
      <c r="N1039" s="455">
        <v>43431</v>
      </c>
      <c r="O1039" s="430">
        <f t="shared" si="48"/>
        <v>4</v>
      </c>
      <c r="P1039" s="430">
        <f t="shared" si="49"/>
        <v>3</v>
      </c>
      <c r="Q1039" s="431" t="str">
        <f t="shared" si="50"/>
        <v>Gastos_Gerais</v>
      </c>
      <c r="R1039" s="455" t="s">
        <v>604</v>
      </c>
      <c r="S1039" s="455" t="s">
        <v>2609</v>
      </c>
    </row>
    <row r="1040" spans="1:19" s="432" customFormat="1" ht="126" customHeight="1" x14ac:dyDescent="0.2">
      <c r="A1040" s="424">
        <v>1035</v>
      </c>
      <c r="B1040" s="455">
        <v>43455</v>
      </c>
      <c r="C1040" s="454">
        <v>43405</v>
      </c>
      <c r="D1040" s="429" t="s">
        <v>281</v>
      </c>
      <c r="E1040" s="429" t="s">
        <v>378</v>
      </c>
      <c r="F1040" s="436">
        <v>1488.92</v>
      </c>
      <c r="G1040" s="457" t="s">
        <v>2163</v>
      </c>
      <c r="H1040" s="429" t="s">
        <v>405</v>
      </c>
      <c r="I1040" s="429" t="s">
        <v>2611</v>
      </c>
      <c r="J1040" s="429" t="s">
        <v>2610</v>
      </c>
      <c r="K1040" s="429" t="s">
        <v>740</v>
      </c>
      <c r="L1040" s="429" t="s">
        <v>1488</v>
      </c>
      <c r="M1040" s="475">
        <v>1710000144</v>
      </c>
      <c r="N1040" s="455">
        <v>43440</v>
      </c>
      <c r="O1040" s="430">
        <f t="shared" si="48"/>
        <v>4</v>
      </c>
      <c r="P1040" s="430">
        <f t="shared" si="49"/>
        <v>3</v>
      </c>
      <c r="Q1040" s="431" t="str">
        <f t="shared" si="50"/>
        <v>Gastos_Gerais</v>
      </c>
      <c r="R1040" s="455" t="s">
        <v>425</v>
      </c>
      <c r="S1040" s="455" t="s">
        <v>2612</v>
      </c>
    </row>
    <row r="1041" spans="1:19" s="432" customFormat="1" ht="54.95" customHeight="1" x14ac:dyDescent="0.2">
      <c r="A1041" s="424">
        <v>1036</v>
      </c>
      <c r="B1041" s="455">
        <v>43455</v>
      </c>
      <c r="C1041" s="454">
        <v>43435</v>
      </c>
      <c r="D1041" s="429" t="s">
        <v>189</v>
      </c>
      <c r="E1041" s="429" t="s">
        <v>164</v>
      </c>
      <c r="F1041" s="436">
        <v>531.51</v>
      </c>
      <c r="G1041" s="457" t="s">
        <v>1645</v>
      </c>
      <c r="H1041" s="429" t="s">
        <v>330</v>
      </c>
      <c r="I1041" s="429" t="s">
        <v>1433</v>
      </c>
      <c r="J1041" s="429" t="s">
        <v>1434</v>
      </c>
      <c r="K1041" s="429" t="s">
        <v>740</v>
      </c>
      <c r="L1041" s="429" t="s">
        <v>33</v>
      </c>
      <c r="M1041" s="429" t="s">
        <v>2697</v>
      </c>
      <c r="N1041" s="455">
        <v>43460</v>
      </c>
      <c r="O1041" s="430">
        <f t="shared" si="48"/>
        <v>4</v>
      </c>
      <c r="P1041" s="430">
        <f t="shared" si="49"/>
        <v>4</v>
      </c>
      <c r="Q1041" s="431" t="str">
        <f t="shared" si="50"/>
        <v>Gastos_com_Pessoal</v>
      </c>
      <c r="R1041" s="455" t="s">
        <v>330</v>
      </c>
      <c r="S1041" s="455" t="s">
        <v>330</v>
      </c>
    </row>
    <row r="1042" spans="1:19" s="432" customFormat="1" ht="54.95" customHeight="1" x14ac:dyDescent="0.2">
      <c r="A1042" s="424">
        <v>1037</v>
      </c>
      <c r="B1042" s="455">
        <v>43455</v>
      </c>
      <c r="C1042" s="454">
        <v>43435</v>
      </c>
      <c r="D1042" s="429" t="s">
        <v>281</v>
      </c>
      <c r="E1042" s="429" t="s">
        <v>72</v>
      </c>
      <c r="F1042" s="436">
        <v>10.15</v>
      </c>
      <c r="G1042" s="457" t="s">
        <v>2613</v>
      </c>
      <c r="H1042" s="429" t="s">
        <v>409</v>
      </c>
      <c r="I1042" s="429" t="s">
        <v>744</v>
      </c>
      <c r="J1042" s="429" t="s">
        <v>745</v>
      </c>
      <c r="K1042" s="429" t="s">
        <v>746</v>
      </c>
      <c r="L1042" s="429" t="s">
        <v>723</v>
      </c>
      <c r="M1042" s="429" t="s">
        <v>330</v>
      </c>
      <c r="N1042" s="455">
        <v>43455</v>
      </c>
      <c r="O1042" s="430">
        <f t="shared" si="48"/>
        <v>4</v>
      </c>
      <c r="P1042" s="430">
        <f t="shared" si="49"/>
        <v>4</v>
      </c>
      <c r="Q1042" s="431" t="str">
        <f t="shared" si="50"/>
        <v>Gastos_Gerais</v>
      </c>
      <c r="R1042" s="455" t="s">
        <v>330</v>
      </c>
      <c r="S1042" s="455" t="s">
        <v>330</v>
      </c>
    </row>
    <row r="1043" spans="1:19" s="432" customFormat="1" ht="54.95" customHeight="1" x14ac:dyDescent="0.2">
      <c r="A1043" s="424">
        <v>1038</v>
      </c>
      <c r="B1043" s="455">
        <v>43455</v>
      </c>
      <c r="C1043" s="454">
        <v>43435</v>
      </c>
      <c r="D1043" s="429" t="s">
        <v>281</v>
      </c>
      <c r="E1043" s="429" t="s">
        <v>72</v>
      </c>
      <c r="F1043" s="436">
        <v>10.15</v>
      </c>
      <c r="G1043" s="457" t="s">
        <v>2614</v>
      </c>
      <c r="H1043" s="429" t="s">
        <v>405</v>
      </c>
      <c r="I1043" s="429" t="s">
        <v>744</v>
      </c>
      <c r="J1043" s="429" t="s">
        <v>745</v>
      </c>
      <c r="K1043" s="429" t="s">
        <v>746</v>
      </c>
      <c r="L1043" s="429" t="s">
        <v>723</v>
      </c>
      <c r="M1043" s="429" t="s">
        <v>330</v>
      </c>
      <c r="N1043" s="455">
        <v>43455</v>
      </c>
      <c r="O1043" s="430">
        <f t="shared" si="48"/>
        <v>4</v>
      </c>
      <c r="P1043" s="430">
        <f t="shared" si="49"/>
        <v>4</v>
      </c>
      <c r="Q1043" s="431" t="str">
        <f t="shared" si="50"/>
        <v>Gastos_Gerais</v>
      </c>
      <c r="R1043" s="455" t="s">
        <v>330</v>
      </c>
      <c r="S1043" s="455" t="s">
        <v>330</v>
      </c>
    </row>
    <row r="1044" spans="1:19" s="432" customFormat="1" ht="54.95" customHeight="1" x14ac:dyDescent="0.2">
      <c r="A1044" s="424">
        <v>1039</v>
      </c>
      <c r="B1044" s="455">
        <v>43455</v>
      </c>
      <c r="C1044" s="454">
        <v>43435</v>
      </c>
      <c r="D1044" s="429" t="s">
        <v>281</v>
      </c>
      <c r="E1044" s="429" t="s">
        <v>72</v>
      </c>
      <c r="F1044" s="436">
        <v>10.15</v>
      </c>
      <c r="G1044" s="457" t="s">
        <v>2615</v>
      </c>
      <c r="H1044" s="429" t="s">
        <v>330</v>
      </c>
      <c r="I1044" s="429" t="s">
        <v>744</v>
      </c>
      <c r="J1044" s="429" t="s">
        <v>745</v>
      </c>
      <c r="K1044" s="429" t="s">
        <v>746</v>
      </c>
      <c r="L1044" s="429" t="s">
        <v>723</v>
      </c>
      <c r="M1044" s="429" t="s">
        <v>330</v>
      </c>
      <c r="N1044" s="455">
        <v>43455</v>
      </c>
      <c r="O1044" s="430">
        <f t="shared" si="48"/>
        <v>4</v>
      </c>
      <c r="P1044" s="430">
        <f t="shared" si="49"/>
        <v>4</v>
      </c>
      <c r="Q1044" s="431" t="str">
        <f t="shared" si="50"/>
        <v>Gastos_Gerais</v>
      </c>
      <c r="R1044" s="455" t="s">
        <v>330</v>
      </c>
      <c r="S1044" s="455" t="s">
        <v>330</v>
      </c>
    </row>
    <row r="1045" spans="1:19" s="432" customFormat="1" ht="54.95" customHeight="1" x14ac:dyDescent="0.2">
      <c r="A1045" s="424">
        <v>1040</v>
      </c>
      <c r="B1045" s="455">
        <v>43455</v>
      </c>
      <c r="C1045" s="454">
        <v>43344</v>
      </c>
      <c r="D1045" s="429" t="s">
        <v>281</v>
      </c>
      <c r="E1045" s="429" t="s">
        <v>382</v>
      </c>
      <c r="F1045" s="436">
        <v>1800</v>
      </c>
      <c r="G1045" s="457" t="s">
        <v>938</v>
      </c>
      <c r="H1045" s="429" t="s">
        <v>403</v>
      </c>
      <c r="I1045" s="429" t="s">
        <v>2616</v>
      </c>
      <c r="J1045" s="429" t="s">
        <v>2617</v>
      </c>
      <c r="K1045" s="429" t="s">
        <v>2618</v>
      </c>
      <c r="L1045" s="429" t="s">
        <v>33</v>
      </c>
      <c r="M1045" s="429" t="s">
        <v>2619</v>
      </c>
      <c r="N1045" s="455">
        <v>43426</v>
      </c>
      <c r="O1045" s="430">
        <f t="shared" si="48"/>
        <v>4</v>
      </c>
      <c r="P1045" s="430">
        <f t="shared" si="49"/>
        <v>1</v>
      </c>
      <c r="Q1045" s="431" t="str">
        <f t="shared" si="50"/>
        <v>Gastos_Gerais</v>
      </c>
      <c r="R1045" s="429" t="s">
        <v>425</v>
      </c>
      <c r="S1045" s="429" t="s">
        <v>2620</v>
      </c>
    </row>
    <row r="1046" spans="1:19" s="432" customFormat="1" ht="103.5" customHeight="1" x14ac:dyDescent="0.2">
      <c r="A1046" s="424">
        <v>1041</v>
      </c>
      <c r="B1046" s="455">
        <v>43455</v>
      </c>
      <c r="C1046" s="454">
        <v>43405</v>
      </c>
      <c r="D1046" s="429" t="s">
        <v>281</v>
      </c>
      <c r="E1046" s="429" t="s">
        <v>229</v>
      </c>
      <c r="F1046" s="436">
        <v>5000</v>
      </c>
      <c r="G1046" s="457" t="s">
        <v>2106</v>
      </c>
      <c r="H1046" s="429" t="s">
        <v>405</v>
      </c>
      <c r="I1046" s="429" t="s">
        <v>2621</v>
      </c>
      <c r="J1046" s="429" t="s">
        <v>2622</v>
      </c>
      <c r="K1046" s="429" t="s">
        <v>2623</v>
      </c>
      <c r="L1046" s="429" t="s">
        <v>33</v>
      </c>
      <c r="M1046" s="429" t="s">
        <v>1965</v>
      </c>
      <c r="N1046" s="455">
        <v>43451</v>
      </c>
      <c r="O1046" s="430">
        <f t="shared" si="48"/>
        <v>4</v>
      </c>
      <c r="P1046" s="430">
        <f t="shared" si="49"/>
        <v>3</v>
      </c>
      <c r="Q1046" s="431" t="str">
        <f t="shared" si="50"/>
        <v>Gastos_Gerais</v>
      </c>
      <c r="R1046" s="429" t="s">
        <v>425</v>
      </c>
      <c r="S1046" s="429" t="s">
        <v>2624</v>
      </c>
    </row>
    <row r="1047" spans="1:19" s="432" customFormat="1" ht="54.95" customHeight="1" x14ac:dyDescent="0.2">
      <c r="A1047" s="424">
        <v>1042</v>
      </c>
      <c r="B1047" s="455">
        <v>43458</v>
      </c>
      <c r="C1047" s="454">
        <v>43405</v>
      </c>
      <c r="D1047" s="429" t="s">
        <v>281</v>
      </c>
      <c r="E1047" s="429" t="s">
        <v>312</v>
      </c>
      <c r="F1047" s="436">
        <v>77.83</v>
      </c>
      <c r="G1047" s="457" t="s">
        <v>2630</v>
      </c>
      <c r="H1047" s="429" t="s">
        <v>330</v>
      </c>
      <c r="I1047" s="429" t="s">
        <v>1001</v>
      </c>
      <c r="J1047" s="429" t="s">
        <v>330</v>
      </c>
      <c r="K1047" s="429" t="s">
        <v>621</v>
      </c>
      <c r="L1047" s="429" t="s">
        <v>1058</v>
      </c>
      <c r="M1047" s="429" t="s">
        <v>330</v>
      </c>
      <c r="N1047" s="455">
        <v>43434</v>
      </c>
      <c r="O1047" s="430">
        <f t="shared" si="48"/>
        <v>4</v>
      </c>
      <c r="P1047" s="430">
        <f t="shared" si="49"/>
        <v>3</v>
      </c>
      <c r="Q1047" s="431" t="str">
        <f t="shared" si="50"/>
        <v>Gastos_Gerais</v>
      </c>
      <c r="R1047" s="429" t="s">
        <v>330</v>
      </c>
      <c r="S1047" s="429" t="s">
        <v>330</v>
      </c>
    </row>
    <row r="1048" spans="1:19" s="432" customFormat="1" ht="54.95" customHeight="1" x14ac:dyDescent="0.2">
      <c r="A1048" s="424">
        <v>1043</v>
      </c>
      <c r="B1048" s="455">
        <v>43458</v>
      </c>
      <c r="C1048" s="454">
        <v>43405</v>
      </c>
      <c r="D1048" s="429" t="s">
        <v>189</v>
      </c>
      <c r="E1048" s="429" t="s">
        <v>277</v>
      </c>
      <c r="F1048" s="436">
        <v>321.99</v>
      </c>
      <c r="G1048" s="442" t="s">
        <v>2631</v>
      </c>
      <c r="H1048" s="429" t="s">
        <v>330</v>
      </c>
      <c r="I1048" s="429" t="s">
        <v>1001</v>
      </c>
      <c r="J1048" s="429" t="s">
        <v>330</v>
      </c>
      <c r="K1048" s="429" t="s">
        <v>621</v>
      </c>
      <c r="L1048" s="429" t="s">
        <v>1058</v>
      </c>
      <c r="M1048" s="429" t="s">
        <v>330</v>
      </c>
      <c r="N1048" s="455">
        <v>43434</v>
      </c>
      <c r="O1048" s="430">
        <f t="shared" si="48"/>
        <v>4</v>
      </c>
      <c r="P1048" s="430">
        <f t="shared" si="49"/>
        <v>3</v>
      </c>
      <c r="Q1048" s="431" t="str">
        <f t="shared" si="50"/>
        <v>Gastos_com_Pessoal</v>
      </c>
      <c r="R1048" s="429" t="s">
        <v>330</v>
      </c>
      <c r="S1048" s="429" t="s">
        <v>330</v>
      </c>
    </row>
    <row r="1049" spans="1:19" s="432" customFormat="1" ht="54.95" customHeight="1" x14ac:dyDescent="0.2">
      <c r="A1049" s="424">
        <v>1044</v>
      </c>
      <c r="B1049" s="455">
        <v>43458</v>
      </c>
      <c r="C1049" s="454">
        <v>43405</v>
      </c>
      <c r="D1049" s="429" t="s">
        <v>281</v>
      </c>
      <c r="E1049" s="429" t="s">
        <v>68</v>
      </c>
      <c r="F1049" s="436">
        <v>88.42</v>
      </c>
      <c r="G1049" s="457" t="s">
        <v>2632</v>
      </c>
      <c r="H1049" s="429" t="s">
        <v>330</v>
      </c>
      <c r="I1049" s="429" t="s">
        <v>1001</v>
      </c>
      <c r="J1049" s="429" t="s">
        <v>330</v>
      </c>
      <c r="K1049" s="429" t="s">
        <v>621</v>
      </c>
      <c r="L1049" s="429" t="s">
        <v>1058</v>
      </c>
      <c r="M1049" s="429" t="s">
        <v>330</v>
      </c>
      <c r="N1049" s="455">
        <v>43434</v>
      </c>
      <c r="O1049" s="430">
        <f t="shared" si="48"/>
        <v>4</v>
      </c>
      <c r="P1049" s="430">
        <f t="shared" si="49"/>
        <v>3</v>
      </c>
      <c r="Q1049" s="431" t="str">
        <f t="shared" si="50"/>
        <v>Gastos_Gerais</v>
      </c>
      <c r="R1049" s="429" t="s">
        <v>330</v>
      </c>
      <c r="S1049" s="429" t="s">
        <v>330</v>
      </c>
    </row>
    <row r="1050" spans="1:19" s="432" customFormat="1" ht="54.95" customHeight="1" x14ac:dyDescent="0.2">
      <c r="A1050" s="424">
        <v>1045</v>
      </c>
      <c r="B1050" s="455">
        <v>43458</v>
      </c>
      <c r="C1050" s="454">
        <v>43435</v>
      </c>
      <c r="D1050" s="429" t="s">
        <v>281</v>
      </c>
      <c r="E1050" s="429" t="s">
        <v>72</v>
      </c>
      <c r="F1050" s="436">
        <v>5.5</v>
      </c>
      <c r="G1050" s="457" t="s">
        <v>2633</v>
      </c>
      <c r="H1050" s="429" t="s">
        <v>330</v>
      </c>
      <c r="I1050" s="429" t="s">
        <v>744</v>
      </c>
      <c r="J1050" s="429" t="s">
        <v>745</v>
      </c>
      <c r="K1050" s="429" t="s">
        <v>746</v>
      </c>
      <c r="L1050" s="429" t="s">
        <v>723</v>
      </c>
      <c r="M1050" s="429" t="s">
        <v>330</v>
      </c>
      <c r="N1050" s="455">
        <v>43458</v>
      </c>
      <c r="O1050" s="430">
        <f t="shared" si="48"/>
        <v>4</v>
      </c>
      <c r="P1050" s="430">
        <f t="shared" si="49"/>
        <v>4</v>
      </c>
      <c r="Q1050" s="431" t="str">
        <f t="shared" si="50"/>
        <v>Gastos_Gerais</v>
      </c>
      <c r="R1050" s="429" t="s">
        <v>330</v>
      </c>
      <c r="S1050" s="429" t="s">
        <v>330</v>
      </c>
    </row>
    <row r="1051" spans="1:19" s="432" customFormat="1" ht="54.95" customHeight="1" x14ac:dyDescent="0.2">
      <c r="A1051" s="424">
        <v>1046</v>
      </c>
      <c r="B1051" s="455">
        <v>43458</v>
      </c>
      <c r="C1051" s="454">
        <v>43435</v>
      </c>
      <c r="D1051" s="429" t="s">
        <v>281</v>
      </c>
      <c r="E1051" s="429" t="s">
        <v>382</v>
      </c>
      <c r="F1051" s="436">
        <v>120</v>
      </c>
      <c r="G1051" s="457" t="s">
        <v>748</v>
      </c>
      <c r="H1051" s="429" t="s">
        <v>406</v>
      </c>
      <c r="I1051" s="429" t="s">
        <v>2634</v>
      </c>
      <c r="J1051" s="429" t="s">
        <v>2635</v>
      </c>
      <c r="K1051" s="429" t="s">
        <v>2636</v>
      </c>
      <c r="L1051" s="429" t="s">
        <v>33</v>
      </c>
      <c r="M1051" s="429" t="s">
        <v>1157</v>
      </c>
      <c r="N1051" s="455">
        <v>43409</v>
      </c>
      <c r="O1051" s="430">
        <f t="shared" si="48"/>
        <v>4</v>
      </c>
      <c r="P1051" s="430">
        <f t="shared" si="49"/>
        <v>4</v>
      </c>
      <c r="Q1051" s="431" t="str">
        <f t="shared" si="50"/>
        <v>Gastos_Gerais</v>
      </c>
      <c r="R1051" s="429" t="s">
        <v>425</v>
      </c>
      <c r="S1051" s="429" t="s">
        <v>2637</v>
      </c>
    </row>
    <row r="1052" spans="1:19" s="432" customFormat="1" ht="54.95" customHeight="1" x14ac:dyDescent="0.2">
      <c r="A1052" s="424">
        <v>1047</v>
      </c>
      <c r="B1052" s="455">
        <v>43460</v>
      </c>
      <c r="C1052" s="454">
        <v>43435</v>
      </c>
      <c r="D1052" s="429" t="s">
        <v>281</v>
      </c>
      <c r="E1052" s="429" t="s">
        <v>167</v>
      </c>
      <c r="F1052" s="436">
        <v>-773.3</v>
      </c>
      <c r="G1052" s="457" t="s">
        <v>2645</v>
      </c>
      <c r="H1052" s="429" t="s">
        <v>329</v>
      </c>
      <c r="I1052" s="429" t="s">
        <v>720</v>
      </c>
      <c r="J1052" s="429" t="s">
        <v>721</v>
      </c>
      <c r="K1052" s="429" t="s">
        <v>722</v>
      </c>
      <c r="L1052" s="429" t="s">
        <v>723</v>
      </c>
      <c r="M1052" s="429" t="s">
        <v>330</v>
      </c>
      <c r="N1052" s="455">
        <v>43460</v>
      </c>
      <c r="O1052" s="430">
        <f t="shared" si="48"/>
        <v>4</v>
      </c>
      <c r="P1052" s="430">
        <f t="shared" si="49"/>
        <v>4</v>
      </c>
      <c r="Q1052" s="431" t="str">
        <f t="shared" si="50"/>
        <v>Gastos_Gerais</v>
      </c>
      <c r="R1052" s="429" t="s">
        <v>330</v>
      </c>
      <c r="S1052" s="429" t="s">
        <v>330</v>
      </c>
    </row>
    <row r="1053" spans="1:19" s="432" customFormat="1" ht="59.25" customHeight="1" x14ac:dyDescent="0.2">
      <c r="A1053" s="424">
        <v>1048</v>
      </c>
      <c r="B1053" s="455">
        <v>43460</v>
      </c>
      <c r="C1053" s="454">
        <v>43405</v>
      </c>
      <c r="D1053" s="429" t="s">
        <v>281</v>
      </c>
      <c r="E1053" s="429" t="s">
        <v>312</v>
      </c>
      <c r="F1053" s="436">
        <v>-77.83</v>
      </c>
      <c r="G1053" s="457" t="s">
        <v>2646</v>
      </c>
      <c r="H1053" s="429" t="s">
        <v>329</v>
      </c>
      <c r="I1053" s="429" t="s">
        <v>720</v>
      </c>
      <c r="J1053" s="429" t="s">
        <v>721</v>
      </c>
      <c r="K1053" s="429" t="s">
        <v>722</v>
      </c>
      <c r="L1053" s="429" t="s">
        <v>723</v>
      </c>
      <c r="M1053" s="429" t="s">
        <v>330</v>
      </c>
      <c r="N1053" s="455">
        <v>43460</v>
      </c>
      <c r="O1053" s="430">
        <f t="shared" si="48"/>
        <v>4</v>
      </c>
      <c r="P1053" s="430">
        <f t="shared" si="49"/>
        <v>3</v>
      </c>
      <c r="Q1053" s="431" t="str">
        <f t="shared" si="50"/>
        <v>Gastos_Gerais</v>
      </c>
      <c r="R1053" s="429" t="s">
        <v>330</v>
      </c>
      <c r="S1053" s="429" t="s">
        <v>330</v>
      </c>
    </row>
    <row r="1054" spans="1:19" s="432" customFormat="1" ht="55.5" customHeight="1" x14ac:dyDescent="0.2">
      <c r="A1054" s="424">
        <v>1049</v>
      </c>
      <c r="B1054" s="455">
        <v>43460</v>
      </c>
      <c r="C1054" s="454">
        <v>43405</v>
      </c>
      <c r="D1054" s="429" t="s">
        <v>189</v>
      </c>
      <c r="E1054" s="429" t="s">
        <v>164</v>
      </c>
      <c r="F1054" s="436">
        <v>-0.57999999999999996</v>
      </c>
      <c r="G1054" s="457" t="s">
        <v>2647</v>
      </c>
      <c r="H1054" s="429" t="s">
        <v>330</v>
      </c>
      <c r="I1054" s="429" t="s">
        <v>720</v>
      </c>
      <c r="J1054" s="429" t="s">
        <v>721</v>
      </c>
      <c r="K1054" s="429" t="s">
        <v>722</v>
      </c>
      <c r="L1054" s="429" t="s">
        <v>723</v>
      </c>
      <c r="M1054" s="429" t="s">
        <v>330</v>
      </c>
      <c r="N1054" s="455">
        <v>43460</v>
      </c>
      <c r="O1054" s="430">
        <f t="shared" si="48"/>
        <v>4</v>
      </c>
      <c r="P1054" s="430">
        <f t="shared" si="49"/>
        <v>3</v>
      </c>
      <c r="Q1054" s="431" t="str">
        <f t="shared" si="50"/>
        <v>Gastos_com_Pessoal</v>
      </c>
      <c r="R1054" s="429" t="s">
        <v>330</v>
      </c>
      <c r="S1054" s="429" t="s">
        <v>330</v>
      </c>
    </row>
    <row r="1055" spans="1:19" s="432" customFormat="1" ht="89.25" customHeight="1" x14ac:dyDescent="0.2">
      <c r="A1055" s="424">
        <v>1050</v>
      </c>
      <c r="B1055" s="455">
        <v>43460</v>
      </c>
      <c r="C1055" s="454">
        <v>43435</v>
      </c>
      <c r="D1055" s="429" t="s">
        <v>281</v>
      </c>
      <c r="E1055" s="429" t="s">
        <v>382</v>
      </c>
      <c r="F1055" s="436">
        <v>2307.9</v>
      </c>
      <c r="G1055" s="457" t="s">
        <v>2384</v>
      </c>
      <c r="H1055" s="429" t="s">
        <v>408</v>
      </c>
      <c r="I1055" s="429" t="s">
        <v>2648</v>
      </c>
      <c r="J1055" s="429" t="s">
        <v>2649</v>
      </c>
      <c r="K1055" s="429" t="s">
        <v>441</v>
      </c>
      <c r="L1055" s="429" t="s">
        <v>835</v>
      </c>
      <c r="M1055" s="429">
        <v>318</v>
      </c>
      <c r="N1055" s="455">
        <v>43454</v>
      </c>
      <c r="O1055" s="430">
        <f t="shared" si="48"/>
        <v>4</v>
      </c>
      <c r="P1055" s="430">
        <f t="shared" si="49"/>
        <v>4</v>
      </c>
      <c r="Q1055" s="431" t="str">
        <f t="shared" si="50"/>
        <v>Gastos_Gerais</v>
      </c>
      <c r="R1055" s="429" t="s">
        <v>425</v>
      </c>
      <c r="S1055" s="429" t="s">
        <v>2650</v>
      </c>
    </row>
    <row r="1056" spans="1:19" s="432" customFormat="1" ht="121.5" customHeight="1" x14ac:dyDescent="0.2">
      <c r="A1056" s="424">
        <v>1051</v>
      </c>
      <c r="B1056" s="455">
        <v>43460</v>
      </c>
      <c r="C1056" s="454">
        <v>43435</v>
      </c>
      <c r="D1056" s="429" t="s">
        <v>281</v>
      </c>
      <c r="E1056" s="429" t="s">
        <v>92</v>
      </c>
      <c r="F1056" s="436">
        <v>858.9</v>
      </c>
      <c r="G1056" s="457" t="s">
        <v>2488</v>
      </c>
      <c r="H1056" s="429" t="s">
        <v>405</v>
      </c>
      <c r="I1056" s="429" t="s">
        <v>958</v>
      </c>
      <c r="J1056" s="429" t="s">
        <v>959</v>
      </c>
      <c r="K1056" s="429" t="s">
        <v>740</v>
      </c>
      <c r="L1056" s="429" t="s">
        <v>960</v>
      </c>
      <c r="M1056" s="429" t="s">
        <v>2641</v>
      </c>
      <c r="N1056" s="429" t="s">
        <v>2642</v>
      </c>
      <c r="O1056" s="430">
        <f t="shared" si="48"/>
        <v>4</v>
      </c>
      <c r="P1056" s="430">
        <f t="shared" si="49"/>
        <v>4</v>
      </c>
      <c r="Q1056" s="431" t="str">
        <f t="shared" si="50"/>
        <v>Gastos_Gerais</v>
      </c>
      <c r="R1056" s="429" t="s">
        <v>425</v>
      </c>
      <c r="S1056" s="429" t="s">
        <v>2643</v>
      </c>
    </row>
    <row r="1057" spans="1:19" s="432" customFormat="1" ht="147.75" customHeight="1" x14ac:dyDescent="0.2">
      <c r="A1057" s="424">
        <v>1052</v>
      </c>
      <c r="B1057" s="455">
        <v>43460</v>
      </c>
      <c r="C1057" s="454">
        <v>43435</v>
      </c>
      <c r="D1057" s="429" t="s">
        <v>281</v>
      </c>
      <c r="E1057" s="429" t="s">
        <v>92</v>
      </c>
      <c r="F1057" s="436">
        <v>550</v>
      </c>
      <c r="G1057" s="457" t="s">
        <v>2487</v>
      </c>
      <c r="H1057" s="429" t="s">
        <v>405</v>
      </c>
      <c r="I1057" s="429" t="s">
        <v>958</v>
      </c>
      <c r="J1057" s="429" t="s">
        <v>959</v>
      </c>
      <c r="K1057" s="429" t="s">
        <v>740</v>
      </c>
      <c r="L1057" s="429" t="s">
        <v>960</v>
      </c>
      <c r="M1057" s="429">
        <v>54237</v>
      </c>
      <c r="N1057" s="455">
        <v>43440</v>
      </c>
      <c r="O1057" s="430">
        <f t="shared" si="48"/>
        <v>4</v>
      </c>
      <c r="P1057" s="430">
        <f t="shared" si="49"/>
        <v>4</v>
      </c>
      <c r="Q1057" s="431" t="str">
        <f t="shared" si="50"/>
        <v>Gastos_Gerais</v>
      </c>
      <c r="R1057" s="429" t="s">
        <v>425</v>
      </c>
      <c r="S1057" s="429" t="s">
        <v>2644</v>
      </c>
    </row>
    <row r="1058" spans="1:19" s="432" customFormat="1" ht="54.95" customHeight="1" x14ac:dyDescent="0.2">
      <c r="A1058" s="424">
        <v>1053</v>
      </c>
      <c r="B1058" s="455">
        <v>43460</v>
      </c>
      <c r="C1058" s="454">
        <v>43435</v>
      </c>
      <c r="D1058" s="429" t="s">
        <v>281</v>
      </c>
      <c r="E1058" s="429" t="s">
        <v>167</v>
      </c>
      <c r="F1058" s="436">
        <v>773.3</v>
      </c>
      <c r="G1058" s="457" t="s">
        <v>2638</v>
      </c>
      <c r="H1058" s="429" t="s">
        <v>329</v>
      </c>
      <c r="I1058" s="429" t="s">
        <v>2639</v>
      </c>
      <c r="J1058" s="429" t="s">
        <v>2640</v>
      </c>
      <c r="K1058" s="429" t="s">
        <v>740</v>
      </c>
      <c r="L1058" s="429" t="s">
        <v>33</v>
      </c>
      <c r="M1058" s="429" t="s">
        <v>330</v>
      </c>
      <c r="N1058" s="429" t="s">
        <v>330</v>
      </c>
      <c r="O1058" s="430">
        <f t="shared" si="48"/>
        <v>4</v>
      </c>
      <c r="P1058" s="430">
        <f t="shared" si="49"/>
        <v>4</v>
      </c>
      <c r="Q1058" s="431" t="str">
        <f t="shared" si="50"/>
        <v>Gastos_Gerais</v>
      </c>
      <c r="R1058" s="429" t="s">
        <v>330</v>
      </c>
      <c r="S1058" s="429" t="s">
        <v>330</v>
      </c>
    </row>
    <row r="1059" spans="1:19" s="432" customFormat="1" ht="54.95" customHeight="1" x14ac:dyDescent="0.2">
      <c r="A1059" s="424">
        <v>1054</v>
      </c>
      <c r="B1059" s="455">
        <v>43460</v>
      </c>
      <c r="C1059" s="454">
        <v>43435</v>
      </c>
      <c r="D1059" s="429" t="s">
        <v>189</v>
      </c>
      <c r="E1059" s="429" t="s">
        <v>7</v>
      </c>
      <c r="F1059" s="436">
        <v>1410.12</v>
      </c>
      <c r="G1059" s="457" t="s">
        <v>1170</v>
      </c>
      <c r="H1059" s="429" t="s">
        <v>330</v>
      </c>
      <c r="I1059" s="429" t="s">
        <v>1171</v>
      </c>
      <c r="J1059" s="429" t="s">
        <v>1172</v>
      </c>
      <c r="K1059" s="429" t="s">
        <v>740</v>
      </c>
      <c r="L1059" s="429" t="s">
        <v>33</v>
      </c>
      <c r="M1059" s="429">
        <v>449746</v>
      </c>
      <c r="N1059" s="455">
        <v>43466</v>
      </c>
      <c r="O1059" s="430">
        <f t="shared" si="48"/>
        <v>4</v>
      </c>
      <c r="P1059" s="430">
        <f t="shared" si="49"/>
        <v>4</v>
      </c>
      <c r="Q1059" s="431" t="str">
        <f t="shared" si="50"/>
        <v>Gastos_com_Pessoal</v>
      </c>
      <c r="R1059" s="429" t="s">
        <v>330</v>
      </c>
      <c r="S1059" s="429" t="s">
        <v>330</v>
      </c>
    </row>
    <row r="1060" spans="1:19" s="432" customFormat="1" ht="54.95" customHeight="1" x14ac:dyDescent="0.2">
      <c r="A1060" s="424">
        <v>1055</v>
      </c>
      <c r="B1060" s="455">
        <v>43461</v>
      </c>
      <c r="C1060" s="454">
        <v>43405</v>
      </c>
      <c r="D1060" s="429" t="s">
        <v>335</v>
      </c>
      <c r="E1060" s="429" t="s">
        <v>335</v>
      </c>
      <c r="F1060" s="436">
        <v>1146.96</v>
      </c>
      <c r="G1060" s="457" t="s">
        <v>2651</v>
      </c>
      <c r="H1060" s="429" t="s">
        <v>330</v>
      </c>
      <c r="I1060" s="429" t="s">
        <v>720</v>
      </c>
      <c r="J1060" s="429" t="s">
        <v>721</v>
      </c>
      <c r="K1060" s="429" t="s">
        <v>722</v>
      </c>
      <c r="L1060" s="429" t="s">
        <v>723</v>
      </c>
      <c r="M1060" s="429" t="s">
        <v>330</v>
      </c>
      <c r="N1060" s="455">
        <v>43460</v>
      </c>
      <c r="O1060" s="430">
        <f t="shared" si="48"/>
        <v>4</v>
      </c>
      <c r="P1060" s="430">
        <f t="shared" si="49"/>
        <v>3</v>
      </c>
      <c r="Q1060" s="431" t="str">
        <f t="shared" si="50"/>
        <v>Transferência_para_Reserva_de_Recursos</v>
      </c>
      <c r="R1060" s="429" t="s">
        <v>330</v>
      </c>
      <c r="S1060" s="429" t="s">
        <v>330</v>
      </c>
    </row>
    <row r="1061" spans="1:19" s="432" customFormat="1" ht="54.95" customHeight="1" x14ac:dyDescent="0.2">
      <c r="A1061" s="424">
        <v>1056</v>
      </c>
      <c r="B1061" s="455">
        <v>43461</v>
      </c>
      <c r="C1061" s="454">
        <v>43374</v>
      </c>
      <c r="D1061" s="429" t="s">
        <v>281</v>
      </c>
      <c r="E1061" s="429" t="s">
        <v>382</v>
      </c>
      <c r="F1061" s="436">
        <v>103.2</v>
      </c>
      <c r="G1061" s="457" t="s">
        <v>1529</v>
      </c>
      <c r="H1061" s="429" t="s">
        <v>406</v>
      </c>
      <c r="I1061" s="429" t="s">
        <v>2652</v>
      </c>
      <c r="J1061" s="429" t="s">
        <v>2653</v>
      </c>
      <c r="K1061" s="429" t="s">
        <v>441</v>
      </c>
      <c r="L1061" s="429" t="s">
        <v>835</v>
      </c>
      <c r="M1061" s="429">
        <v>310</v>
      </c>
      <c r="N1061" s="455">
        <v>43455</v>
      </c>
      <c r="O1061" s="430">
        <f t="shared" si="48"/>
        <v>4</v>
      </c>
      <c r="P1061" s="430">
        <f t="shared" si="49"/>
        <v>2</v>
      </c>
      <c r="Q1061" s="431" t="str">
        <f t="shared" si="50"/>
        <v>Gastos_Gerais</v>
      </c>
      <c r="R1061" s="429" t="s">
        <v>425</v>
      </c>
      <c r="S1061" s="429" t="s">
        <v>2654</v>
      </c>
    </row>
    <row r="1062" spans="1:19" s="432" customFormat="1" ht="150.75" customHeight="1" x14ac:dyDescent="0.2">
      <c r="A1062" s="424">
        <v>1057</v>
      </c>
      <c r="B1062" s="455">
        <v>43461</v>
      </c>
      <c r="C1062" s="454">
        <v>43435</v>
      </c>
      <c r="D1062" s="429" t="s">
        <v>281</v>
      </c>
      <c r="E1062" s="429" t="s">
        <v>382</v>
      </c>
      <c r="F1062" s="436">
        <v>430</v>
      </c>
      <c r="G1062" s="457" t="s">
        <v>2337</v>
      </c>
      <c r="H1062" s="429" t="s">
        <v>405</v>
      </c>
      <c r="I1062" s="429" t="s">
        <v>2655</v>
      </c>
      <c r="J1062" s="429" t="s">
        <v>2656</v>
      </c>
      <c r="K1062" s="429" t="s">
        <v>441</v>
      </c>
      <c r="L1062" s="429" t="s">
        <v>835</v>
      </c>
      <c r="M1062" s="429">
        <v>306</v>
      </c>
      <c r="N1062" s="455">
        <v>43447</v>
      </c>
      <c r="O1062" s="430">
        <f t="shared" si="48"/>
        <v>4</v>
      </c>
      <c r="P1062" s="430">
        <f t="shared" si="49"/>
        <v>4</v>
      </c>
      <c r="Q1062" s="431" t="str">
        <f t="shared" si="50"/>
        <v>Gastos_Gerais</v>
      </c>
      <c r="R1062" s="429" t="s">
        <v>425</v>
      </c>
      <c r="S1062" s="429" t="s">
        <v>2657</v>
      </c>
    </row>
    <row r="1063" spans="1:19" s="432" customFormat="1" ht="148.5" customHeight="1" x14ac:dyDescent="0.2">
      <c r="A1063" s="424">
        <v>1058</v>
      </c>
      <c r="B1063" s="455">
        <v>43461</v>
      </c>
      <c r="C1063" s="454">
        <v>43405</v>
      </c>
      <c r="D1063" s="429" t="s">
        <v>281</v>
      </c>
      <c r="E1063" s="429" t="s">
        <v>400</v>
      </c>
      <c r="F1063" s="436">
        <v>6300</v>
      </c>
      <c r="G1063" s="457" t="s">
        <v>2122</v>
      </c>
      <c r="H1063" s="429" t="s">
        <v>409</v>
      </c>
      <c r="I1063" s="429" t="s">
        <v>2658</v>
      </c>
      <c r="J1063" s="429" t="s">
        <v>2659</v>
      </c>
      <c r="K1063" s="429" t="s">
        <v>2660</v>
      </c>
      <c r="L1063" s="429" t="s">
        <v>33</v>
      </c>
      <c r="M1063" s="429" t="s">
        <v>2661</v>
      </c>
      <c r="N1063" s="455">
        <v>43455</v>
      </c>
      <c r="O1063" s="430">
        <f t="shared" si="48"/>
        <v>4</v>
      </c>
      <c r="P1063" s="430">
        <f t="shared" si="49"/>
        <v>3</v>
      </c>
      <c r="Q1063" s="431" t="str">
        <f t="shared" si="50"/>
        <v>Gastos_Gerais</v>
      </c>
      <c r="R1063" s="429" t="s">
        <v>425</v>
      </c>
      <c r="S1063" s="429" t="s">
        <v>2662</v>
      </c>
    </row>
    <row r="1064" spans="1:19" s="432" customFormat="1" ht="54.95" customHeight="1" x14ac:dyDescent="0.2">
      <c r="A1064" s="424">
        <v>1059</v>
      </c>
      <c r="B1064" s="455">
        <v>43462</v>
      </c>
      <c r="C1064" s="454">
        <v>43344</v>
      </c>
      <c r="D1064" s="429" t="s">
        <v>189</v>
      </c>
      <c r="E1064" s="429" t="s">
        <v>2</v>
      </c>
      <c r="F1064" s="436">
        <v>-17.27</v>
      </c>
      <c r="G1064" s="457" t="s">
        <v>2668</v>
      </c>
      <c r="H1064" s="429" t="s">
        <v>330</v>
      </c>
      <c r="I1064" s="429" t="s">
        <v>720</v>
      </c>
      <c r="J1064" s="429" t="s">
        <v>721</v>
      </c>
      <c r="K1064" s="429" t="s">
        <v>722</v>
      </c>
      <c r="L1064" s="429" t="s">
        <v>723</v>
      </c>
      <c r="M1064" s="429" t="s">
        <v>330</v>
      </c>
      <c r="N1064" s="455">
        <v>43462</v>
      </c>
      <c r="O1064" s="430">
        <f t="shared" si="48"/>
        <v>4</v>
      </c>
      <c r="P1064" s="430">
        <f t="shared" si="49"/>
        <v>1</v>
      </c>
      <c r="Q1064" s="431" t="str">
        <f t="shared" si="50"/>
        <v>Gastos_com_Pessoal</v>
      </c>
      <c r="R1064" s="429" t="s">
        <v>330</v>
      </c>
      <c r="S1064" s="429" t="s">
        <v>330</v>
      </c>
    </row>
    <row r="1065" spans="1:19" s="432" customFormat="1" ht="87.75" customHeight="1" x14ac:dyDescent="0.2">
      <c r="A1065" s="424">
        <v>1060</v>
      </c>
      <c r="B1065" s="455">
        <v>43462</v>
      </c>
      <c r="C1065" s="454">
        <v>43405</v>
      </c>
      <c r="D1065" s="429" t="s">
        <v>281</v>
      </c>
      <c r="E1065" s="429" t="s">
        <v>93</v>
      </c>
      <c r="F1065" s="436">
        <v>-318</v>
      </c>
      <c r="G1065" s="457" t="s">
        <v>2192</v>
      </c>
      <c r="H1065" s="429" t="s">
        <v>329</v>
      </c>
      <c r="I1065" s="429" t="s">
        <v>720</v>
      </c>
      <c r="J1065" s="429" t="s">
        <v>721</v>
      </c>
      <c r="K1065" s="429" t="s">
        <v>722</v>
      </c>
      <c r="L1065" s="429" t="s">
        <v>723</v>
      </c>
      <c r="M1065" s="429" t="s">
        <v>330</v>
      </c>
      <c r="N1065" s="455">
        <v>43462</v>
      </c>
      <c r="O1065" s="430">
        <f t="shared" si="48"/>
        <v>4</v>
      </c>
      <c r="P1065" s="430">
        <f t="shared" si="49"/>
        <v>3</v>
      </c>
      <c r="Q1065" s="431" t="str">
        <f t="shared" si="50"/>
        <v>Gastos_Gerais</v>
      </c>
      <c r="R1065" s="429" t="s">
        <v>330</v>
      </c>
      <c r="S1065" s="429" t="s">
        <v>330</v>
      </c>
    </row>
    <row r="1066" spans="1:19" s="432" customFormat="1" ht="76.5" customHeight="1" x14ac:dyDescent="0.2">
      <c r="A1066" s="424">
        <v>1061</v>
      </c>
      <c r="B1066" s="455">
        <v>43462</v>
      </c>
      <c r="C1066" s="454">
        <v>43405</v>
      </c>
      <c r="D1066" s="429" t="s">
        <v>281</v>
      </c>
      <c r="E1066" s="429" t="s">
        <v>93</v>
      </c>
      <c r="F1066" s="436">
        <v>-180</v>
      </c>
      <c r="G1066" s="457" t="s">
        <v>2193</v>
      </c>
      <c r="H1066" s="429" t="s">
        <v>329</v>
      </c>
      <c r="I1066" s="429" t="s">
        <v>720</v>
      </c>
      <c r="J1066" s="429" t="s">
        <v>721</v>
      </c>
      <c r="K1066" s="429" t="s">
        <v>722</v>
      </c>
      <c r="L1066" s="429" t="s">
        <v>723</v>
      </c>
      <c r="M1066" s="429" t="s">
        <v>330</v>
      </c>
      <c r="N1066" s="455">
        <v>43462</v>
      </c>
      <c r="O1066" s="430">
        <f t="shared" si="48"/>
        <v>4</v>
      </c>
      <c r="P1066" s="430">
        <f t="shared" si="49"/>
        <v>3</v>
      </c>
      <c r="Q1066" s="431" t="str">
        <f t="shared" si="50"/>
        <v>Gastos_Gerais</v>
      </c>
      <c r="R1066" s="429" t="s">
        <v>330</v>
      </c>
      <c r="S1066" s="429" t="s">
        <v>330</v>
      </c>
    </row>
    <row r="1067" spans="1:19" s="432" customFormat="1" ht="70.5" customHeight="1" x14ac:dyDescent="0.2">
      <c r="A1067" s="424">
        <v>1062</v>
      </c>
      <c r="B1067" s="455">
        <v>43462</v>
      </c>
      <c r="C1067" s="454">
        <v>43435</v>
      </c>
      <c r="D1067" s="429" t="s">
        <v>189</v>
      </c>
      <c r="E1067" s="429" t="s">
        <v>164</v>
      </c>
      <c r="F1067" s="436">
        <v>126.59</v>
      </c>
      <c r="G1067" s="457" t="s">
        <v>1176</v>
      </c>
      <c r="H1067" s="429" t="s">
        <v>330</v>
      </c>
      <c r="I1067" s="429" t="s">
        <v>923</v>
      </c>
      <c r="J1067" s="429" t="s">
        <v>721</v>
      </c>
      <c r="K1067" s="429" t="s">
        <v>441</v>
      </c>
      <c r="L1067" s="429" t="s">
        <v>723</v>
      </c>
      <c r="M1067" s="429" t="s">
        <v>330</v>
      </c>
      <c r="N1067" s="455">
        <v>43462</v>
      </c>
      <c r="O1067" s="430">
        <f t="shared" si="48"/>
        <v>4</v>
      </c>
      <c r="P1067" s="430">
        <f t="shared" si="49"/>
        <v>4</v>
      </c>
      <c r="Q1067" s="431" t="str">
        <f t="shared" si="50"/>
        <v>Gastos_com_Pessoal</v>
      </c>
      <c r="R1067" s="429" t="s">
        <v>330</v>
      </c>
      <c r="S1067" s="429" t="s">
        <v>330</v>
      </c>
    </row>
    <row r="1068" spans="1:19" s="432" customFormat="1" ht="54.75" customHeight="1" x14ac:dyDescent="0.2">
      <c r="A1068" s="424">
        <v>1063</v>
      </c>
      <c r="B1068" s="455">
        <v>43462</v>
      </c>
      <c r="C1068" s="454">
        <v>43435</v>
      </c>
      <c r="D1068" s="429" t="s">
        <v>189</v>
      </c>
      <c r="E1068" s="429" t="s">
        <v>186</v>
      </c>
      <c r="F1068" s="436">
        <v>100.8</v>
      </c>
      <c r="G1068" s="457" t="s">
        <v>921</v>
      </c>
      <c r="H1068" s="429" t="s">
        <v>330</v>
      </c>
      <c r="I1068" s="429" t="s">
        <v>923</v>
      </c>
      <c r="J1068" s="429" t="s">
        <v>721</v>
      </c>
      <c r="K1068" s="429" t="s">
        <v>722</v>
      </c>
      <c r="L1068" s="429" t="s">
        <v>723</v>
      </c>
      <c r="M1068" s="429" t="s">
        <v>330</v>
      </c>
      <c r="N1068" s="455">
        <v>43462</v>
      </c>
      <c r="O1068" s="430">
        <f t="shared" si="48"/>
        <v>4</v>
      </c>
      <c r="P1068" s="430">
        <f t="shared" si="49"/>
        <v>4</v>
      </c>
      <c r="Q1068" s="431" t="str">
        <f t="shared" si="50"/>
        <v>Gastos_com_Pessoal</v>
      </c>
      <c r="R1068" s="429" t="s">
        <v>330</v>
      </c>
      <c r="S1068" s="429" t="s">
        <v>330</v>
      </c>
    </row>
    <row r="1069" spans="1:19" s="432" customFormat="1" ht="69.75" customHeight="1" x14ac:dyDescent="0.2">
      <c r="A1069" s="424">
        <v>1064</v>
      </c>
      <c r="B1069" s="455">
        <v>43462</v>
      </c>
      <c r="C1069" s="454">
        <v>43435</v>
      </c>
      <c r="D1069" s="429" t="s">
        <v>189</v>
      </c>
      <c r="E1069" s="429" t="s">
        <v>7</v>
      </c>
      <c r="F1069" s="436">
        <v>418</v>
      </c>
      <c r="G1069" s="457" t="s">
        <v>2669</v>
      </c>
      <c r="H1069" s="429" t="s">
        <v>330</v>
      </c>
      <c r="I1069" s="429" t="s">
        <v>923</v>
      </c>
      <c r="J1069" s="429" t="s">
        <v>721</v>
      </c>
      <c r="K1069" s="429" t="s">
        <v>722</v>
      </c>
      <c r="L1069" s="429" t="s">
        <v>723</v>
      </c>
      <c r="M1069" s="429" t="s">
        <v>330</v>
      </c>
      <c r="N1069" s="455">
        <v>43462</v>
      </c>
      <c r="O1069" s="430">
        <f t="shared" si="48"/>
        <v>4</v>
      </c>
      <c r="P1069" s="430">
        <f t="shared" si="49"/>
        <v>4</v>
      </c>
      <c r="Q1069" s="431" t="str">
        <f t="shared" si="50"/>
        <v>Gastos_com_Pessoal</v>
      </c>
      <c r="R1069" s="429" t="s">
        <v>330</v>
      </c>
      <c r="S1069" s="429" t="s">
        <v>330</v>
      </c>
    </row>
    <row r="1070" spans="1:19" s="432" customFormat="1" ht="69" customHeight="1" x14ac:dyDescent="0.2">
      <c r="A1070" s="424">
        <v>1065</v>
      </c>
      <c r="B1070" s="455">
        <v>43462</v>
      </c>
      <c r="C1070" s="454">
        <v>43435</v>
      </c>
      <c r="D1070" s="429" t="s">
        <v>189</v>
      </c>
      <c r="E1070" s="429" t="s">
        <v>7</v>
      </c>
      <c r="F1070" s="436">
        <v>419.03</v>
      </c>
      <c r="G1070" s="457" t="s">
        <v>1160</v>
      </c>
      <c r="H1070" s="429" t="s">
        <v>330</v>
      </c>
      <c r="I1070" s="429" t="s">
        <v>923</v>
      </c>
      <c r="J1070" s="429" t="s">
        <v>721</v>
      </c>
      <c r="K1070" s="429" t="s">
        <v>722</v>
      </c>
      <c r="L1070" s="429" t="s">
        <v>723</v>
      </c>
      <c r="M1070" s="429" t="s">
        <v>330</v>
      </c>
      <c r="N1070" s="455">
        <v>43462</v>
      </c>
      <c r="O1070" s="430">
        <f t="shared" si="48"/>
        <v>4</v>
      </c>
      <c r="P1070" s="430">
        <f t="shared" si="49"/>
        <v>4</v>
      </c>
      <c r="Q1070" s="431" t="str">
        <f t="shared" si="50"/>
        <v>Gastos_com_Pessoal</v>
      </c>
      <c r="R1070" s="429" t="s">
        <v>330</v>
      </c>
      <c r="S1070" s="429" t="s">
        <v>330</v>
      </c>
    </row>
    <row r="1071" spans="1:19" s="432" customFormat="1" ht="72.75" customHeight="1" x14ac:dyDescent="0.2">
      <c r="A1071" s="424">
        <v>1066</v>
      </c>
      <c r="B1071" s="455">
        <v>43462</v>
      </c>
      <c r="C1071" s="454">
        <v>43435</v>
      </c>
      <c r="D1071" s="429" t="s">
        <v>189</v>
      </c>
      <c r="E1071" s="429" t="s">
        <v>164</v>
      </c>
      <c r="F1071" s="436">
        <v>213.71</v>
      </c>
      <c r="G1071" s="457" t="s">
        <v>1178</v>
      </c>
      <c r="H1071" s="429" t="s">
        <v>330</v>
      </c>
      <c r="I1071" s="429" t="s">
        <v>923</v>
      </c>
      <c r="J1071" s="429" t="s">
        <v>721</v>
      </c>
      <c r="K1071" s="429" t="s">
        <v>441</v>
      </c>
      <c r="L1071" s="429" t="s">
        <v>723</v>
      </c>
      <c r="M1071" s="429" t="s">
        <v>330</v>
      </c>
      <c r="N1071" s="455">
        <v>43462</v>
      </c>
      <c r="O1071" s="430">
        <f t="shared" si="48"/>
        <v>4</v>
      </c>
      <c r="P1071" s="430">
        <f t="shared" si="49"/>
        <v>4</v>
      </c>
      <c r="Q1071" s="431" t="str">
        <f t="shared" si="50"/>
        <v>Gastos_com_Pessoal</v>
      </c>
      <c r="R1071" s="429" t="s">
        <v>330</v>
      </c>
      <c r="S1071" s="429" t="s">
        <v>330</v>
      </c>
    </row>
    <row r="1072" spans="1:19" s="432" customFormat="1" ht="54.95" customHeight="1" x14ac:dyDescent="0.2">
      <c r="A1072" s="424">
        <v>1067</v>
      </c>
      <c r="B1072" s="455">
        <v>43462</v>
      </c>
      <c r="C1072" s="454">
        <v>43405</v>
      </c>
      <c r="D1072" s="429" t="s">
        <v>189</v>
      </c>
      <c r="E1072" s="429" t="s">
        <v>9</v>
      </c>
      <c r="F1072" s="436">
        <v>187.88</v>
      </c>
      <c r="G1072" s="457" t="s">
        <v>922</v>
      </c>
      <c r="H1072" s="429" t="s">
        <v>330</v>
      </c>
      <c r="I1072" s="429" t="s">
        <v>923</v>
      </c>
      <c r="J1072" s="429" t="s">
        <v>721</v>
      </c>
      <c r="K1072" s="429" t="s">
        <v>722</v>
      </c>
      <c r="L1072" s="429" t="s">
        <v>723</v>
      </c>
      <c r="M1072" s="429" t="s">
        <v>330</v>
      </c>
      <c r="N1072" s="455">
        <v>43462</v>
      </c>
      <c r="O1072" s="430">
        <f t="shared" si="48"/>
        <v>4</v>
      </c>
      <c r="P1072" s="430">
        <f t="shared" si="49"/>
        <v>3</v>
      </c>
      <c r="Q1072" s="431" t="str">
        <f t="shared" si="50"/>
        <v>Gastos_com_Pessoal</v>
      </c>
      <c r="R1072" s="429" t="s">
        <v>330</v>
      </c>
      <c r="S1072" s="429" t="s">
        <v>330</v>
      </c>
    </row>
    <row r="1073" spans="1:19" s="432" customFormat="1" ht="69" customHeight="1" x14ac:dyDescent="0.2">
      <c r="A1073" s="424">
        <v>1068</v>
      </c>
      <c r="B1073" s="455">
        <v>43462</v>
      </c>
      <c r="C1073" s="454">
        <v>43374</v>
      </c>
      <c r="D1073" s="429" t="s">
        <v>281</v>
      </c>
      <c r="E1073" s="429" t="s">
        <v>382</v>
      </c>
      <c r="F1073" s="436">
        <v>117.59</v>
      </c>
      <c r="G1073" s="457" t="s">
        <v>1814</v>
      </c>
      <c r="H1073" s="429" t="s">
        <v>406</v>
      </c>
      <c r="I1073" s="429" t="s">
        <v>2670</v>
      </c>
      <c r="J1073" s="429" t="s">
        <v>2671</v>
      </c>
      <c r="K1073" s="429" t="s">
        <v>441</v>
      </c>
      <c r="L1073" s="429" t="s">
        <v>33</v>
      </c>
      <c r="M1073" s="429" t="s">
        <v>1431</v>
      </c>
      <c r="N1073" s="455">
        <v>43448</v>
      </c>
      <c r="O1073" s="430">
        <f t="shared" si="48"/>
        <v>4</v>
      </c>
      <c r="P1073" s="430">
        <f t="shared" si="49"/>
        <v>2</v>
      </c>
      <c r="Q1073" s="431" t="str">
        <f t="shared" si="50"/>
        <v>Gastos_Gerais</v>
      </c>
      <c r="R1073" s="429" t="s">
        <v>425</v>
      </c>
      <c r="S1073" s="429" t="s">
        <v>2672</v>
      </c>
    </row>
    <row r="1074" spans="1:19" s="432" customFormat="1" ht="227.25" customHeight="1" x14ac:dyDescent="0.2">
      <c r="A1074" s="424">
        <v>1069</v>
      </c>
      <c r="B1074" s="455">
        <v>43462</v>
      </c>
      <c r="C1074" s="454">
        <v>43313</v>
      </c>
      <c r="D1074" s="429" t="s">
        <v>281</v>
      </c>
      <c r="E1074" s="429" t="s">
        <v>366</v>
      </c>
      <c r="F1074" s="436">
        <v>2922.6</v>
      </c>
      <c r="G1074" s="457" t="s">
        <v>1217</v>
      </c>
      <c r="H1074" s="429" t="s">
        <v>402</v>
      </c>
      <c r="I1074" s="429" t="s">
        <v>1210</v>
      </c>
      <c r="J1074" s="429" t="s">
        <v>1211</v>
      </c>
      <c r="K1074" s="429" t="s">
        <v>441</v>
      </c>
      <c r="L1074" s="429" t="s">
        <v>33</v>
      </c>
      <c r="M1074" s="429" t="s">
        <v>2674</v>
      </c>
      <c r="N1074" s="455">
        <v>43455</v>
      </c>
      <c r="O1074" s="430">
        <f t="shared" si="48"/>
        <v>4</v>
      </c>
      <c r="P1074" s="430">
        <f t="shared" si="49"/>
        <v>0</v>
      </c>
      <c r="Q1074" s="431" t="str">
        <f t="shared" si="50"/>
        <v>Gastos_Gerais</v>
      </c>
      <c r="R1074" s="429" t="s">
        <v>425</v>
      </c>
      <c r="S1074" s="429" t="s">
        <v>1216</v>
      </c>
    </row>
    <row r="1075" spans="1:19" s="432" customFormat="1" ht="105" customHeight="1" x14ac:dyDescent="0.2">
      <c r="A1075" s="424">
        <v>1070</v>
      </c>
      <c r="B1075" s="455">
        <v>43462</v>
      </c>
      <c r="C1075" s="454">
        <v>43405</v>
      </c>
      <c r="D1075" s="429" t="s">
        <v>281</v>
      </c>
      <c r="E1075" s="429" t="s">
        <v>398</v>
      </c>
      <c r="F1075" s="436">
        <v>125</v>
      </c>
      <c r="G1075" s="457" t="s">
        <v>1956</v>
      </c>
      <c r="H1075" s="429" t="s">
        <v>402</v>
      </c>
      <c r="I1075" s="429" t="s">
        <v>773</v>
      </c>
      <c r="J1075" s="429" t="s">
        <v>774</v>
      </c>
      <c r="K1075" s="429" t="s">
        <v>441</v>
      </c>
      <c r="L1075" s="429" t="s">
        <v>33</v>
      </c>
      <c r="M1075" s="429" t="s">
        <v>2195</v>
      </c>
      <c r="N1075" s="455">
        <v>43433</v>
      </c>
      <c r="O1075" s="430">
        <f t="shared" si="48"/>
        <v>4</v>
      </c>
      <c r="P1075" s="430">
        <f t="shared" si="49"/>
        <v>3</v>
      </c>
      <c r="Q1075" s="431" t="str">
        <f t="shared" si="50"/>
        <v>Gastos_Gerais</v>
      </c>
      <c r="R1075" s="429" t="s">
        <v>425</v>
      </c>
      <c r="S1075" s="429" t="s">
        <v>2196</v>
      </c>
    </row>
    <row r="1076" spans="1:19" s="432" customFormat="1" ht="177.75" customHeight="1" x14ac:dyDescent="0.2">
      <c r="A1076" s="424">
        <v>1071</v>
      </c>
      <c r="B1076" s="455">
        <v>43462</v>
      </c>
      <c r="C1076" s="454">
        <v>43435</v>
      </c>
      <c r="D1076" s="429" t="s">
        <v>281</v>
      </c>
      <c r="E1076" s="429" t="s">
        <v>398</v>
      </c>
      <c r="F1076" s="436">
        <v>44567</v>
      </c>
      <c r="G1076" s="457" t="s">
        <v>2676</v>
      </c>
      <c r="H1076" s="429" t="s">
        <v>409</v>
      </c>
      <c r="I1076" s="429" t="s">
        <v>928</v>
      </c>
      <c r="J1076" s="429" t="s">
        <v>929</v>
      </c>
      <c r="K1076" s="429" t="s">
        <v>441</v>
      </c>
      <c r="L1076" s="429" t="s">
        <v>33</v>
      </c>
      <c r="M1076" s="429">
        <v>35899</v>
      </c>
      <c r="N1076" s="455">
        <v>43455</v>
      </c>
      <c r="O1076" s="430">
        <f t="shared" si="48"/>
        <v>4</v>
      </c>
      <c r="P1076" s="430">
        <f t="shared" si="49"/>
        <v>4</v>
      </c>
      <c r="Q1076" s="431" t="str">
        <f t="shared" si="50"/>
        <v>Gastos_Gerais</v>
      </c>
      <c r="R1076" s="429" t="s">
        <v>425</v>
      </c>
      <c r="S1076" s="429" t="s">
        <v>2601</v>
      </c>
    </row>
    <row r="1077" spans="1:19" s="432" customFormat="1" ht="54.95" customHeight="1" x14ac:dyDescent="0.2">
      <c r="A1077" s="424">
        <v>1072</v>
      </c>
      <c r="B1077" s="455">
        <v>43462</v>
      </c>
      <c r="C1077" s="454">
        <v>43435</v>
      </c>
      <c r="D1077" s="429" t="s">
        <v>189</v>
      </c>
      <c r="E1077" s="429" t="s">
        <v>301</v>
      </c>
      <c r="F1077" s="436">
        <v>680.03</v>
      </c>
      <c r="G1077" s="457" t="s">
        <v>2677</v>
      </c>
      <c r="H1077" s="429" t="s">
        <v>330</v>
      </c>
      <c r="I1077" s="429" t="s">
        <v>688</v>
      </c>
      <c r="J1077" s="429" t="s">
        <v>689</v>
      </c>
      <c r="K1077" s="429" t="s">
        <v>441</v>
      </c>
      <c r="L1077" s="429" t="s">
        <v>2600</v>
      </c>
      <c r="M1077" s="429" t="s">
        <v>330</v>
      </c>
      <c r="N1077" s="455">
        <v>43462</v>
      </c>
      <c r="O1077" s="430">
        <f t="shared" si="48"/>
        <v>4</v>
      </c>
      <c r="P1077" s="430">
        <f t="shared" si="49"/>
        <v>4</v>
      </c>
      <c r="Q1077" s="431" t="str">
        <f t="shared" si="50"/>
        <v>Gastos_com_Pessoal</v>
      </c>
      <c r="R1077" s="429" t="s">
        <v>330</v>
      </c>
      <c r="S1077" s="429" t="s">
        <v>330</v>
      </c>
    </row>
    <row r="1078" spans="1:19" s="432" customFormat="1" ht="123" customHeight="1" x14ac:dyDescent="0.2">
      <c r="A1078" s="424">
        <v>1073</v>
      </c>
      <c r="B1078" s="455">
        <v>43462</v>
      </c>
      <c r="C1078" s="454">
        <v>43435</v>
      </c>
      <c r="D1078" s="429" t="s">
        <v>281</v>
      </c>
      <c r="E1078" s="429" t="s">
        <v>317</v>
      </c>
      <c r="F1078" s="436">
        <v>152.69999999999999</v>
      </c>
      <c r="G1078" s="457" t="s">
        <v>2629</v>
      </c>
      <c r="H1078" s="429" t="s">
        <v>406</v>
      </c>
      <c r="I1078" s="429" t="s">
        <v>2678</v>
      </c>
      <c r="J1078" s="429" t="s">
        <v>2679</v>
      </c>
      <c r="K1078" s="429" t="s">
        <v>740</v>
      </c>
      <c r="L1078" s="429" t="s">
        <v>33</v>
      </c>
      <c r="M1078" s="429" t="s">
        <v>2680</v>
      </c>
      <c r="N1078" s="455">
        <v>43454</v>
      </c>
      <c r="O1078" s="430">
        <f t="shared" si="48"/>
        <v>4</v>
      </c>
      <c r="P1078" s="430">
        <f t="shared" si="49"/>
        <v>4</v>
      </c>
      <c r="Q1078" s="431" t="str">
        <f t="shared" si="50"/>
        <v>Gastos_Gerais</v>
      </c>
      <c r="R1078" s="429" t="s">
        <v>1218</v>
      </c>
      <c r="S1078" s="429" t="s">
        <v>2681</v>
      </c>
    </row>
    <row r="1079" spans="1:19" s="432" customFormat="1" ht="127.5" customHeight="1" x14ac:dyDescent="0.2">
      <c r="A1079" s="424">
        <v>1074</v>
      </c>
      <c r="B1079" s="455">
        <v>43462</v>
      </c>
      <c r="C1079" s="454">
        <v>43405</v>
      </c>
      <c r="D1079" s="429" t="s">
        <v>281</v>
      </c>
      <c r="E1079" s="429" t="s">
        <v>398</v>
      </c>
      <c r="F1079" s="436">
        <v>650</v>
      </c>
      <c r="G1079" s="457" t="s">
        <v>2501</v>
      </c>
      <c r="H1079" s="429" t="s">
        <v>405</v>
      </c>
      <c r="I1079" s="429" t="s">
        <v>606</v>
      </c>
      <c r="J1079" s="429" t="s">
        <v>607</v>
      </c>
      <c r="K1079" s="429" t="s">
        <v>608</v>
      </c>
      <c r="L1079" s="429" t="s">
        <v>33</v>
      </c>
      <c r="M1079" s="429" t="s">
        <v>2503</v>
      </c>
      <c r="N1079" s="455">
        <v>43446</v>
      </c>
      <c r="O1079" s="430">
        <f t="shared" si="48"/>
        <v>4</v>
      </c>
      <c r="P1079" s="430">
        <f t="shared" si="49"/>
        <v>3</v>
      </c>
      <c r="Q1079" s="431" t="str">
        <f t="shared" si="50"/>
        <v>Gastos_Gerais</v>
      </c>
      <c r="R1079" s="429" t="s">
        <v>425</v>
      </c>
      <c r="S1079" s="429" t="s">
        <v>2504</v>
      </c>
    </row>
    <row r="1080" spans="1:19" s="432" customFormat="1" ht="54.95" customHeight="1" x14ac:dyDescent="0.2">
      <c r="A1080" s="424">
        <v>1075</v>
      </c>
      <c r="B1080" s="455">
        <v>43462</v>
      </c>
      <c r="C1080" s="454">
        <v>43435</v>
      </c>
      <c r="D1080" s="429" t="s">
        <v>189</v>
      </c>
      <c r="E1080" s="429" t="s">
        <v>301</v>
      </c>
      <c r="F1080" s="436">
        <v>1865.5</v>
      </c>
      <c r="G1080" s="457" t="s">
        <v>2684</v>
      </c>
      <c r="H1080" s="429" t="s">
        <v>330</v>
      </c>
      <c r="I1080" s="429" t="s">
        <v>676</v>
      </c>
      <c r="J1080" s="429" t="s">
        <v>677</v>
      </c>
      <c r="K1080" s="429" t="s">
        <v>441</v>
      </c>
      <c r="L1080" s="429" t="s">
        <v>2600</v>
      </c>
      <c r="M1080" s="429" t="s">
        <v>330</v>
      </c>
      <c r="N1080" s="455">
        <v>43462</v>
      </c>
      <c r="O1080" s="430">
        <f t="shared" si="48"/>
        <v>4</v>
      </c>
      <c r="P1080" s="430">
        <f t="shared" si="49"/>
        <v>4</v>
      </c>
      <c r="Q1080" s="431" t="str">
        <f t="shared" si="50"/>
        <v>Gastos_com_Pessoal</v>
      </c>
      <c r="R1080" s="429" t="s">
        <v>330</v>
      </c>
      <c r="S1080" s="429" t="s">
        <v>330</v>
      </c>
    </row>
    <row r="1081" spans="1:19" s="432" customFormat="1" ht="54.95" customHeight="1" x14ac:dyDescent="0.2">
      <c r="A1081" s="424">
        <v>1076</v>
      </c>
      <c r="B1081" s="455">
        <v>43462</v>
      </c>
      <c r="C1081" s="454">
        <v>43344</v>
      </c>
      <c r="D1081" s="429" t="s">
        <v>189</v>
      </c>
      <c r="E1081" s="429" t="s">
        <v>2</v>
      </c>
      <c r="F1081" s="436">
        <v>97.71</v>
      </c>
      <c r="G1081" s="457" t="s">
        <v>2667</v>
      </c>
      <c r="H1081" s="429" t="s">
        <v>330</v>
      </c>
      <c r="I1081" s="429" t="s">
        <v>1001</v>
      </c>
      <c r="J1081" s="429" t="s">
        <v>330</v>
      </c>
      <c r="K1081" s="429" t="s">
        <v>621</v>
      </c>
      <c r="L1081" s="429" t="s">
        <v>1058</v>
      </c>
      <c r="M1081" s="429" t="s">
        <v>330</v>
      </c>
      <c r="N1081" s="455">
        <v>43373</v>
      </c>
      <c r="O1081" s="430">
        <f t="shared" si="48"/>
        <v>4</v>
      </c>
      <c r="P1081" s="430">
        <f t="shared" si="49"/>
        <v>1</v>
      </c>
      <c r="Q1081" s="431" t="str">
        <f t="shared" si="50"/>
        <v>Gastos_com_Pessoal</v>
      </c>
      <c r="R1081" s="429" t="s">
        <v>330</v>
      </c>
      <c r="S1081" s="429" t="s">
        <v>330</v>
      </c>
    </row>
    <row r="1082" spans="1:19" s="432" customFormat="1" ht="142.5" customHeight="1" x14ac:dyDescent="0.2">
      <c r="A1082" s="424">
        <v>1077</v>
      </c>
      <c r="B1082" s="455">
        <v>43462</v>
      </c>
      <c r="C1082" s="454">
        <v>43435</v>
      </c>
      <c r="D1082" s="429" t="s">
        <v>281</v>
      </c>
      <c r="E1082" s="429" t="s">
        <v>317</v>
      </c>
      <c r="F1082" s="436">
        <v>1679.66</v>
      </c>
      <c r="G1082" s="457" t="s">
        <v>2298</v>
      </c>
      <c r="H1082" s="429" t="s">
        <v>405</v>
      </c>
      <c r="I1082" s="429" t="s">
        <v>2678</v>
      </c>
      <c r="J1082" s="429" t="s">
        <v>2679</v>
      </c>
      <c r="K1082" s="429" t="s">
        <v>740</v>
      </c>
      <c r="L1082" s="429" t="s">
        <v>33</v>
      </c>
      <c r="M1082" s="429" t="s">
        <v>2685</v>
      </c>
      <c r="N1082" s="455">
        <v>43452</v>
      </c>
      <c r="O1082" s="430">
        <f t="shared" si="48"/>
        <v>4</v>
      </c>
      <c r="P1082" s="430">
        <f t="shared" si="49"/>
        <v>4</v>
      </c>
      <c r="Q1082" s="431" t="str">
        <f t="shared" si="50"/>
        <v>Gastos_Gerais</v>
      </c>
      <c r="R1082" s="429" t="s">
        <v>1218</v>
      </c>
      <c r="S1082" s="429" t="s">
        <v>2686</v>
      </c>
    </row>
    <row r="1083" spans="1:19" s="432" customFormat="1" ht="172.5" customHeight="1" x14ac:dyDescent="0.2">
      <c r="A1083" s="424">
        <v>1078</v>
      </c>
      <c r="B1083" s="455">
        <v>43462</v>
      </c>
      <c r="C1083" s="454">
        <v>43405</v>
      </c>
      <c r="D1083" s="429" t="s">
        <v>281</v>
      </c>
      <c r="E1083" s="429" t="s">
        <v>93</v>
      </c>
      <c r="F1083" s="436">
        <v>611.66</v>
      </c>
      <c r="G1083" s="457" t="s">
        <v>2688</v>
      </c>
      <c r="H1083" s="429" t="s">
        <v>329</v>
      </c>
      <c r="I1083" s="429" t="s">
        <v>2211</v>
      </c>
      <c r="J1083" s="429" t="s">
        <v>2212</v>
      </c>
      <c r="K1083" s="429" t="s">
        <v>608</v>
      </c>
      <c r="L1083" s="429" t="s">
        <v>531</v>
      </c>
      <c r="M1083" s="429" t="s">
        <v>330</v>
      </c>
      <c r="N1083" s="455">
        <v>43437</v>
      </c>
      <c r="O1083" s="430">
        <f t="shared" si="48"/>
        <v>4</v>
      </c>
      <c r="P1083" s="430">
        <f t="shared" si="49"/>
        <v>3</v>
      </c>
      <c r="Q1083" s="431" t="str">
        <f t="shared" si="50"/>
        <v>Gastos_Gerais</v>
      </c>
      <c r="R1083" s="429" t="s">
        <v>422</v>
      </c>
      <c r="S1083" s="429" t="s">
        <v>2213</v>
      </c>
    </row>
    <row r="1084" spans="1:19" s="432" customFormat="1" ht="54.95" customHeight="1" x14ac:dyDescent="0.2">
      <c r="A1084" s="424">
        <v>1079</v>
      </c>
      <c r="B1084" s="455">
        <v>43462</v>
      </c>
      <c r="C1084" s="454">
        <v>43435</v>
      </c>
      <c r="D1084" s="429" t="s">
        <v>281</v>
      </c>
      <c r="E1084" s="429" t="s">
        <v>72</v>
      </c>
      <c r="F1084" s="436">
        <v>6.93</v>
      </c>
      <c r="G1084" s="457" t="s">
        <v>935</v>
      </c>
      <c r="H1084" s="429" t="s">
        <v>330</v>
      </c>
      <c r="I1084" s="429" t="s">
        <v>744</v>
      </c>
      <c r="J1084" s="429" t="s">
        <v>745</v>
      </c>
      <c r="K1084" s="429" t="s">
        <v>746</v>
      </c>
      <c r="L1084" s="429" t="s">
        <v>723</v>
      </c>
      <c r="M1084" s="429" t="s">
        <v>330</v>
      </c>
      <c r="N1084" s="455">
        <v>43462</v>
      </c>
      <c r="O1084" s="430">
        <f t="shared" si="48"/>
        <v>4</v>
      </c>
      <c r="P1084" s="430">
        <f t="shared" si="49"/>
        <v>4</v>
      </c>
      <c r="Q1084" s="431" t="str">
        <f t="shared" si="50"/>
        <v>Gastos_Gerais</v>
      </c>
      <c r="R1084" s="429" t="s">
        <v>330</v>
      </c>
      <c r="S1084" s="429" t="s">
        <v>330</v>
      </c>
    </row>
    <row r="1085" spans="1:19" s="432" customFormat="1" ht="54.95" customHeight="1" x14ac:dyDescent="0.2">
      <c r="A1085" s="424">
        <v>1080</v>
      </c>
      <c r="B1085" s="455">
        <v>43462</v>
      </c>
      <c r="C1085" s="454">
        <v>43435</v>
      </c>
      <c r="D1085" s="429" t="s">
        <v>281</v>
      </c>
      <c r="E1085" s="429" t="s">
        <v>72</v>
      </c>
      <c r="F1085" s="436">
        <v>10.15</v>
      </c>
      <c r="G1085" s="457" t="s">
        <v>2689</v>
      </c>
      <c r="H1085" s="429" t="s">
        <v>330</v>
      </c>
      <c r="I1085" s="429" t="s">
        <v>744</v>
      </c>
      <c r="J1085" s="429" t="s">
        <v>745</v>
      </c>
      <c r="K1085" s="429" t="s">
        <v>746</v>
      </c>
      <c r="L1085" s="429" t="s">
        <v>723</v>
      </c>
      <c r="M1085" s="429" t="s">
        <v>330</v>
      </c>
      <c r="N1085" s="455">
        <v>43462</v>
      </c>
      <c r="O1085" s="430">
        <f t="shared" si="48"/>
        <v>4</v>
      </c>
      <c r="P1085" s="430">
        <f t="shared" si="49"/>
        <v>4</v>
      </c>
      <c r="Q1085" s="431" t="str">
        <f t="shared" si="50"/>
        <v>Gastos_Gerais</v>
      </c>
      <c r="R1085" s="429" t="s">
        <v>330</v>
      </c>
      <c r="S1085" s="429" t="s">
        <v>330</v>
      </c>
    </row>
    <row r="1086" spans="1:19" s="432" customFormat="1" ht="54.95" customHeight="1" x14ac:dyDescent="0.2">
      <c r="A1086" s="424">
        <v>1081</v>
      </c>
      <c r="B1086" s="455">
        <v>43462</v>
      </c>
      <c r="C1086" s="454">
        <v>43435</v>
      </c>
      <c r="D1086" s="429" t="s">
        <v>281</v>
      </c>
      <c r="E1086" s="429" t="s">
        <v>72</v>
      </c>
      <c r="F1086" s="436">
        <v>10.15</v>
      </c>
      <c r="G1086" s="457" t="s">
        <v>2690</v>
      </c>
      <c r="H1086" s="429" t="s">
        <v>405</v>
      </c>
      <c r="I1086" s="429" t="s">
        <v>744</v>
      </c>
      <c r="J1086" s="429" t="s">
        <v>745</v>
      </c>
      <c r="K1086" s="429" t="s">
        <v>746</v>
      </c>
      <c r="L1086" s="429" t="s">
        <v>723</v>
      </c>
      <c r="M1086" s="429" t="s">
        <v>330</v>
      </c>
      <c r="N1086" s="455">
        <v>43462</v>
      </c>
      <c r="O1086" s="430">
        <f t="shared" si="48"/>
        <v>4</v>
      </c>
      <c r="P1086" s="430">
        <f t="shared" si="49"/>
        <v>4</v>
      </c>
      <c r="Q1086" s="431" t="str">
        <f t="shared" si="50"/>
        <v>Gastos_Gerais</v>
      </c>
      <c r="R1086" s="429" t="s">
        <v>330</v>
      </c>
      <c r="S1086" s="429" t="s">
        <v>330</v>
      </c>
    </row>
    <row r="1087" spans="1:19" s="432" customFormat="1" ht="54.95" customHeight="1" x14ac:dyDescent="0.2">
      <c r="A1087" s="424">
        <v>1082</v>
      </c>
      <c r="B1087" s="455">
        <v>43462</v>
      </c>
      <c r="C1087" s="454">
        <v>43435</v>
      </c>
      <c r="D1087" s="429" t="s">
        <v>281</v>
      </c>
      <c r="E1087" s="429" t="s">
        <v>72</v>
      </c>
      <c r="F1087" s="436">
        <v>10.15</v>
      </c>
      <c r="G1087" s="457" t="s">
        <v>2691</v>
      </c>
      <c r="H1087" s="429" t="s">
        <v>330</v>
      </c>
      <c r="I1087" s="429" t="s">
        <v>744</v>
      </c>
      <c r="J1087" s="429" t="s">
        <v>745</v>
      </c>
      <c r="K1087" s="429" t="s">
        <v>746</v>
      </c>
      <c r="L1087" s="429" t="s">
        <v>723</v>
      </c>
      <c r="M1087" s="429" t="s">
        <v>330</v>
      </c>
      <c r="N1087" s="455">
        <v>43462</v>
      </c>
      <c r="O1087" s="430">
        <f t="shared" si="48"/>
        <v>4</v>
      </c>
      <c r="P1087" s="430">
        <f t="shared" si="49"/>
        <v>4</v>
      </c>
      <c r="Q1087" s="431" t="str">
        <f t="shared" si="50"/>
        <v>Gastos_Gerais</v>
      </c>
      <c r="R1087" s="429" t="s">
        <v>330</v>
      </c>
      <c r="S1087" s="429" t="s">
        <v>330</v>
      </c>
    </row>
    <row r="1088" spans="1:19" s="432" customFormat="1" ht="54.95" customHeight="1" x14ac:dyDescent="0.2">
      <c r="A1088" s="424">
        <v>1083</v>
      </c>
      <c r="B1088" s="455">
        <v>43462</v>
      </c>
      <c r="C1088" s="454">
        <v>43435</v>
      </c>
      <c r="D1088" s="429" t="s">
        <v>281</v>
      </c>
      <c r="E1088" s="429" t="s">
        <v>72</v>
      </c>
      <c r="F1088" s="436">
        <v>10.15</v>
      </c>
      <c r="G1088" s="457" t="s">
        <v>2237</v>
      </c>
      <c r="H1088" s="429" t="s">
        <v>405</v>
      </c>
      <c r="I1088" s="429" t="s">
        <v>744</v>
      </c>
      <c r="J1088" s="429" t="s">
        <v>745</v>
      </c>
      <c r="K1088" s="429" t="s">
        <v>746</v>
      </c>
      <c r="L1088" s="429" t="s">
        <v>723</v>
      </c>
      <c r="M1088" s="429" t="s">
        <v>330</v>
      </c>
      <c r="N1088" s="455">
        <v>43462</v>
      </c>
      <c r="O1088" s="430">
        <f t="shared" si="48"/>
        <v>4</v>
      </c>
      <c r="P1088" s="430">
        <f t="shared" si="49"/>
        <v>4</v>
      </c>
      <c r="Q1088" s="431" t="str">
        <f t="shared" si="50"/>
        <v>Gastos_Gerais</v>
      </c>
      <c r="R1088" s="429" t="s">
        <v>330</v>
      </c>
      <c r="S1088" s="429" t="s">
        <v>330</v>
      </c>
    </row>
    <row r="1089" spans="1:19" s="432" customFormat="1" ht="54.95" customHeight="1" x14ac:dyDescent="0.2">
      <c r="A1089" s="424">
        <v>1084</v>
      </c>
      <c r="B1089" s="455">
        <v>43465</v>
      </c>
      <c r="C1089" s="454">
        <v>43435</v>
      </c>
      <c r="D1089" s="429" t="s">
        <v>310</v>
      </c>
      <c r="E1089" s="429" t="s">
        <v>310</v>
      </c>
      <c r="F1089" s="436">
        <v>1778.58</v>
      </c>
      <c r="G1089" s="457" t="s">
        <v>2692</v>
      </c>
      <c r="H1089" s="429" t="s">
        <v>330</v>
      </c>
      <c r="I1089" s="429" t="s">
        <v>720</v>
      </c>
      <c r="J1089" s="429" t="s">
        <v>721</v>
      </c>
      <c r="K1089" s="429" t="s">
        <v>722</v>
      </c>
      <c r="L1089" s="429" t="s">
        <v>723</v>
      </c>
      <c r="M1089" s="429" t="s">
        <v>330</v>
      </c>
      <c r="N1089" s="455">
        <v>43465</v>
      </c>
      <c r="O1089" s="430">
        <f t="shared" si="48"/>
        <v>4</v>
      </c>
      <c r="P1089" s="430">
        <f t="shared" si="49"/>
        <v>4</v>
      </c>
      <c r="Q1089" s="431" t="str">
        <f t="shared" si="50"/>
        <v>Rendimentos_de_Aplicações_Fin.</v>
      </c>
      <c r="R1089" s="429" t="s">
        <v>330</v>
      </c>
      <c r="S1089" s="429" t="s">
        <v>330</v>
      </c>
    </row>
    <row r="1090" spans="1:19" s="432" customFormat="1" ht="54.95" customHeight="1" x14ac:dyDescent="0.2">
      <c r="A1090" s="424">
        <v>1085</v>
      </c>
      <c r="B1090" s="455">
        <v>43465</v>
      </c>
      <c r="C1090" s="454">
        <v>43435</v>
      </c>
      <c r="D1090" s="429" t="s">
        <v>281</v>
      </c>
      <c r="E1090" s="429" t="s">
        <v>79</v>
      </c>
      <c r="F1090" s="436">
        <v>204.39</v>
      </c>
      <c r="G1090" s="457" t="s">
        <v>2693</v>
      </c>
      <c r="H1090" s="429" t="s">
        <v>330</v>
      </c>
      <c r="I1090" s="429" t="s">
        <v>744</v>
      </c>
      <c r="J1090" s="429" t="s">
        <v>745</v>
      </c>
      <c r="K1090" s="429" t="s">
        <v>746</v>
      </c>
      <c r="L1090" s="429" t="s">
        <v>723</v>
      </c>
      <c r="M1090" s="429" t="s">
        <v>330</v>
      </c>
      <c r="N1090" s="455">
        <v>43465</v>
      </c>
      <c r="O1090" s="430">
        <f t="shared" si="48"/>
        <v>4</v>
      </c>
      <c r="P1090" s="430">
        <f t="shared" si="49"/>
        <v>4</v>
      </c>
      <c r="Q1090" s="431" t="str">
        <f t="shared" si="50"/>
        <v>Gastos_Gerais</v>
      </c>
      <c r="R1090" s="429" t="s">
        <v>330</v>
      </c>
      <c r="S1090" s="429" t="s">
        <v>330</v>
      </c>
    </row>
    <row r="1091" spans="1:19" s="432" customFormat="1" ht="54.95" customHeight="1" x14ac:dyDescent="0.2">
      <c r="A1091" s="424">
        <v>1086</v>
      </c>
      <c r="B1091" s="455">
        <v>43465</v>
      </c>
      <c r="C1091" s="454">
        <v>43435</v>
      </c>
      <c r="D1091" s="429" t="s">
        <v>310</v>
      </c>
      <c r="E1091" s="429" t="s">
        <v>310</v>
      </c>
      <c r="F1091" s="436">
        <v>325.5</v>
      </c>
      <c r="G1091" s="457" t="s">
        <v>2692</v>
      </c>
      <c r="H1091" s="429" t="s">
        <v>330</v>
      </c>
      <c r="I1091" s="429" t="s">
        <v>720</v>
      </c>
      <c r="J1091" s="429" t="s">
        <v>721</v>
      </c>
      <c r="K1091" s="429" t="s">
        <v>722</v>
      </c>
      <c r="L1091" s="429" t="s">
        <v>723</v>
      </c>
      <c r="M1091" s="429" t="s">
        <v>330</v>
      </c>
      <c r="N1091" s="455">
        <v>43465</v>
      </c>
      <c r="O1091" s="430">
        <f t="shared" si="48"/>
        <v>4</v>
      </c>
      <c r="P1091" s="430">
        <f t="shared" si="49"/>
        <v>4</v>
      </c>
      <c r="Q1091" s="431" t="str">
        <f t="shared" si="50"/>
        <v>Rendimentos_de_Aplicações_Fin.</v>
      </c>
      <c r="R1091" s="429" t="s">
        <v>330</v>
      </c>
      <c r="S1091" s="429" t="s">
        <v>330</v>
      </c>
    </row>
    <row r="1092" spans="1:19" s="432" customFormat="1" ht="54.95" customHeight="1" x14ac:dyDescent="0.2">
      <c r="A1092" s="424">
        <v>1087</v>
      </c>
      <c r="B1092" s="455"/>
      <c r="C1092" s="454"/>
      <c r="D1092" s="429"/>
      <c r="E1092" s="429"/>
      <c r="F1092" s="436"/>
      <c r="G1092" s="457"/>
      <c r="H1092" s="429"/>
      <c r="I1092" s="429"/>
      <c r="J1092" s="429"/>
      <c r="K1092" s="429"/>
      <c r="L1092" s="429"/>
      <c r="M1092" s="429"/>
      <c r="N1092" s="455"/>
      <c r="O1092" s="430">
        <f t="shared" si="48"/>
        <v>-11</v>
      </c>
      <c r="P1092" s="430">
        <f t="shared" si="49"/>
        <v>-10</v>
      </c>
      <c r="Q1092" s="431" t="str">
        <f t="shared" si="50"/>
        <v/>
      </c>
      <c r="R1092" s="429"/>
      <c r="S1092" s="429"/>
    </row>
    <row r="1093" spans="1:19" s="432" customFormat="1" ht="54.95" customHeight="1" x14ac:dyDescent="0.2">
      <c r="A1093" s="424">
        <v>1088</v>
      </c>
      <c r="B1093" s="455"/>
      <c r="C1093" s="454"/>
      <c r="D1093" s="429"/>
      <c r="E1093" s="429"/>
      <c r="F1093" s="436"/>
      <c r="G1093" s="457"/>
      <c r="H1093" s="429"/>
      <c r="I1093" s="429"/>
      <c r="J1093" s="429"/>
      <c r="K1093" s="429"/>
      <c r="L1093" s="429"/>
      <c r="M1093" s="429"/>
      <c r="N1093" s="429"/>
      <c r="O1093" s="430">
        <f t="shared" si="48"/>
        <v>-11</v>
      </c>
      <c r="P1093" s="430">
        <f t="shared" si="49"/>
        <v>-10</v>
      </c>
      <c r="Q1093" s="431" t="str">
        <f t="shared" si="50"/>
        <v/>
      </c>
      <c r="R1093" s="429"/>
      <c r="S1093" s="429"/>
    </row>
    <row r="1094" spans="1:19" s="432" customFormat="1" ht="54.95" customHeight="1" x14ac:dyDescent="0.2">
      <c r="A1094" s="424">
        <v>1089</v>
      </c>
      <c r="B1094" s="455"/>
      <c r="C1094" s="454"/>
      <c r="D1094" s="429"/>
      <c r="E1094" s="429"/>
      <c r="F1094" s="436"/>
      <c r="G1094" s="457"/>
      <c r="H1094" s="429"/>
      <c r="I1094" s="429"/>
      <c r="J1094" s="429"/>
      <c r="K1094" s="429"/>
      <c r="L1094" s="429"/>
      <c r="M1094" s="429"/>
      <c r="N1094" s="429"/>
      <c r="O1094" s="430">
        <f t="shared" si="48"/>
        <v>-11</v>
      </c>
      <c r="P1094" s="430">
        <f t="shared" si="49"/>
        <v>-10</v>
      </c>
      <c r="Q1094" s="431" t="str">
        <f t="shared" si="50"/>
        <v/>
      </c>
      <c r="R1094" s="429"/>
      <c r="S1094" s="429"/>
    </row>
    <row r="1095" spans="1:19" s="432" customFormat="1" ht="54.95" customHeight="1" x14ac:dyDescent="0.2">
      <c r="A1095" s="424">
        <v>1090</v>
      </c>
      <c r="B1095" s="455"/>
      <c r="C1095" s="454"/>
      <c r="D1095" s="429"/>
      <c r="E1095" s="429"/>
      <c r="F1095" s="436"/>
      <c r="G1095" s="457"/>
      <c r="H1095" s="429"/>
      <c r="I1095" s="429"/>
      <c r="J1095" s="429"/>
      <c r="K1095" s="429"/>
      <c r="L1095" s="429"/>
      <c r="M1095" s="429"/>
      <c r="N1095" s="429"/>
      <c r="O1095" s="430">
        <f t="shared" ref="O1095:O1158" si="51">IF(B1095=0,0,IF(YEAR(B1095)=$P$1,MONTH(B1095)-$O$1+12,(YEAR(B1095)-$P$1)*11-$O$1+5+MONTH(B1095)))-11</f>
        <v>-11</v>
      </c>
      <c r="P1095" s="430">
        <f t="shared" ref="P1095:P1158" si="52">IF(C1095=0,0,IF(YEAR(C1095)=$P$1,MONTH(C1095)-$O$1+11,(YEAR(C1095)-$P$1)*12-$O$1+11+MONTH(C1095)))-10</f>
        <v>-10</v>
      </c>
      <c r="Q1095" s="431" t="str">
        <f t="shared" ref="Q1095:Q1158" si="53">SUBSTITUTE(D1095," ","_")</f>
        <v/>
      </c>
      <c r="R1095" s="429"/>
      <c r="S1095" s="429"/>
    </row>
    <row r="1096" spans="1:19" s="432" customFormat="1" ht="54.95" customHeight="1" x14ac:dyDescent="0.2">
      <c r="A1096" s="424">
        <v>1091</v>
      </c>
      <c r="B1096" s="455"/>
      <c r="C1096" s="454"/>
      <c r="D1096" s="429"/>
      <c r="E1096" s="429"/>
      <c r="F1096" s="436"/>
      <c r="G1096" s="457"/>
      <c r="H1096" s="429"/>
      <c r="I1096" s="429"/>
      <c r="J1096" s="429"/>
      <c r="K1096" s="429"/>
      <c r="L1096" s="429"/>
      <c r="M1096" s="429"/>
      <c r="N1096" s="429"/>
      <c r="O1096" s="430">
        <f t="shared" si="51"/>
        <v>-11</v>
      </c>
      <c r="P1096" s="430">
        <f t="shared" si="52"/>
        <v>-10</v>
      </c>
      <c r="Q1096" s="431" t="str">
        <f t="shared" si="53"/>
        <v/>
      </c>
      <c r="R1096" s="429"/>
      <c r="S1096" s="429"/>
    </row>
    <row r="1097" spans="1:19" s="432" customFormat="1" ht="54.95" customHeight="1" x14ac:dyDescent="0.2">
      <c r="A1097" s="424">
        <v>1092</v>
      </c>
      <c r="B1097" s="455"/>
      <c r="C1097" s="454"/>
      <c r="D1097" s="429"/>
      <c r="E1097" s="429"/>
      <c r="F1097" s="436"/>
      <c r="G1097" s="457"/>
      <c r="H1097" s="429"/>
      <c r="I1097" s="429"/>
      <c r="J1097" s="429"/>
      <c r="K1097" s="429"/>
      <c r="L1097" s="429"/>
      <c r="M1097" s="429"/>
      <c r="N1097" s="429"/>
      <c r="O1097" s="430">
        <f t="shared" si="51"/>
        <v>-11</v>
      </c>
      <c r="P1097" s="430">
        <f t="shared" si="52"/>
        <v>-10</v>
      </c>
      <c r="Q1097" s="431" t="str">
        <f t="shared" si="53"/>
        <v/>
      </c>
      <c r="R1097" s="429"/>
      <c r="S1097" s="429"/>
    </row>
    <row r="1098" spans="1:19" s="432" customFormat="1" ht="54.95" customHeight="1" x14ac:dyDescent="0.2">
      <c r="A1098" s="424">
        <v>1093</v>
      </c>
      <c r="B1098" s="455"/>
      <c r="C1098" s="454"/>
      <c r="D1098" s="429"/>
      <c r="E1098" s="429"/>
      <c r="F1098" s="436"/>
      <c r="G1098" s="457"/>
      <c r="H1098" s="429"/>
      <c r="I1098" s="429"/>
      <c r="J1098" s="429"/>
      <c r="K1098" s="429"/>
      <c r="L1098" s="429"/>
      <c r="M1098" s="429"/>
      <c r="N1098" s="429"/>
      <c r="O1098" s="430">
        <f t="shared" si="51"/>
        <v>-11</v>
      </c>
      <c r="P1098" s="430">
        <f t="shared" si="52"/>
        <v>-10</v>
      </c>
      <c r="Q1098" s="431" t="str">
        <f t="shared" si="53"/>
        <v/>
      </c>
      <c r="R1098" s="429"/>
      <c r="S1098" s="429"/>
    </row>
    <row r="1099" spans="1:19" s="432" customFormat="1" ht="54.95" customHeight="1" x14ac:dyDescent="0.2">
      <c r="A1099" s="424">
        <v>1094</v>
      </c>
      <c r="B1099" s="455"/>
      <c r="C1099" s="454"/>
      <c r="D1099" s="429"/>
      <c r="E1099" s="429"/>
      <c r="F1099" s="436"/>
      <c r="G1099" s="457"/>
      <c r="H1099" s="429"/>
      <c r="I1099" s="429"/>
      <c r="J1099" s="429"/>
      <c r="K1099" s="429"/>
      <c r="L1099" s="429"/>
      <c r="M1099" s="429"/>
      <c r="N1099" s="429"/>
      <c r="O1099" s="430">
        <f t="shared" si="51"/>
        <v>-11</v>
      </c>
      <c r="P1099" s="430">
        <f t="shared" si="52"/>
        <v>-10</v>
      </c>
      <c r="Q1099" s="431" t="str">
        <f t="shared" si="53"/>
        <v/>
      </c>
      <c r="R1099" s="429"/>
      <c r="S1099" s="429"/>
    </row>
    <row r="1100" spans="1:19" s="432" customFormat="1" ht="54.95" customHeight="1" x14ac:dyDescent="0.2">
      <c r="A1100" s="424">
        <v>1095</v>
      </c>
      <c r="B1100" s="455"/>
      <c r="C1100" s="454"/>
      <c r="D1100" s="429"/>
      <c r="E1100" s="429"/>
      <c r="F1100" s="436"/>
      <c r="G1100" s="457"/>
      <c r="H1100" s="429"/>
      <c r="I1100" s="429"/>
      <c r="J1100" s="429"/>
      <c r="K1100" s="429"/>
      <c r="L1100" s="429"/>
      <c r="M1100" s="429"/>
      <c r="N1100" s="429"/>
      <c r="O1100" s="430">
        <f t="shared" si="51"/>
        <v>-11</v>
      </c>
      <c r="P1100" s="430">
        <f t="shared" si="52"/>
        <v>-10</v>
      </c>
      <c r="Q1100" s="431" t="str">
        <f t="shared" si="53"/>
        <v/>
      </c>
      <c r="R1100" s="429"/>
      <c r="S1100" s="429"/>
    </row>
    <row r="1101" spans="1:19" s="432" customFormat="1" ht="54.95" customHeight="1" x14ac:dyDescent="0.2">
      <c r="A1101" s="424">
        <v>1096</v>
      </c>
      <c r="B1101" s="455"/>
      <c r="C1101" s="454"/>
      <c r="D1101" s="429"/>
      <c r="E1101" s="429"/>
      <c r="F1101" s="436"/>
      <c r="G1101" s="457"/>
      <c r="H1101" s="429"/>
      <c r="I1101" s="429"/>
      <c r="J1101" s="429"/>
      <c r="K1101" s="429"/>
      <c r="L1101" s="429"/>
      <c r="M1101" s="429"/>
      <c r="N1101" s="429"/>
      <c r="O1101" s="430">
        <f t="shared" si="51"/>
        <v>-11</v>
      </c>
      <c r="P1101" s="430">
        <f t="shared" si="52"/>
        <v>-10</v>
      </c>
      <c r="Q1101" s="431" t="str">
        <f t="shared" si="53"/>
        <v/>
      </c>
      <c r="R1101" s="429"/>
      <c r="S1101" s="429"/>
    </row>
    <row r="1102" spans="1:19" s="432" customFormat="1" ht="54.95" customHeight="1" x14ac:dyDescent="0.2">
      <c r="A1102" s="424">
        <v>1097</v>
      </c>
      <c r="B1102" s="455"/>
      <c r="C1102" s="454"/>
      <c r="D1102" s="429"/>
      <c r="E1102" s="429"/>
      <c r="F1102" s="436"/>
      <c r="G1102" s="457"/>
      <c r="H1102" s="429"/>
      <c r="I1102" s="429"/>
      <c r="J1102" s="429"/>
      <c r="K1102" s="429"/>
      <c r="L1102" s="429"/>
      <c r="M1102" s="429"/>
      <c r="N1102" s="429"/>
      <c r="O1102" s="430">
        <f t="shared" si="51"/>
        <v>-11</v>
      </c>
      <c r="P1102" s="430">
        <f t="shared" si="52"/>
        <v>-10</v>
      </c>
      <c r="Q1102" s="431" t="str">
        <f t="shared" si="53"/>
        <v/>
      </c>
      <c r="R1102" s="429"/>
      <c r="S1102" s="429"/>
    </row>
    <row r="1103" spans="1:19" s="432" customFormat="1" ht="54.95" customHeight="1" x14ac:dyDescent="0.2">
      <c r="A1103" s="424">
        <v>1098</v>
      </c>
      <c r="B1103" s="455"/>
      <c r="C1103" s="454"/>
      <c r="D1103" s="429"/>
      <c r="E1103" s="429"/>
      <c r="F1103" s="436"/>
      <c r="G1103" s="457"/>
      <c r="H1103" s="429"/>
      <c r="I1103" s="429"/>
      <c r="J1103" s="429"/>
      <c r="K1103" s="429"/>
      <c r="L1103" s="429"/>
      <c r="M1103" s="429"/>
      <c r="N1103" s="429"/>
      <c r="O1103" s="430">
        <f t="shared" si="51"/>
        <v>-11</v>
      </c>
      <c r="P1103" s="430">
        <f t="shared" si="52"/>
        <v>-10</v>
      </c>
      <c r="Q1103" s="431" t="str">
        <f t="shared" si="53"/>
        <v/>
      </c>
      <c r="R1103" s="429"/>
      <c r="S1103" s="429"/>
    </row>
    <row r="1104" spans="1:19" s="432" customFormat="1" ht="54.95" customHeight="1" x14ac:dyDescent="0.2">
      <c r="A1104" s="424">
        <v>1099</v>
      </c>
      <c r="B1104" s="455"/>
      <c r="C1104" s="454"/>
      <c r="D1104" s="429"/>
      <c r="E1104" s="429"/>
      <c r="F1104" s="436"/>
      <c r="G1104" s="457"/>
      <c r="H1104" s="429"/>
      <c r="I1104" s="429"/>
      <c r="J1104" s="429"/>
      <c r="K1104" s="429"/>
      <c r="L1104" s="429"/>
      <c r="M1104" s="429"/>
      <c r="N1104" s="429"/>
      <c r="O1104" s="430">
        <f t="shared" si="51"/>
        <v>-11</v>
      </c>
      <c r="P1104" s="430">
        <f t="shared" si="52"/>
        <v>-10</v>
      </c>
      <c r="Q1104" s="431" t="str">
        <f t="shared" si="53"/>
        <v/>
      </c>
      <c r="R1104" s="429"/>
      <c r="S1104" s="429"/>
    </row>
    <row r="1105" spans="1:19" s="432" customFormat="1" ht="54.95" customHeight="1" x14ac:dyDescent="0.2">
      <c r="A1105" s="424">
        <v>1100</v>
      </c>
      <c r="B1105" s="455"/>
      <c r="C1105" s="454"/>
      <c r="D1105" s="429"/>
      <c r="E1105" s="429"/>
      <c r="F1105" s="436"/>
      <c r="G1105" s="457"/>
      <c r="H1105" s="429"/>
      <c r="I1105" s="429"/>
      <c r="J1105" s="429"/>
      <c r="K1105" s="429"/>
      <c r="L1105" s="429"/>
      <c r="M1105" s="429"/>
      <c r="N1105" s="429"/>
      <c r="O1105" s="430">
        <f t="shared" si="51"/>
        <v>-11</v>
      </c>
      <c r="P1105" s="430">
        <f t="shared" si="52"/>
        <v>-10</v>
      </c>
      <c r="Q1105" s="431" t="str">
        <f t="shared" si="53"/>
        <v/>
      </c>
      <c r="R1105" s="429"/>
      <c r="S1105" s="429"/>
    </row>
    <row r="1106" spans="1:19" s="432" customFormat="1" ht="54.95" customHeight="1" x14ac:dyDescent="0.2">
      <c r="A1106" s="424">
        <v>1101</v>
      </c>
      <c r="B1106" s="455"/>
      <c r="C1106" s="454"/>
      <c r="D1106" s="429"/>
      <c r="E1106" s="429"/>
      <c r="F1106" s="436"/>
      <c r="G1106" s="457"/>
      <c r="H1106" s="429"/>
      <c r="I1106" s="429"/>
      <c r="J1106" s="429"/>
      <c r="K1106" s="429"/>
      <c r="L1106" s="429"/>
      <c r="M1106" s="429"/>
      <c r="N1106" s="429"/>
      <c r="O1106" s="430">
        <f t="shared" si="51"/>
        <v>-11</v>
      </c>
      <c r="P1106" s="430">
        <f t="shared" si="52"/>
        <v>-10</v>
      </c>
      <c r="Q1106" s="431" t="str">
        <f t="shared" si="53"/>
        <v/>
      </c>
      <c r="R1106" s="429"/>
      <c r="S1106" s="429"/>
    </row>
    <row r="1107" spans="1:19" s="432" customFormat="1" ht="54.95" customHeight="1" x14ac:dyDescent="0.2">
      <c r="A1107" s="424">
        <v>1102</v>
      </c>
      <c r="B1107" s="455"/>
      <c r="C1107" s="454"/>
      <c r="D1107" s="429"/>
      <c r="E1107" s="429"/>
      <c r="F1107" s="436"/>
      <c r="G1107" s="457"/>
      <c r="H1107" s="429"/>
      <c r="I1107" s="429"/>
      <c r="J1107" s="429"/>
      <c r="K1107" s="429"/>
      <c r="L1107" s="429"/>
      <c r="M1107" s="429"/>
      <c r="N1107" s="429"/>
      <c r="O1107" s="430">
        <f t="shared" si="51"/>
        <v>-11</v>
      </c>
      <c r="P1107" s="430">
        <f t="shared" si="52"/>
        <v>-10</v>
      </c>
      <c r="Q1107" s="431" t="str">
        <f t="shared" si="53"/>
        <v/>
      </c>
      <c r="R1107" s="429"/>
      <c r="S1107" s="429"/>
    </row>
    <row r="1108" spans="1:19" s="432" customFormat="1" ht="54.95" customHeight="1" x14ac:dyDescent="0.2">
      <c r="A1108" s="424">
        <v>1103</v>
      </c>
      <c r="B1108" s="455"/>
      <c r="C1108" s="454"/>
      <c r="D1108" s="429"/>
      <c r="E1108" s="429"/>
      <c r="F1108" s="436"/>
      <c r="G1108" s="457"/>
      <c r="H1108" s="429"/>
      <c r="I1108" s="429"/>
      <c r="J1108" s="429"/>
      <c r="K1108" s="429"/>
      <c r="L1108" s="429"/>
      <c r="M1108" s="429"/>
      <c r="N1108" s="429"/>
      <c r="O1108" s="430">
        <f t="shared" si="51"/>
        <v>-11</v>
      </c>
      <c r="P1108" s="430">
        <f t="shared" si="52"/>
        <v>-10</v>
      </c>
      <c r="Q1108" s="431" t="str">
        <f t="shared" si="53"/>
        <v/>
      </c>
      <c r="R1108" s="429"/>
      <c r="S1108" s="429"/>
    </row>
    <row r="1109" spans="1:19" s="432" customFormat="1" ht="54.95" customHeight="1" x14ac:dyDescent="0.2">
      <c r="A1109" s="424">
        <v>1104</v>
      </c>
      <c r="B1109" s="455"/>
      <c r="C1109" s="454"/>
      <c r="D1109" s="429"/>
      <c r="E1109" s="429"/>
      <c r="F1109" s="436"/>
      <c r="G1109" s="457"/>
      <c r="H1109" s="429"/>
      <c r="I1109" s="429"/>
      <c r="J1109" s="429"/>
      <c r="K1109" s="429"/>
      <c r="L1109" s="429"/>
      <c r="M1109" s="429"/>
      <c r="N1109" s="429"/>
      <c r="O1109" s="430">
        <f t="shared" si="51"/>
        <v>-11</v>
      </c>
      <c r="P1109" s="430">
        <f t="shared" si="52"/>
        <v>-10</v>
      </c>
      <c r="Q1109" s="431" t="str">
        <f t="shared" si="53"/>
        <v/>
      </c>
      <c r="R1109" s="429"/>
      <c r="S1109" s="429"/>
    </row>
    <row r="1110" spans="1:19" s="432" customFormat="1" ht="54.95" customHeight="1" x14ac:dyDescent="0.2">
      <c r="A1110" s="424">
        <v>1105</v>
      </c>
      <c r="B1110" s="455"/>
      <c r="C1110" s="454"/>
      <c r="D1110" s="429"/>
      <c r="E1110" s="429"/>
      <c r="F1110" s="436"/>
      <c r="G1110" s="457"/>
      <c r="H1110" s="429"/>
      <c r="I1110" s="429"/>
      <c r="J1110" s="429"/>
      <c r="K1110" s="429"/>
      <c r="L1110" s="429"/>
      <c r="M1110" s="429"/>
      <c r="N1110" s="429"/>
      <c r="O1110" s="430">
        <f t="shared" si="51"/>
        <v>-11</v>
      </c>
      <c r="P1110" s="430">
        <f t="shared" si="52"/>
        <v>-10</v>
      </c>
      <c r="Q1110" s="431" t="str">
        <f t="shared" si="53"/>
        <v/>
      </c>
      <c r="R1110" s="429"/>
      <c r="S1110" s="429"/>
    </row>
    <row r="1111" spans="1:19" s="432" customFormat="1" ht="54.95" customHeight="1" x14ac:dyDescent="0.2">
      <c r="A1111" s="424">
        <v>1106</v>
      </c>
      <c r="B1111" s="455"/>
      <c r="C1111" s="454"/>
      <c r="D1111" s="429"/>
      <c r="E1111" s="429"/>
      <c r="F1111" s="436"/>
      <c r="G1111" s="457"/>
      <c r="H1111" s="429"/>
      <c r="I1111" s="429"/>
      <c r="J1111" s="429"/>
      <c r="K1111" s="429"/>
      <c r="L1111" s="429"/>
      <c r="M1111" s="429"/>
      <c r="N1111" s="429"/>
      <c r="O1111" s="430">
        <f t="shared" si="51"/>
        <v>-11</v>
      </c>
      <c r="P1111" s="430">
        <f t="shared" si="52"/>
        <v>-10</v>
      </c>
      <c r="Q1111" s="431" t="str">
        <f t="shared" si="53"/>
        <v/>
      </c>
      <c r="R1111" s="429"/>
      <c r="S1111" s="429"/>
    </row>
    <row r="1112" spans="1:19" s="432" customFormat="1" ht="54.95" customHeight="1" x14ac:dyDescent="0.2">
      <c r="A1112" s="424">
        <v>1107</v>
      </c>
      <c r="B1112" s="455"/>
      <c r="C1112" s="454"/>
      <c r="D1112" s="429"/>
      <c r="E1112" s="429"/>
      <c r="F1112" s="436"/>
      <c r="G1112" s="457"/>
      <c r="H1112" s="429"/>
      <c r="I1112" s="429"/>
      <c r="J1112" s="429"/>
      <c r="K1112" s="429"/>
      <c r="L1112" s="429"/>
      <c r="M1112" s="429"/>
      <c r="N1112" s="429"/>
      <c r="O1112" s="430">
        <f t="shared" si="51"/>
        <v>-11</v>
      </c>
      <c r="P1112" s="430">
        <f t="shared" si="52"/>
        <v>-10</v>
      </c>
      <c r="Q1112" s="431" t="str">
        <f t="shared" si="53"/>
        <v/>
      </c>
      <c r="R1112" s="429"/>
      <c r="S1112" s="429"/>
    </row>
    <row r="1113" spans="1:19" s="432" customFormat="1" ht="54.95" customHeight="1" x14ac:dyDescent="0.2">
      <c r="A1113" s="424">
        <v>1108</v>
      </c>
      <c r="B1113" s="455"/>
      <c r="C1113" s="454"/>
      <c r="D1113" s="429"/>
      <c r="E1113" s="429"/>
      <c r="F1113" s="436"/>
      <c r="G1113" s="457"/>
      <c r="H1113" s="429"/>
      <c r="I1113" s="429"/>
      <c r="J1113" s="429"/>
      <c r="K1113" s="429"/>
      <c r="L1113" s="429"/>
      <c r="M1113" s="429"/>
      <c r="N1113" s="429"/>
      <c r="O1113" s="430">
        <f t="shared" si="51"/>
        <v>-11</v>
      </c>
      <c r="P1113" s="430">
        <f t="shared" si="52"/>
        <v>-10</v>
      </c>
      <c r="Q1113" s="431" t="str">
        <f t="shared" si="53"/>
        <v/>
      </c>
      <c r="R1113" s="429"/>
      <c r="S1113" s="429"/>
    </row>
    <row r="1114" spans="1:19" s="432" customFormat="1" ht="54.95" customHeight="1" x14ac:dyDescent="0.2">
      <c r="A1114" s="424">
        <v>1109</v>
      </c>
      <c r="B1114" s="455"/>
      <c r="C1114" s="454"/>
      <c r="D1114" s="429"/>
      <c r="E1114" s="429"/>
      <c r="F1114" s="436"/>
      <c r="G1114" s="457"/>
      <c r="H1114" s="429"/>
      <c r="I1114" s="429"/>
      <c r="J1114" s="429"/>
      <c r="K1114" s="429"/>
      <c r="L1114" s="429"/>
      <c r="M1114" s="429"/>
      <c r="N1114" s="429"/>
      <c r="O1114" s="430">
        <f t="shared" si="51"/>
        <v>-11</v>
      </c>
      <c r="P1114" s="430">
        <f t="shared" si="52"/>
        <v>-10</v>
      </c>
      <c r="Q1114" s="431" t="str">
        <f t="shared" si="53"/>
        <v/>
      </c>
      <c r="R1114" s="429"/>
      <c r="S1114" s="429"/>
    </row>
    <row r="1115" spans="1:19" s="432" customFormat="1" ht="54.95" customHeight="1" x14ac:dyDescent="0.2">
      <c r="A1115" s="424">
        <v>1110</v>
      </c>
      <c r="B1115" s="455"/>
      <c r="C1115" s="454"/>
      <c r="D1115" s="429"/>
      <c r="E1115" s="429"/>
      <c r="F1115" s="436"/>
      <c r="G1115" s="457"/>
      <c r="H1115" s="429"/>
      <c r="I1115" s="429"/>
      <c r="J1115" s="429"/>
      <c r="K1115" s="429"/>
      <c r="L1115" s="429"/>
      <c r="M1115" s="429"/>
      <c r="N1115" s="429"/>
      <c r="O1115" s="430">
        <f t="shared" si="51"/>
        <v>-11</v>
      </c>
      <c r="P1115" s="430">
        <f t="shared" si="52"/>
        <v>-10</v>
      </c>
      <c r="Q1115" s="431" t="str">
        <f t="shared" si="53"/>
        <v/>
      </c>
      <c r="R1115" s="429"/>
      <c r="S1115" s="429"/>
    </row>
    <row r="1116" spans="1:19" s="432" customFormat="1" ht="54.95" customHeight="1" x14ac:dyDescent="0.2">
      <c r="A1116" s="424">
        <v>1111</v>
      </c>
      <c r="B1116" s="455"/>
      <c r="C1116" s="454"/>
      <c r="D1116" s="429"/>
      <c r="E1116" s="429"/>
      <c r="F1116" s="436"/>
      <c r="G1116" s="457"/>
      <c r="H1116" s="429"/>
      <c r="I1116" s="429"/>
      <c r="J1116" s="429"/>
      <c r="K1116" s="429"/>
      <c r="L1116" s="429"/>
      <c r="M1116" s="429"/>
      <c r="N1116" s="429"/>
      <c r="O1116" s="430">
        <f t="shared" si="51"/>
        <v>-11</v>
      </c>
      <c r="P1116" s="430">
        <f t="shared" si="52"/>
        <v>-10</v>
      </c>
      <c r="Q1116" s="431" t="str">
        <f t="shared" si="53"/>
        <v/>
      </c>
      <c r="R1116" s="429"/>
      <c r="S1116" s="429"/>
    </row>
    <row r="1117" spans="1:19" s="432" customFormat="1" ht="54.95" customHeight="1" x14ac:dyDescent="0.2">
      <c r="A1117" s="424">
        <v>1112</v>
      </c>
      <c r="B1117" s="455"/>
      <c r="C1117" s="454"/>
      <c r="D1117" s="429"/>
      <c r="E1117" s="429"/>
      <c r="F1117" s="436"/>
      <c r="G1117" s="457"/>
      <c r="H1117" s="429"/>
      <c r="I1117" s="429"/>
      <c r="J1117" s="429"/>
      <c r="K1117" s="429"/>
      <c r="L1117" s="429"/>
      <c r="M1117" s="429"/>
      <c r="N1117" s="429"/>
      <c r="O1117" s="430">
        <f t="shared" si="51"/>
        <v>-11</v>
      </c>
      <c r="P1117" s="430">
        <f t="shared" si="52"/>
        <v>-10</v>
      </c>
      <c r="Q1117" s="431" t="str">
        <f t="shared" si="53"/>
        <v/>
      </c>
      <c r="R1117" s="429"/>
      <c r="S1117" s="429"/>
    </row>
    <row r="1118" spans="1:19" s="432" customFormat="1" ht="54.95" customHeight="1" x14ac:dyDescent="0.2">
      <c r="A1118" s="424">
        <v>1113</v>
      </c>
      <c r="B1118" s="455"/>
      <c r="C1118" s="454"/>
      <c r="D1118" s="429"/>
      <c r="E1118" s="429"/>
      <c r="F1118" s="436"/>
      <c r="G1118" s="457"/>
      <c r="H1118" s="429"/>
      <c r="I1118" s="429"/>
      <c r="J1118" s="429"/>
      <c r="K1118" s="429"/>
      <c r="L1118" s="429"/>
      <c r="M1118" s="429"/>
      <c r="N1118" s="429"/>
      <c r="O1118" s="430">
        <f t="shared" si="51"/>
        <v>-11</v>
      </c>
      <c r="P1118" s="430">
        <f t="shared" si="52"/>
        <v>-10</v>
      </c>
      <c r="Q1118" s="431" t="str">
        <f t="shared" si="53"/>
        <v/>
      </c>
      <c r="R1118" s="429"/>
      <c r="S1118" s="429"/>
    </row>
    <row r="1119" spans="1:19" s="432" customFormat="1" ht="54.95" customHeight="1" x14ac:dyDescent="0.2">
      <c r="A1119" s="424">
        <v>1114</v>
      </c>
      <c r="B1119" s="455"/>
      <c r="C1119" s="454"/>
      <c r="D1119" s="429"/>
      <c r="E1119" s="429"/>
      <c r="F1119" s="436"/>
      <c r="G1119" s="457"/>
      <c r="H1119" s="429"/>
      <c r="I1119" s="429"/>
      <c r="J1119" s="429"/>
      <c r="K1119" s="429"/>
      <c r="L1119" s="429"/>
      <c r="M1119" s="429"/>
      <c r="N1119" s="429"/>
      <c r="O1119" s="430">
        <f t="shared" si="51"/>
        <v>-11</v>
      </c>
      <c r="P1119" s="430">
        <f t="shared" si="52"/>
        <v>-10</v>
      </c>
      <c r="Q1119" s="431" t="str">
        <f t="shared" si="53"/>
        <v/>
      </c>
      <c r="R1119" s="429"/>
      <c r="S1119" s="429"/>
    </row>
    <row r="1120" spans="1:19" s="432" customFormat="1" ht="54.95" customHeight="1" x14ac:dyDescent="0.2">
      <c r="A1120" s="424">
        <v>1115</v>
      </c>
      <c r="B1120" s="455"/>
      <c r="C1120" s="454"/>
      <c r="D1120" s="429"/>
      <c r="E1120" s="429"/>
      <c r="F1120" s="436"/>
      <c r="G1120" s="457"/>
      <c r="H1120" s="429"/>
      <c r="I1120" s="429"/>
      <c r="J1120" s="429"/>
      <c r="K1120" s="429"/>
      <c r="L1120" s="429"/>
      <c r="M1120" s="429"/>
      <c r="N1120" s="429"/>
      <c r="O1120" s="430">
        <f t="shared" si="51"/>
        <v>-11</v>
      </c>
      <c r="P1120" s="430">
        <f t="shared" si="52"/>
        <v>-10</v>
      </c>
      <c r="Q1120" s="431" t="str">
        <f t="shared" si="53"/>
        <v/>
      </c>
      <c r="R1120" s="429"/>
      <c r="S1120" s="429"/>
    </row>
    <row r="1121" spans="1:19" s="432" customFormat="1" ht="54.95" customHeight="1" x14ac:dyDescent="0.2">
      <c r="A1121" s="424">
        <v>1116</v>
      </c>
      <c r="B1121" s="455"/>
      <c r="C1121" s="454"/>
      <c r="D1121" s="429"/>
      <c r="E1121" s="429"/>
      <c r="F1121" s="436"/>
      <c r="G1121" s="457"/>
      <c r="H1121" s="429"/>
      <c r="I1121" s="429"/>
      <c r="J1121" s="429"/>
      <c r="K1121" s="429"/>
      <c r="L1121" s="429"/>
      <c r="M1121" s="429"/>
      <c r="N1121" s="429"/>
      <c r="O1121" s="430">
        <f t="shared" si="51"/>
        <v>-11</v>
      </c>
      <c r="P1121" s="430">
        <f t="shared" si="52"/>
        <v>-10</v>
      </c>
      <c r="Q1121" s="431" t="str">
        <f t="shared" si="53"/>
        <v/>
      </c>
      <c r="R1121" s="429"/>
      <c r="S1121" s="429"/>
    </row>
    <row r="1122" spans="1:19" s="432" customFormat="1" ht="54.95" customHeight="1" x14ac:dyDescent="0.2">
      <c r="A1122" s="424">
        <v>1117</v>
      </c>
      <c r="B1122" s="455"/>
      <c r="C1122" s="454"/>
      <c r="D1122" s="429"/>
      <c r="E1122" s="429"/>
      <c r="F1122" s="436"/>
      <c r="G1122" s="457"/>
      <c r="H1122" s="429"/>
      <c r="I1122" s="429"/>
      <c r="J1122" s="429"/>
      <c r="K1122" s="429"/>
      <c r="L1122" s="429"/>
      <c r="M1122" s="429"/>
      <c r="N1122" s="429"/>
      <c r="O1122" s="430">
        <f t="shared" si="51"/>
        <v>-11</v>
      </c>
      <c r="P1122" s="430">
        <f t="shared" si="52"/>
        <v>-10</v>
      </c>
      <c r="Q1122" s="431" t="str">
        <f t="shared" si="53"/>
        <v/>
      </c>
      <c r="R1122" s="429"/>
      <c r="S1122" s="429"/>
    </row>
    <row r="1123" spans="1:19" s="432" customFormat="1" ht="54.95" customHeight="1" x14ac:dyDescent="0.2">
      <c r="A1123" s="424">
        <v>1118</v>
      </c>
      <c r="B1123" s="455"/>
      <c r="C1123" s="454"/>
      <c r="D1123" s="429"/>
      <c r="E1123" s="429"/>
      <c r="F1123" s="436"/>
      <c r="G1123" s="457"/>
      <c r="H1123" s="429"/>
      <c r="I1123" s="429"/>
      <c r="J1123" s="429"/>
      <c r="K1123" s="429"/>
      <c r="L1123" s="429"/>
      <c r="M1123" s="429"/>
      <c r="N1123" s="429"/>
      <c r="O1123" s="430">
        <f t="shared" si="51"/>
        <v>-11</v>
      </c>
      <c r="P1123" s="430">
        <f t="shared" si="52"/>
        <v>-10</v>
      </c>
      <c r="Q1123" s="431" t="str">
        <f t="shared" si="53"/>
        <v/>
      </c>
      <c r="R1123" s="429"/>
      <c r="S1123" s="429"/>
    </row>
    <row r="1124" spans="1:19" s="432" customFormat="1" ht="54.95" customHeight="1" x14ac:dyDescent="0.2">
      <c r="A1124" s="424">
        <v>1119</v>
      </c>
      <c r="B1124" s="455"/>
      <c r="C1124" s="454"/>
      <c r="D1124" s="429"/>
      <c r="E1124" s="429"/>
      <c r="F1124" s="436"/>
      <c r="G1124" s="457"/>
      <c r="H1124" s="429"/>
      <c r="I1124" s="429"/>
      <c r="J1124" s="429"/>
      <c r="K1124" s="429"/>
      <c r="L1124" s="429"/>
      <c r="M1124" s="429"/>
      <c r="N1124" s="429"/>
      <c r="O1124" s="430">
        <f t="shared" si="51"/>
        <v>-11</v>
      </c>
      <c r="P1124" s="430">
        <f t="shared" si="52"/>
        <v>-10</v>
      </c>
      <c r="Q1124" s="431" t="str">
        <f t="shared" si="53"/>
        <v/>
      </c>
      <c r="R1124" s="429"/>
      <c r="S1124" s="429"/>
    </row>
    <row r="1125" spans="1:19" s="432" customFormat="1" ht="54.95" customHeight="1" x14ac:dyDescent="0.2">
      <c r="A1125" s="424">
        <v>1120</v>
      </c>
      <c r="B1125" s="455"/>
      <c r="C1125" s="454"/>
      <c r="D1125" s="429"/>
      <c r="E1125" s="429"/>
      <c r="F1125" s="436"/>
      <c r="G1125" s="457"/>
      <c r="H1125" s="429"/>
      <c r="I1125" s="429"/>
      <c r="J1125" s="429"/>
      <c r="K1125" s="429"/>
      <c r="L1125" s="429"/>
      <c r="M1125" s="429"/>
      <c r="N1125" s="429"/>
      <c r="O1125" s="430">
        <f t="shared" si="51"/>
        <v>-11</v>
      </c>
      <c r="P1125" s="430">
        <f t="shared" si="52"/>
        <v>-10</v>
      </c>
      <c r="Q1125" s="431" t="str">
        <f t="shared" si="53"/>
        <v/>
      </c>
      <c r="R1125" s="429"/>
      <c r="S1125" s="429"/>
    </row>
    <row r="1126" spans="1:19" s="432" customFormat="1" ht="54.95" customHeight="1" x14ac:dyDescent="0.2">
      <c r="A1126" s="424">
        <v>1121</v>
      </c>
      <c r="B1126" s="455"/>
      <c r="C1126" s="454"/>
      <c r="D1126" s="429"/>
      <c r="E1126" s="429"/>
      <c r="F1126" s="436"/>
      <c r="G1126" s="457"/>
      <c r="H1126" s="429"/>
      <c r="I1126" s="429"/>
      <c r="J1126" s="429"/>
      <c r="K1126" s="429"/>
      <c r="L1126" s="429"/>
      <c r="M1126" s="429"/>
      <c r="N1126" s="429"/>
      <c r="O1126" s="430">
        <f t="shared" si="51"/>
        <v>-11</v>
      </c>
      <c r="P1126" s="430">
        <f t="shared" si="52"/>
        <v>-10</v>
      </c>
      <c r="Q1126" s="431" t="str">
        <f t="shared" si="53"/>
        <v/>
      </c>
      <c r="R1126" s="429"/>
      <c r="S1126" s="429"/>
    </row>
    <row r="1127" spans="1:19" s="432" customFormat="1" ht="54.95" customHeight="1" x14ac:dyDescent="0.2">
      <c r="A1127" s="424">
        <v>1122</v>
      </c>
      <c r="B1127" s="455"/>
      <c r="C1127" s="454"/>
      <c r="D1127" s="429"/>
      <c r="E1127" s="429"/>
      <c r="F1127" s="436"/>
      <c r="G1127" s="457"/>
      <c r="H1127" s="429"/>
      <c r="I1127" s="429"/>
      <c r="J1127" s="429"/>
      <c r="K1127" s="429"/>
      <c r="L1127" s="429"/>
      <c r="M1127" s="429"/>
      <c r="N1127" s="429"/>
      <c r="O1127" s="430">
        <f t="shared" si="51"/>
        <v>-11</v>
      </c>
      <c r="P1127" s="430">
        <f t="shared" si="52"/>
        <v>-10</v>
      </c>
      <c r="Q1127" s="431" t="str">
        <f t="shared" si="53"/>
        <v/>
      </c>
      <c r="R1127" s="429"/>
      <c r="S1127" s="429"/>
    </row>
    <row r="1128" spans="1:19" s="432" customFormat="1" ht="54.95" customHeight="1" x14ac:dyDescent="0.2">
      <c r="A1128" s="424">
        <v>1123</v>
      </c>
      <c r="B1128" s="455"/>
      <c r="C1128" s="454"/>
      <c r="D1128" s="429"/>
      <c r="E1128" s="429"/>
      <c r="F1128" s="436"/>
      <c r="G1128" s="457"/>
      <c r="H1128" s="429"/>
      <c r="I1128" s="429"/>
      <c r="J1128" s="429"/>
      <c r="K1128" s="429"/>
      <c r="L1128" s="429"/>
      <c r="M1128" s="429"/>
      <c r="N1128" s="429"/>
      <c r="O1128" s="430">
        <f t="shared" si="51"/>
        <v>-11</v>
      </c>
      <c r="P1128" s="430">
        <f t="shared" si="52"/>
        <v>-10</v>
      </c>
      <c r="Q1128" s="431" t="str">
        <f t="shared" si="53"/>
        <v/>
      </c>
      <c r="R1128" s="429"/>
      <c r="S1128" s="429"/>
    </row>
    <row r="1129" spans="1:19" s="432" customFormat="1" ht="54.95" customHeight="1" x14ac:dyDescent="0.2">
      <c r="A1129" s="424">
        <v>1124</v>
      </c>
      <c r="B1129" s="455"/>
      <c r="C1129" s="454"/>
      <c r="D1129" s="429"/>
      <c r="E1129" s="429"/>
      <c r="F1129" s="436"/>
      <c r="G1129" s="457"/>
      <c r="H1129" s="429"/>
      <c r="I1129" s="429"/>
      <c r="J1129" s="429"/>
      <c r="K1129" s="429"/>
      <c r="L1129" s="429"/>
      <c r="M1129" s="429"/>
      <c r="N1129" s="429"/>
      <c r="O1129" s="430">
        <f t="shared" si="51"/>
        <v>-11</v>
      </c>
      <c r="P1129" s="430">
        <f t="shared" si="52"/>
        <v>-10</v>
      </c>
      <c r="Q1129" s="431" t="str">
        <f t="shared" si="53"/>
        <v/>
      </c>
      <c r="R1129" s="429"/>
      <c r="S1129" s="429"/>
    </row>
    <row r="1130" spans="1:19" s="432" customFormat="1" ht="54.95" customHeight="1" x14ac:dyDescent="0.2">
      <c r="A1130" s="424">
        <v>1125</v>
      </c>
      <c r="B1130" s="455"/>
      <c r="C1130" s="454"/>
      <c r="D1130" s="429"/>
      <c r="E1130" s="429"/>
      <c r="F1130" s="436"/>
      <c r="G1130" s="457"/>
      <c r="H1130" s="429"/>
      <c r="I1130" s="429"/>
      <c r="J1130" s="429"/>
      <c r="K1130" s="429"/>
      <c r="L1130" s="429"/>
      <c r="M1130" s="429"/>
      <c r="N1130" s="429"/>
      <c r="O1130" s="430">
        <f t="shared" si="51"/>
        <v>-11</v>
      </c>
      <c r="P1130" s="430">
        <f t="shared" si="52"/>
        <v>-10</v>
      </c>
      <c r="Q1130" s="431" t="str">
        <f t="shared" si="53"/>
        <v/>
      </c>
      <c r="R1130" s="429"/>
      <c r="S1130" s="429"/>
    </row>
    <row r="1131" spans="1:19" s="432" customFormat="1" ht="54.95" customHeight="1" x14ac:dyDescent="0.2">
      <c r="A1131" s="424">
        <v>1126</v>
      </c>
      <c r="B1131" s="455"/>
      <c r="C1131" s="454"/>
      <c r="D1131" s="429"/>
      <c r="E1131" s="429"/>
      <c r="F1131" s="436"/>
      <c r="G1131" s="457"/>
      <c r="H1131" s="429"/>
      <c r="I1131" s="429"/>
      <c r="J1131" s="429"/>
      <c r="K1131" s="429"/>
      <c r="L1131" s="429"/>
      <c r="M1131" s="429"/>
      <c r="N1131" s="429"/>
      <c r="O1131" s="430">
        <f t="shared" si="51"/>
        <v>-11</v>
      </c>
      <c r="P1131" s="430">
        <f t="shared" si="52"/>
        <v>-10</v>
      </c>
      <c r="Q1131" s="431" t="str">
        <f t="shared" si="53"/>
        <v/>
      </c>
      <c r="R1131" s="429"/>
      <c r="S1131" s="429"/>
    </row>
    <row r="1132" spans="1:19" s="432" customFormat="1" ht="54.95" customHeight="1" x14ac:dyDescent="0.2">
      <c r="A1132" s="424">
        <v>1127</v>
      </c>
      <c r="B1132" s="455"/>
      <c r="C1132" s="454"/>
      <c r="D1132" s="429"/>
      <c r="E1132" s="429"/>
      <c r="F1132" s="436"/>
      <c r="G1132" s="457"/>
      <c r="H1132" s="429"/>
      <c r="I1132" s="429"/>
      <c r="J1132" s="429"/>
      <c r="K1132" s="429"/>
      <c r="L1132" s="429"/>
      <c r="M1132" s="429"/>
      <c r="N1132" s="429"/>
      <c r="O1132" s="430">
        <f t="shared" si="51"/>
        <v>-11</v>
      </c>
      <c r="P1132" s="430">
        <f t="shared" si="52"/>
        <v>-10</v>
      </c>
      <c r="Q1132" s="431" t="str">
        <f t="shared" si="53"/>
        <v/>
      </c>
      <c r="R1132" s="429"/>
      <c r="S1132" s="429"/>
    </row>
    <row r="1133" spans="1:19" s="432" customFormat="1" ht="54.95" customHeight="1" x14ac:dyDescent="0.2">
      <c r="A1133" s="424">
        <v>1128</v>
      </c>
      <c r="B1133" s="455"/>
      <c r="C1133" s="454"/>
      <c r="D1133" s="429"/>
      <c r="E1133" s="429"/>
      <c r="F1133" s="436"/>
      <c r="G1133" s="457"/>
      <c r="H1133" s="429"/>
      <c r="I1133" s="429"/>
      <c r="J1133" s="429"/>
      <c r="K1133" s="429"/>
      <c r="L1133" s="429"/>
      <c r="M1133" s="429"/>
      <c r="N1133" s="429"/>
      <c r="O1133" s="430">
        <f t="shared" si="51"/>
        <v>-11</v>
      </c>
      <c r="P1133" s="430">
        <f t="shared" si="52"/>
        <v>-10</v>
      </c>
      <c r="Q1133" s="431" t="str">
        <f t="shared" si="53"/>
        <v/>
      </c>
      <c r="R1133" s="429"/>
      <c r="S1133" s="429"/>
    </row>
    <row r="1134" spans="1:19" s="432" customFormat="1" ht="54.95" customHeight="1" x14ac:dyDescent="0.2">
      <c r="A1134" s="424">
        <v>1129</v>
      </c>
      <c r="B1134" s="455"/>
      <c r="C1134" s="454"/>
      <c r="D1134" s="429"/>
      <c r="E1134" s="429"/>
      <c r="F1134" s="436"/>
      <c r="G1134" s="457"/>
      <c r="H1134" s="429"/>
      <c r="I1134" s="429"/>
      <c r="J1134" s="429"/>
      <c r="K1134" s="429"/>
      <c r="L1134" s="429"/>
      <c r="M1134" s="429"/>
      <c r="N1134" s="429"/>
      <c r="O1134" s="430">
        <f t="shared" si="51"/>
        <v>-11</v>
      </c>
      <c r="P1134" s="430">
        <f t="shared" si="52"/>
        <v>-10</v>
      </c>
      <c r="Q1134" s="431" t="str">
        <f t="shared" si="53"/>
        <v/>
      </c>
      <c r="R1134" s="429"/>
      <c r="S1134" s="429"/>
    </row>
    <row r="1135" spans="1:19" s="432" customFormat="1" ht="54.95" customHeight="1" x14ac:dyDescent="0.2">
      <c r="A1135" s="424">
        <v>1130</v>
      </c>
      <c r="B1135" s="455"/>
      <c r="C1135" s="454"/>
      <c r="D1135" s="429"/>
      <c r="E1135" s="429"/>
      <c r="F1135" s="436"/>
      <c r="G1135" s="457"/>
      <c r="H1135" s="429"/>
      <c r="I1135" s="429"/>
      <c r="J1135" s="429"/>
      <c r="K1135" s="429"/>
      <c r="L1135" s="429"/>
      <c r="M1135" s="429"/>
      <c r="N1135" s="429"/>
      <c r="O1135" s="430">
        <f t="shared" si="51"/>
        <v>-11</v>
      </c>
      <c r="P1135" s="430">
        <f t="shared" si="52"/>
        <v>-10</v>
      </c>
      <c r="Q1135" s="431" t="str">
        <f t="shared" si="53"/>
        <v/>
      </c>
      <c r="R1135" s="429"/>
      <c r="S1135" s="429"/>
    </row>
    <row r="1136" spans="1:19" s="432" customFormat="1" ht="54.95" customHeight="1" x14ac:dyDescent="0.2">
      <c r="A1136" s="424">
        <v>1131</v>
      </c>
      <c r="B1136" s="455"/>
      <c r="C1136" s="454"/>
      <c r="D1136" s="429"/>
      <c r="E1136" s="429"/>
      <c r="F1136" s="436"/>
      <c r="G1136" s="457"/>
      <c r="H1136" s="429"/>
      <c r="I1136" s="429"/>
      <c r="J1136" s="429"/>
      <c r="K1136" s="429"/>
      <c r="L1136" s="429"/>
      <c r="M1136" s="429"/>
      <c r="N1136" s="429"/>
      <c r="O1136" s="430">
        <f t="shared" si="51"/>
        <v>-11</v>
      </c>
      <c r="P1136" s="430">
        <f t="shared" si="52"/>
        <v>-10</v>
      </c>
      <c r="Q1136" s="431" t="str">
        <f t="shared" si="53"/>
        <v/>
      </c>
      <c r="R1136" s="429"/>
      <c r="S1136" s="429"/>
    </row>
    <row r="1137" spans="1:19" s="432" customFormat="1" ht="54.95" customHeight="1" x14ac:dyDescent="0.2">
      <c r="A1137" s="424">
        <v>1132</v>
      </c>
      <c r="B1137" s="455"/>
      <c r="C1137" s="454"/>
      <c r="D1137" s="429"/>
      <c r="E1137" s="429"/>
      <c r="F1137" s="436"/>
      <c r="G1137" s="457"/>
      <c r="H1137" s="429"/>
      <c r="I1137" s="429"/>
      <c r="J1137" s="429"/>
      <c r="K1137" s="429"/>
      <c r="L1137" s="429"/>
      <c r="M1137" s="429"/>
      <c r="N1137" s="429"/>
      <c r="O1137" s="430">
        <f t="shared" si="51"/>
        <v>-11</v>
      </c>
      <c r="P1137" s="430">
        <f t="shared" si="52"/>
        <v>-10</v>
      </c>
      <c r="Q1137" s="431" t="str">
        <f t="shared" si="53"/>
        <v/>
      </c>
      <c r="R1137" s="429"/>
      <c r="S1137" s="429"/>
    </row>
    <row r="1138" spans="1:19" s="432" customFormat="1" ht="54.95" customHeight="1" x14ac:dyDescent="0.2">
      <c r="A1138" s="424">
        <v>1133</v>
      </c>
      <c r="B1138" s="455"/>
      <c r="C1138" s="454"/>
      <c r="D1138" s="429"/>
      <c r="E1138" s="429"/>
      <c r="F1138" s="436"/>
      <c r="G1138" s="457"/>
      <c r="H1138" s="429"/>
      <c r="I1138" s="429"/>
      <c r="J1138" s="429"/>
      <c r="K1138" s="429"/>
      <c r="L1138" s="429"/>
      <c r="M1138" s="429"/>
      <c r="N1138" s="429"/>
      <c r="O1138" s="430">
        <f t="shared" si="51"/>
        <v>-11</v>
      </c>
      <c r="P1138" s="430">
        <f t="shared" si="52"/>
        <v>-10</v>
      </c>
      <c r="Q1138" s="431" t="str">
        <f t="shared" si="53"/>
        <v/>
      </c>
      <c r="R1138" s="429"/>
      <c r="S1138" s="429"/>
    </row>
    <row r="1139" spans="1:19" s="432" customFormat="1" ht="54.95" customHeight="1" x14ac:dyDescent="0.2">
      <c r="A1139" s="424">
        <v>1134</v>
      </c>
      <c r="B1139" s="455"/>
      <c r="C1139" s="454"/>
      <c r="D1139" s="429"/>
      <c r="E1139" s="429"/>
      <c r="F1139" s="436"/>
      <c r="G1139" s="457"/>
      <c r="H1139" s="429"/>
      <c r="I1139" s="429"/>
      <c r="J1139" s="429"/>
      <c r="K1139" s="429"/>
      <c r="L1139" s="429"/>
      <c r="M1139" s="429"/>
      <c r="N1139" s="429"/>
      <c r="O1139" s="430">
        <f t="shared" si="51"/>
        <v>-11</v>
      </c>
      <c r="P1139" s="430">
        <f t="shared" si="52"/>
        <v>-10</v>
      </c>
      <c r="Q1139" s="431" t="str">
        <f t="shared" si="53"/>
        <v/>
      </c>
      <c r="R1139" s="429"/>
      <c r="S1139" s="429"/>
    </row>
    <row r="1140" spans="1:19" s="432" customFormat="1" ht="54.95" customHeight="1" x14ac:dyDescent="0.2">
      <c r="A1140" s="424">
        <v>1135</v>
      </c>
      <c r="B1140" s="455"/>
      <c r="C1140" s="454"/>
      <c r="D1140" s="429"/>
      <c r="E1140" s="429"/>
      <c r="F1140" s="436"/>
      <c r="G1140" s="457"/>
      <c r="H1140" s="429"/>
      <c r="I1140" s="429"/>
      <c r="J1140" s="429"/>
      <c r="K1140" s="429"/>
      <c r="L1140" s="429"/>
      <c r="M1140" s="429"/>
      <c r="N1140" s="429"/>
      <c r="O1140" s="430">
        <f t="shared" si="51"/>
        <v>-11</v>
      </c>
      <c r="P1140" s="430">
        <f t="shared" si="52"/>
        <v>-10</v>
      </c>
      <c r="Q1140" s="431" t="str">
        <f t="shared" si="53"/>
        <v/>
      </c>
      <c r="R1140" s="429"/>
      <c r="S1140" s="429"/>
    </row>
    <row r="1141" spans="1:19" s="432" customFormat="1" ht="54.95" customHeight="1" x14ac:dyDescent="0.2">
      <c r="A1141" s="424">
        <v>1136</v>
      </c>
      <c r="B1141" s="455"/>
      <c r="C1141" s="454"/>
      <c r="D1141" s="429"/>
      <c r="E1141" s="429"/>
      <c r="F1141" s="436"/>
      <c r="G1141" s="457"/>
      <c r="H1141" s="429"/>
      <c r="I1141" s="429"/>
      <c r="J1141" s="429"/>
      <c r="K1141" s="429"/>
      <c r="L1141" s="429"/>
      <c r="M1141" s="429"/>
      <c r="N1141" s="429"/>
      <c r="O1141" s="430">
        <f t="shared" si="51"/>
        <v>-11</v>
      </c>
      <c r="P1141" s="430">
        <f t="shared" si="52"/>
        <v>-10</v>
      </c>
      <c r="Q1141" s="431" t="str">
        <f t="shared" si="53"/>
        <v/>
      </c>
      <c r="R1141" s="429"/>
      <c r="S1141" s="429"/>
    </row>
    <row r="1142" spans="1:19" s="432" customFormat="1" ht="54.95" customHeight="1" x14ac:dyDescent="0.2">
      <c r="A1142" s="424">
        <v>1137</v>
      </c>
      <c r="B1142" s="455"/>
      <c r="C1142" s="454"/>
      <c r="D1142" s="429"/>
      <c r="E1142" s="429"/>
      <c r="F1142" s="436"/>
      <c r="G1142" s="457"/>
      <c r="H1142" s="429"/>
      <c r="I1142" s="429"/>
      <c r="J1142" s="429"/>
      <c r="K1142" s="429"/>
      <c r="L1142" s="429"/>
      <c r="M1142" s="429"/>
      <c r="N1142" s="429"/>
      <c r="O1142" s="430">
        <f t="shared" si="51"/>
        <v>-11</v>
      </c>
      <c r="P1142" s="430">
        <f t="shared" si="52"/>
        <v>-10</v>
      </c>
      <c r="Q1142" s="431" t="str">
        <f t="shared" si="53"/>
        <v/>
      </c>
      <c r="R1142" s="429"/>
      <c r="S1142" s="429"/>
    </row>
    <row r="1143" spans="1:19" s="432" customFormat="1" ht="54.95" customHeight="1" x14ac:dyDescent="0.2">
      <c r="A1143" s="424">
        <v>1138</v>
      </c>
      <c r="B1143" s="455"/>
      <c r="C1143" s="454"/>
      <c r="D1143" s="429"/>
      <c r="E1143" s="429"/>
      <c r="F1143" s="436"/>
      <c r="G1143" s="457"/>
      <c r="H1143" s="429"/>
      <c r="I1143" s="429"/>
      <c r="J1143" s="429"/>
      <c r="K1143" s="429"/>
      <c r="L1143" s="429"/>
      <c r="M1143" s="429"/>
      <c r="N1143" s="429"/>
      <c r="O1143" s="430">
        <f t="shared" si="51"/>
        <v>-11</v>
      </c>
      <c r="P1143" s="430">
        <f t="shared" si="52"/>
        <v>-10</v>
      </c>
      <c r="Q1143" s="431" t="str">
        <f t="shared" si="53"/>
        <v/>
      </c>
      <c r="R1143" s="429"/>
      <c r="S1143" s="429"/>
    </row>
    <row r="1144" spans="1:19" s="432" customFormat="1" ht="54.95" customHeight="1" x14ac:dyDescent="0.2">
      <c r="A1144" s="424">
        <v>1139</v>
      </c>
      <c r="B1144" s="455"/>
      <c r="C1144" s="454"/>
      <c r="D1144" s="429"/>
      <c r="E1144" s="429"/>
      <c r="F1144" s="436"/>
      <c r="G1144" s="457"/>
      <c r="H1144" s="429"/>
      <c r="I1144" s="429"/>
      <c r="J1144" s="429"/>
      <c r="K1144" s="429"/>
      <c r="L1144" s="429"/>
      <c r="M1144" s="429"/>
      <c r="N1144" s="429"/>
      <c r="O1144" s="430">
        <f t="shared" si="51"/>
        <v>-11</v>
      </c>
      <c r="P1144" s="430">
        <f t="shared" si="52"/>
        <v>-10</v>
      </c>
      <c r="Q1144" s="431" t="str">
        <f t="shared" si="53"/>
        <v/>
      </c>
      <c r="R1144" s="429"/>
      <c r="S1144" s="429"/>
    </row>
    <row r="1145" spans="1:19" s="432" customFormat="1" ht="54.95" customHeight="1" x14ac:dyDescent="0.2">
      <c r="A1145" s="424">
        <v>1140</v>
      </c>
      <c r="B1145" s="455"/>
      <c r="C1145" s="454"/>
      <c r="D1145" s="429"/>
      <c r="E1145" s="429"/>
      <c r="F1145" s="436"/>
      <c r="G1145" s="457"/>
      <c r="H1145" s="429"/>
      <c r="I1145" s="429"/>
      <c r="J1145" s="429"/>
      <c r="K1145" s="429"/>
      <c r="L1145" s="429"/>
      <c r="M1145" s="429"/>
      <c r="N1145" s="429"/>
      <c r="O1145" s="430">
        <f t="shared" si="51"/>
        <v>-11</v>
      </c>
      <c r="P1145" s="430">
        <f t="shared" si="52"/>
        <v>-10</v>
      </c>
      <c r="Q1145" s="431" t="str">
        <f t="shared" si="53"/>
        <v/>
      </c>
      <c r="R1145" s="429"/>
      <c r="S1145" s="429"/>
    </row>
    <row r="1146" spans="1:19" s="432" customFormat="1" ht="54.95" customHeight="1" x14ac:dyDescent="0.2">
      <c r="A1146" s="424">
        <v>1141</v>
      </c>
      <c r="B1146" s="455"/>
      <c r="C1146" s="454"/>
      <c r="D1146" s="429"/>
      <c r="E1146" s="429"/>
      <c r="F1146" s="436"/>
      <c r="G1146" s="457"/>
      <c r="H1146" s="429"/>
      <c r="I1146" s="429"/>
      <c r="J1146" s="429"/>
      <c r="K1146" s="429"/>
      <c r="L1146" s="429"/>
      <c r="M1146" s="429"/>
      <c r="N1146" s="429"/>
      <c r="O1146" s="430">
        <f t="shared" si="51"/>
        <v>-11</v>
      </c>
      <c r="P1146" s="430">
        <f t="shared" si="52"/>
        <v>-10</v>
      </c>
      <c r="Q1146" s="431" t="str">
        <f t="shared" si="53"/>
        <v/>
      </c>
      <c r="R1146" s="429"/>
      <c r="S1146" s="429"/>
    </row>
    <row r="1147" spans="1:19" s="432" customFormat="1" ht="54.95" customHeight="1" x14ac:dyDescent="0.2">
      <c r="A1147" s="424">
        <v>1142</v>
      </c>
      <c r="B1147" s="455"/>
      <c r="C1147" s="454"/>
      <c r="D1147" s="429"/>
      <c r="E1147" s="429"/>
      <c r="F1147" s="436"/>
      <c r="G1147" s="457"/>
      <c r="H1147" s="429"/>
      <c r="I1147" s="429"/>
      <c r="J1147" s="429"/>
      <c r="K1147" s="429"/>
      <c r="L1147" s="429"/>
      <c r="M1147" s="429"/>
      <c r="N1147" s="429"/>
      <c r="O1147" s="430">
        <f t="shared" si="51"/>
        <v>-11</v>
      </c>
      <c r="P1147" s="430">
        <f t="shared" si="52"/>
        <v>-10</v>
      </c>
      <c r="Q1147" s="431" t="str">
        <f t="shared" si="53"/>
        <v/>
      </c>
      <c r="R1147" s="429"/>
      <c r="S1147" s="429"/>
    </row>
    <row r="1148" spans="1:19" s="432" customFormat="1" ht="54.95" customHeight="1" x14ac:dyDescent="0.2">
      <c r="A1148" s="424">
        <v>1143</v>
      </c>
      <c r="B1148" s="455"/>
      <c r="C1148" s="454"/>
      <c r="D1148" s="429"/>
      <c r="E1148" s="429"/>
      <c r="F1148" s="436"/>
      <c r="G1148" s="457"/>
      <c r="H1148" s="429"/>
      <c r="I1148" s="429"/>
      <c r="J1148" s="429"/>
      <c r="K1148" s="429"/>
      <c r="L1148" s="429"/>
      <c r="M1148" s="429"/>
      <c r="N1148" s="429"/>
      <c r="O1148" s="430">
        <f t="shared" si="51"/>
        <v>-11</v>
      </c>
      <c r="P1148" s="430">
        <f t="shared" si="52"/>
        <v>-10</v>
      </c>
      <c r="Q1148" s="431" t="str">
        <f t="shared" si="53"/>
        <v/>
      </c>
      <c r="R1148" s="429"/>
      <c r="S1148" s="429"/>
    </row>
    <row r="1149" spans="1:19" s="432" customFormat="1" ht="54.95" customHeight="1" x14ac:dyDescent="0.2">
      <c r="A1149" s="424">
        <v>1144</v>
      </c>
      <c r="B1149" s="455"/>
      <c r="C1149" s="454"/>
      <c r="D1149" s="429"/>
      <c r="E1149" s="429"/>
      <c r="F1149" s="436"/>
      <c r="G1149" s="457"/>
      <c r="H1149" s="429"/>
      <c r="I1149" s="429"/>
      <c r="J1149" s="429"/>
      <c r="K1149" s="429"/>
      <c r="L1149" s="429"/>
      <c r="M1149" s="429"/>
      <c r="N1149" s="429"/>
      <c r="O1149" s="430">
        <f t="shared" si="51"/>
        <v>-11</v>
      </c>
      <c r="P1149" s="430">
        <f t="shared" si="52"/>
        <v>-10</v>
      </c>
      <c r="Q1149" s="431" t="str">
        <f t="shared" si="53"/>
        <v/>
      </c>
      <c r="R1149" s="429"/>
      <c r="S1149" s="429"/>
    </row>
    <row r="1150" spans="1:19" s="432" customFormat="1" ht="54.95" customHeight="1" x14ac:dyDescent="0.2">
      <c r="A1150" s="424">
        <v>1145</v>
      </c>
      <c r="B1150" s="455"/>
      <c r="C1150" s="454"/>
      <c r="D1150" s="429"/>
      <c r="E1150" s="429"/>
      <c r="F1150" s="436"/>
      <c r="G1150" s="457"/>
      <c r="H1150" s="429"/>
      <c r="I1150" s="429"/>
      <c r="J1150" s="429"/>
      <c r="K1150" s="429"/>
      <c r="L1150" s="429"/>
      <c r="M1150" s="429"/>
      <c r="N1150" s="429"/>
      <c r="O1150" s="430">
        <f t="shared" si="51"/>
        <v>-11</v>
      </c>
      <c r="P1150" s="430">
        <f t="shared" si="52"/>
        <v>-10</v>
      </c>
      <c r="Q1150" s="431" t="str">
        <f t="shared" si="53"/>
        <v/>
      </c>
      <c r="R1150" s="429"/>
      <c r="S1150" s="429"/>
    </row>
    <row r="1151" spans="1:19" s="432" customFormat="1" ht="54.95" customHeight="1" x14ac:dyDescent="0.2">
      <c r="A1151" s="424">
        <v>1146</v>
      </c>
      <c r="B1151" s="455"/>
      <c r="C1151" s="454"/>
      <c r="D1151" s="429"/>
      <c r="E1151" s="429"/>
      <c r="F1151" s="436"/>
      <c r="G1151" s="457"/>
      <c r="H1151" s="429"/>
      <c r="I1151" s="429"/>
      <c r="J1151" s="429"/>
      <c r="K1151" s="429"/>
      <c r="L1151" s="429"/>
      <c r="M1151" s="429"/>
      <c r="N1151" s="429"/>
      <c r="O1151" s="430">
        <f t="shared" si="51"/>
        <v>-11</v>
      </c>
      <c r="P1151" s="430">
        <f t="shared" si="52"/>
        <v>-10</v>
      </c>
      <c r="Q1151" s="431" t="str">
        <f t="shared" si="53"/>
        <v/>
      </c>
      <c r="R1151" s="429"/>
      <c r="S1151" s="429"/>
    </row>
    <row r="1152" spans="1:19" s="432" customFormat="1" ht="54.95" customHeight="1" x14ac:dyDescent="0.2">
      <c r="A1152" s="424">
        <v>1147</v>
      </c>
      <c r="B1152" s="455"/>
      <c r="C1152" s="454"/>
      <c r="D1152" s="429"/>
      <c r="E1152" s="429"/>
      <c r="F1152" s="436"/>
      <c r="G1152" s="457"/>
      <c r="H1152" s="429"/>
      <c r="I1152" s="429"/>
      <c r="J1152" s="429"/>
      <c r="K1152" s="429"/>
      <c r="L1152" s="429"/>
      <c r="M1152" s="429"/>
      <c r="N1152" s="429"/>
      <c r="O1152" s="430">
        <f t="shared" si="51"/>
        <v>-11</v>
      </c>
      <c r="P1152" s="430">
        <f t="shared" si="52"/>
        <v>-10</v>
      </c>
      <c r="Q1152" s="431" t="str">
        <f t="shared" si="53"/>
        <v/>
      </c>
      <c r="R1152" s="429"/>
      <c r="S1152" s="429"/>
    </row>
    <row r="1153" spans="1:19" s="432" customFormat="1" ht="54.95" customHeight="1" x14ac:dyDescent="0.2">
      <c r="A1153" s="424">
        <v>1148</v>
      </c>
      <c r="B1153" s="455"/>
      <c r="C1153" s="454"/>
      <c r="D1153" s="429"/>
      <c r="E1153" s="429"/>
      <c r="F1153" s="436"/>
      <c r="G1153" s="457"/>
      <c r="H1153" s="429"/>
      <c r="I1153" s="429"/>
      <c r="J1153" s="429"/>
      <c r="K1153" s="429"/>
      <c r="L1153" s="429"/>
      <c r="M1153" s="429"/>
      <c r="N1153" s="429"/>
      <c r="O1153" s="430">
        <f t="shared" si="51"/>
        <v>-11</v>
      </c>
      <c r="P1153" s="430">
        <f t="shared" si="52"/>
        <v>-10</v>
      </c>
      <c r="Q1153" s="431" t="str">
        <f t="shared" si="53"/>
        <v/>
      </c>
      <c r="R1153" s="429"/>
      <c r="S1153" s="429"/>
    </row>
    <row r="1154" spans="1:19" s="432" customFormat="1" ht="54.95" customHeight="1" x14ac:dyDescent="0.2">
      <c r="A1154" s="424">
        <v>1149</v>
      </c>
      <c r="B1154" s="455"/>
      <c r="C1154" s="454"/>
      <c r="D1154" s="429"/>
      <c r="E1154" s="429"/>
      <c r="F1154" s="436"/>
      <c r="G1154" s="457"/>
      <c r="H1154" s="429"/>
      <c r="I1154" s="429"/>
      <c r="J1154" s="429"/>
      <c r="K1154" s="429"/>
      <c r="L1154" s="429"/>
      <c r="M1154" s="429"/>
      <c r="N1154" s="429"/>
      <c r="O1154" s="430">
        <f t="shared" si="51"/>
        <v>-11</v>
      </c>
      <c r="P1154" s="430">
        <f t="shared" si="52"/>
        <v>-10</v>
      </c>
      <c r="Q1154" s="431" t="str">
        <f t="shared" si="53"/>
        <v/>
      </c>
      <c r="R1154" s="429"/>
      <c r="S1154" s="429"/>
    </row>
    <row r="1155" spans="1:19" s="432" customFormat="1" ht="54.95" customHeight="1" x14ac:dyDescent="0.2">
      <c r="A1155" s="424">
        <v>1150</v>
      </c>
      <c r="B1155" s="455"/>
      <c r="C1155" s="454"/>
      <c r="D1155" s="429"/>
      <c r="E1155" s="429"/>
      <c r="F1155" s="436"/>
      <c r="G1155" s="457"/>
      <c r="H1155" s="429"/>
      <c r="I1155" s="429"/>
      <c r="J1155" s="429"/>
      <c r="K1155" s="429"/>
      <c r="L1155" s="429"/>
      <c r="M1155" s="429"/>
      <c r="N1155" s="429"/>
      <c r="O1155" s="430">
        <f t="shared" si="51"/>
        <v>-11</v>
      </c>
      <c r="P1155" s="430">
        <f t="shared" si="52"/>
        <v>-10</v>
      </c>
      <c r="Q1155" s="431" t="str">
        <f t="shared" si="53"/>
        <v/>
      </c>
      <c r="R1155" s="429"/>
      <c r="S1155" s="429"/>
    </row>
    <row r="1156" spans="1:19" s="432" customFormat="1" ht="54.95" customHeight="1" x14ac:dyDescent="0.2">
      <c r="A1156" s="424">
        <v>1151</v>
      </c>
      <c r="B1156" s="455"/>
      <c r="C1156" s="454"/>
      <c r="D1156" s="429"/>
      <c r="E1156" s="429"/>
      <c r="F1156" s="436"/>
      <c r="G1156" s="457"/>
      <c r="H1156" s="429"/>
      <c r="I1156" s="429"/>
      <c r="J1156" s="429"/>
      <c r="K1156" s="429"/>
      <c r="L1156" s="429"/>
      <c r="M1156" s="429"/>
      <c r="N1156" s="429"/>
      <c r="O1156" s="430">
        <f t="shared" si="51"/>
        <v>-11</v>
      </c>
      <c r="P1156" s="430">
        <f t="shared" si="52"/>
        <v>-10</v>
      </c>
      <c r="Q1156" s="431" t="str">
        <f t="shared" si="53"/>
        <v/>
      </c>
      <c r="R1156" s="429"/>
      <c r="S1156" s="429"/>
    </row>
    <row r="1157" spans="1:19" s="432" customFormat="1" ht="54.95" customHeight="1" x14ac:dyDescent="0.2">
      <c r="A1157" s="424">
        <v>1152</v>
      </c>
      <c r="B1157" s="455"/>
      <c r="C1157" s="454"/>
      <c r="D1157" s="429"/>
      <c r="E1157" s="429"/>
      <c r="F1157" s="436"/>
      <c r="G1157" s="457"/>
      <c r="H1157" s="429"/>
      <c r="I1157" s="429"/>
      <c r="J1157" s="429"/>
      <c r="K1157" s="429"/>
      <c r="L1157" s="429"/>
      <c r="M1157" s="429"/>
      <c r="N1157" s="429"/>
      <c r="O1157" s="430">
        <f t="shared" si="51"/>
        <v>-11</v>
      </c>
      <c r="P1157" s="430">
        <f t="shared" si="52"/>
        <v>-10</v>
      </c>
      <c r="Q1157" s="431" t="str">
        <f t="shared" si="53"/>
        <v/>
      </c>
      <c r="R1157" s="429"/>
      <c r="S1157" s="429"/>
    </row>
    <row r="1158" spans="1:19" s="432" customFormat="1" ht="54.95" customHeight="1" x14ac:dyDescent="0.2">
      <c r="A1158" s="424">
        <v>1153</v>
      </c>
      <c r="B1158" s="455"/>
      <c r="C1158" s="454"/>
      <c r="D1158" s="429"/>
      <c r="E1158" s="429"/>
      <c r="F1158" s="436"/>
      <c r="G1158" s="457"/>
      <c r="H1158" s="429"/>
      <c r="I1158" s="429"/>
      <c r="J1158" s="429"/>
      <c r="K1158" s="429"/>
      <c r="L1158" s="429"/>
      <c r="M1158" s="429"/>
      <c r="N1158" s="429"/>
      <c r="O1158" s="430">
        <f t="shared" si="51"/>
        <v>-11</v>
      </c>
      <c r="P1158" s="430">
        <f t="shared" si="52"/>
        <v>-10</v>
      </c>
      <c r="Q1158" s="431" t="str">
        <f t="shared" si="53"/>
        <v/>
      </c>
      <c r="R1158" s="429"/>
      <c r="S1158" s="429"/>
    </row>
    <row r="1159" spans="1:19" s="432" customFormat="1" ht="54.95" customHeight="1" x14ac:dyDescent="0.2">
      <c r="A1159" s="424">
        <v>1154</v>
      </c>
      <c r="B1159" s="455"/>
      <c r="C1159" s="454"/>
      <c r="D1159" s="429"/>
      <c r="E1159" s="429"/>
      <c r="F1159" s="436"/>
      <c r="G1159" s="457"/>
      <c r="H1159" s="429"/>
      <c r="I1159" s="429"/>
      <c r="J1159" s="429"/>
      <c r="K1159" s="429"/>
      <c r="L1159" s="429"/>
      <c r="M1159" s="429"/>
      <c r="N1159" s="429"/>
      <c r="O1159" s="430">
        <f t="shared" ref="O1159:O1222" si="54">IF(B1159=0,0,IF(YEAR(B1159)=$P$1,MONTH(B1159)-$O$1+12,(YEAR(B1159)-$P$1)*11-$O$1+5+MONTH(B1159)))-11</f>
        <v>-11</v>
      </c>
      <c r="P1159" s="430">
        <f t="shared" ref="P1159:P1222" si="55">IF(C1159=0,0,IF(YEAR(C1159)=$P$1,MONTH(C1159)-$O$1+11,(YEAR(C1159)-$P$1)*12-$O$1+11+MONTH(C1159)))-10</f>
        <v>-10</v>
      </c>
      <c r="Q1159" s="431" t="str">
        <f t="shared" ref="Q1159:Q1222" si="56">SUBSTITUTE(D1159," ","_")</f>
        <v/>
      </c>
      <c r="R1159" s="429"/>
      <c r="S1159" s="429"/>
    </row>
    <row r="1160" spans="1:19" s="432" customFormat="1" ht="54.95" customHeight="1" x14ac:dyDescent="0.2">
      <c r="A1160" s="424">
        <v>1155</v>
      </c>
      <c r="B1160" s="455"/>
      <c r="C1160" s="454"/>
      <c r="D1160" s="429"/>
      <c r="E1160" s="429"/>
      <c r="F1160" s="436"/>
      <c r="G1160" s="457"/>
      <c r="H1160" s="429"/>
      <c r="I1160" s="429"/>
      <c r="J1160" s="429"/>
      <c r="K1160" s="429"/>
      <c r="L1160" s="429"/>
      <c r="M1160" s="429"/>
      <c r="N1160" s="429"/>
      <c r="O1160" s="430">
        <f t="shared" si="54"/>
        <v>-11</v>
      </c>
      <c r="P1160" s="430">
        <f t="shared" si="55"/>
        <v>-10</v>
      </c>
      <c r="Q1160" s="431" t="str">
        <f t="shared" si="56"/>
        <v/>
      </c>
      <c r="R1160" s="429"/>
      <c r="S1160" s="429"/>
    </row>
    <row r="1161" spans="1:19" s="432" customFormat="1" ht="54.95" customHeight="1" x14ac:dyDescent="0.2">
      <c r="A1161" s="424">
        <v>1156</v>
      </c>
      <c r="B1161" s="455"/>
      <c r="C1161" s="454"/>
      <c r="D1161" s="429"/>
      <c r="E1161" s="429"/>
      <c r="F1161" s="436"/>
      <c r="G1161" s="457"/>
      <c r="H1161" s="429"/>
      <c r="I1161" s="429"/>
      <c r="J1161" s="429"/>
      <c r="K1161" s="429"/>
      <c r="L1161" s="429"/>
      <c r="M1161" s="429"/>
      <c r="N1161" s="429"/>
      <c r="O1161" s="430">
        <f t="shared" si="54"/>
        <v>-11</v>
      </c>
      <c r="P1161" s="430">
        <f t="shared" si="55"/>
        <v>-10</v>
      </c>
      <c r="Q1161" s="431" t="str">
        <f t="shared" si="56"/>
        <v/>
      </c>
      <c r="R1161" s="429"/>
      <c r="S1161" s="429"/>
    </row>
    <row r="1162" spans="1:19" s="432" customFormat="1" ht="54.95" customHeight="1" x14ac:dyDescent="0.2">
      <c r="A1162" s="424">
        <v>1157</v>
      </c>
      <c r="B1162" s="455"/>
      <c r="C1162" s="454"/>
      <c r="D1162" s="429"/>
      <c r="E1162" s="429"/>
      <c r="F1162" s="436"/>
      <c r="G1162" s="457"/>
      <c r="H1162" s="429"/>
      <c r="I1162" s="429"/>
      <c r="J1162" s="429"/>
      <c r="K1162" s="429"/>
      <c r="L1162" s="429"/>
      <c r="M1162" s="429"/>
      <c r="N1162" s="429"/>
      <c r="O1162" s="430">
        <f t="shared" si="54"/>
        <v>-11</v>
      </c>
      <c r="P1162" s="430">
        <f t="shared" si="55"/>
        <v>-10</v>
      </c>
      <c r="Q1162" s="431" t="str">
        <f t="shared" si="56"/>
        <v/>
      </c>
      <c r="R1162" s="429"/>
      <c r="S1162" s="429"/>
    </row>
    <row r="1163" spans="1:19" s="432" customFormat="1" ht="54.95" customHeight="1" x14ac:dyDescent="0.2">
      <c r="A1163" s="424">
        <v>1158</v>
      </c>
      <c r="B1163" s="455"/>
      <c r="C1163" s="454"/>
      <c r="D1163" s="429"/>
      <c r="E1163" s="429"/>
      <c r="F1163" s="436"/>
      <c r="G1163" s="457"/>
      <c r="H1163" s="429"/>
      <c r="I1163" s="429"/>
      <c r="J1163" s="429"/>
      <c r="K1163" s="429"/>
      <c r="L1163" s="429"/>
      <c r="M1163" s="429"/>
      <c r="N1163" s="429"/>
      <c r="O1163" s="430">
        <f t="shared" si="54"/>
        <v>-11</v>
      </c>
      <c r="P1163" s="430">
        <f t="shared" si="55"/>
        <v>-10</v>
      </c>
      <c r="Q1163" s="431" t="str">
        <f t="shared" si="56"/>
        <v/>
      </c>
      <c r="R1163" s="429"/>
      <c r="S1163" s="429"/>
    </row>
    <row r="1164" spans="1:19" s="432" customFormat="1" ht="54.95" customHeight="1" x14ac:dyDescent="0.2">
      <c r="A1164" s="424">
        <v>1159</v>
      </c>
      <c r="B1164" s="455"/>
      <c r="C1164" s="454"/>
      <c r="D1164" s="429"/>
      <c r="E1164" s="429"/>
      <c r="F1164" s="436"/>
      <c r="G1164" s="457"/>
      <c r="H1164" s="429"/>
      <c r="I1164" s="429"/>
      <c r="J1164" s="429"/>
      <c r="K1164" s="429"/>
      <c r="L1164" s="429"/>
      <c r="M1164" s="429"/>
      <c r="N1164" s="429"/>
      <c r="O1164" s="430">
        <f t="shared" si="54"/>
        <v>-11</v>
      </c>
      <c r="P1164" s="430">
        <f t="shared" si="55"/>
        <v>-10</v>
      </c>
      <c r="Q1164" s="431" t="str">
        <f t="shared" si="56"/>
        <v/>
      </c>
      <c r="R1164" s="429"/>
      <c r="S1164" s="429"/>
    </row>
    <row r="1165" spans="1:19" s="432" customFormat="1" ht="54.95" customHeight="1" x14ac:dyDescent="0.2">
      <c r="A1165" s="424">
        <v>1160</v>
      </c>
      <c r="B1165" s="455"/>
      <c r="C1165" s="454"/>
      <c r="D1165" s="429"/>
      <c r="E1165" s="429"/>
      <c r="F1165" s="436"/>
      <c r="G1165" s="457"/>
      <c r="H1165" s="429"/>
      <c r="I1165" s="429"/>
      <c r="J1165" s="429"/>
      <c r="K1165" s="429"/>
      <c r="L1165" s="429"/>
      <c r="M1165" s="429"/>
      <c r="N1165" s="429"/>
      <c r="O1165" s="430">
        <f t="shared" si="54"/>
        <v>-11</v>
      </c>
      <c r="P1165" s="430">
        <f t="shared" si="55"/>
        <v>-10</v>
      </c>
      <c r="Q1165" s="431" t="str">
        <f t="shared" si="56"/>
        <v/>
      </c>
      <c r="R1165" s="429"/>
      <c r="S1165" s="429"/>
    </row>
    <row r="1166" spans="1:19" s="432" customFormat="1" ht="54.95" customHeight="1" x14ac:dyDescent="0.2">
      <c r="A1166" s="424">
        <v>1161</v>
      </c>
      <c r="B1166" s="455"/>
      <c r="C1166" s="454"/>
      <c r="D1166" s="429"/>
      <c r="E1166" s="429"/>
      <c r="F1166" s="436"/>
      <c r="G1166" s="457"/>
      <c r="H1166" s="429"/>
      <c r="I1166" s="429"/>
      <c r="J1166" s="429"/>
      <c r="K1166" s="429"/>
      <c r="L1166" s="429"/>
      <c r="M1166" s="429"/>
      <c r="N1166" s="429"/>
      <c r="O1166" s="430">
        <f t="shared" si="54"/>
        <v>-11</v>
      </c>
      <c r="P1166" s="430">
        <f t="shared" si="55"/>
        <v>-10</v>
      </c>
      <c r="Q1166" s="431" t="str">
        <f t="shared" si="56"/>
        <v/>
      </c>
      <c r="R1166" s="429"/>
      <c r="S1166" s="429"/>
    </row>
    <row r="1167" spans="1:19" s="432" customFormat="1" ht="54.95" customHeight="1" x14ac:dyDescent="0.2">
      <c r="A1167" s="424">
        <v>1162</v>
      </c>
      <c r="B1167" s="455"/>
      <c r="C1167" s="454"/>
      <c r="D1167" s="429"/>
      <c r="E1167" s="429"/>
      <c r="F1167" s="436"/>
      <c r="G1167" s="457"/>
      <c r="H1167" s="429"/>
      <c r="I1167" s="429"/>
      <c r="J1167" s="429"/>
      <c r="K1167" s="429"/>
      <c r="L1167" s="429"/>
      <c r="M1167" s="429"/>
      <c r="N1167" s="429"/>
      <c r="O1167" s="430">
        <f t="shared" si="54"/>
        <v>-11</v>
      </c>
      <c r="P1167" s="430">
        <f t="shared" si="55"/>
        <v>-10</v>
      </c>
      <c r="Q1167" s="431" t="str">
        <f t="shared" si="56"/>
        <v/>
      </c>
      <c r="R1167" s="429"/>
      <c r="S1167" s="429"/>
    </row>
    <row r="1168" spans="1:19" s="432" customFormat="1" ht="54.95" customHeight="1" x14ac:dyDescent="0.2">
      <c r="A1168" s="424">
        <v>1163</v>
      </c>
      <c r="B1168" s="455"/>
      <c r="C1168" s="454"/>
      <c r="D1168" s="429"/>
      <c r="E1168" s="429"/>
      <c r="F1168" s="436"/>
      <c r="G1168" s="457"/>
      <c r="H1168" s="429"/>
      <c r="I1168" s="429"/>
      <c r="J1168" s="429"/>
      <c r="K1168" s="429"/>
      <c r="L1168" s="429"/>
      <c r="M1168" s="429"/>
      <c r="N1168" s="429"/>
      <c r="O1168" s="430">
        <f t="shared" si="54"/>
        <v>-11</v>
      </c>
      <c r="P1168" s="430">
        <f t="shared" si="55"/>
        <v>-10</v>
      </c>
      <c r="Q1168" s="431" t="str">
        <f t="shared" si="56"/>
        <v/>
      </c>
      <c r="R1168" s="429"/>
      <c r="S1168" s="429"/>
    </row>
    <row r="1169" spans="1:19" s="432" customFormat="1" ht="54.95" customHeight="1" x14ac:dyDescent="0.2">
      <c r="A1169" s="424">
        <v>1164</v>
      </c>
      <c r="B1169" s="455"/>
      <c r="C1169" s="454"/>
      <c r="D1169" s="429"/>
      <c r="E1169" s="429"/>
      <c r="F1169" s="436"/>
      <c r="G1169" s="457"/>
      <c r="H1169" s="429"/>
      <c r="I1169" s="429"/>
      <c r="J1169" s="429"/>
      <c r="K1169" s="429"/>
      <c r="L1169" s="429"/>
      <c r="M1169" s="429"/>
      <c r="N1169" s="429"/>
      <c r="O1169" s="430">
        <f t="shared" si="54"/>
        <v>-11</v>
      </c>
      <c r="P1169" s="430">
        <f t="shared" si="55"/>
        <v>-10</v>
      </c>
      <c r="Q1169" s="431" t="str">
        <f t="shared" si="56"/>
        <v/>
      </c>
      <c r="R1169" s="429"/>
      <c r="S1169" s="429"/>
    </row>
    <row r="1170" spans="1:19" s="432" customFormat="1" ht="54.95" customHeight="1" x14ac:dyDescent="0.2">
      <c r="A1170" s="424">
        <v>1165</v>
      </c>
      <c r="B1170" s="455"/>
      <c r="C1170" s="454"/>
      <c r="D1170" s="429"/>
      <c r="E1170" s="429"/>
      <c r="F1170" s="436"/>
      <c r="G1170" s="457"/>
      <c r="H1170" s="429"/>
      <c r="I1170" s="429"/>
      <c r="J1170" s="429"/>
      <c r="K1170" s="429"/>
      <c r="L1170" s="429"/>
      <c r="M1170" s="429"/>
      <c r="N1170" s="429"/>
      <c r="O1170" s="430">
        <f t="shared" si="54"/>
        <v>-11</v>
      </c>
      <c r="P1170" s="430">
        <f t="shared" si="55"/>
        <v>-10</v>
      </c>
      <c r="Q1170" s="431" t="str">
        <f t="shared" si="56"/>
        <v/>
      </c>
      <c r="R1170" s="429"/>
      <c r="S1170" s="429"/>
    </row>
    <row r="1171" spans="1:19" s="432" customFormat="1" ht="54.95" customHeight="1" x14ac:dyDescent="0.2">
      <c r="A1171" s="424">
        <v>1166</v>
      </c>
      <c r="B1171" s="455"/>
      <c r="C1171" s="454"/>
      <c r="D1171" s="429"/>
      <c r="E1171" s="429"/>
      <c r="F1171" s="436"/>
      <c r="G1171" s="457"/>
      <c r="H1171" s="429"/>
      <c r="I1171" s="429"/>
      <c r="J1171" s="429"/>
      <c r="K1171" s="429"/>
      <c r="L1171" s="429"/>
      <c r="M1171" s="429"/>
      <c r="N1171" s="429"/>
      <c r="O1171" s="430">
        <f t="shared" si="54"/>
        <v>-11</v>
      </c>
      <c r="P1171" s="430">
        <f t="shared" si="55"/>
        <v>-10</v>
      </c>
      <c r="Q1171" s="431" t="str">
        <f t="shared" si="56"/>
        <v/>
      </c>
      <c r="R1171" s="429"/>
      <c r="S1171" s="429"/>
    </row>
    <row r="1172" spans="1:19" s="432" customFormat="1" ht="54.95" customHeight="1" x14ac:dyDescent="0.2">
      <c r="A1172" s="424">
        <v>1167</v>
      </c>
      <c r="B1172" s="455"/>
      <c r="C1172" s="454"/>
      <c r="D1172" s="429"/>
      <c r="E1172" s="429"/>
      <c r="F1172" s="436"/>
      <c r="G1172" s="457"/>
      <c r="H1172" s="429"/>
      <c r="I1172" s="429"/>
      <c r="J1172" s="429"/>
      <c r="K1172" s="429"/>
      <c r="L1172" s="429"/>
      <c r="M1172" s="429"/>
      <c r="N1172" s="429"/>
      <c r="O1172" s="430">
        <f t="shared" si="54"/>
        <v>-11</v>
      </c>
      <c r="P1172" s="430">
        <f t="shared" si="55"/>
        <v>-10</v>
      </c>
      <c r="Q1172" s="431" t="str">
        <f t="shared" si="56"/>
        <v/>
      </c>
      <c r="R1172" s="429"/>
      <c r="S1172" s="429"/>
    </row>
    <row r="1173" spans="1:19" s="432" customFormat="1" ht="54.95" customHeight="1" x14ac:dyDescent="0.2">
      <c r="A1173" s="424">
        <v>1168</v>
      </c>
      <c r="B1173" s="455"/>
      <c r="C1173" s="454"/>
      <c r="D1173" s="429"/>
      <c r="E1173" s="429"/>
      <c r="F1173" s="436"/>
      <c r="G1173" s="457"/>
      <c r="H1173" s="429"/>
      <c r="I1173" s="429"/>
      <c r="J1173" s="429"/>
      <c r="K1173" s="429"/>
      <c r="L1173" s="429"/>
      <c r="M1173" s="429"/>
      <c r="N1173" s="429"/>
      <c r="O1173" s="430">
        <f t="shared" si="54"/>
        <v>-11</v>
      </c>
      <c r="P1173" s="430">
        <f t="shared" si="55"/>
        <v>-10</v>
      </c>
      <c r="Q1173" s="431" t="str">
        <f t="shared" si="56"/>
        <v/>
      </c>
      <c r="R1173" s="429"/>
      <c r="S1173" s="429"/>
    </row>
    <row r="1174" spans="1:19" s="432" customFormat="1" ht="54.95" customHeight="1" x14ac:dyDescent="0.2">
      <c r="A1174" s="424">
        <v>1169</v>
      </c>
      <c r="B1174" s="455"/>
      <c r="C1174" s="454"/>
      <c r="D1174" s="429"/>
      <c r="E1174" s="429"/>
      <c r="F1174" s="436"/>
      <c r="G1174" s="457"/>
      <c r="H1174" s="429"/>
      <c r="I1174" s="429"/>
      <c r="J1174" s="429"/>
      <c r="K1174" s="429"/>
      <c r="L1174" s="429"/>
      <c r="M1174" s="429"/>
      <c r="N1174" s="429"/>
      <c r="O1174" s="430">
        <f t="shared" si="54"/>
        <v>-11</v>
      </c>
      <c r="P1174" s="430">
        <f t="shared" si="55"/>
        <v>-10</v>
      </c>
      <c r="Q1174" s="431" t="str">
        <f t="shared" si="56"/>
        <v/>
      </c>
      <c r="R1174" s="429"/>
      <c r="S1174" s="429"/>
    </row>
    <row r="1175" spans="1:19" s="432" customFormat="1" ht="54.95" customHeight="1" x14ac:dyDescent="0.2">
      <c r="A1175" s="424">
        <v>1170</v>
      </c>
      <c r="B1175" s="455"/>
      <c r="C1175" s="454"/>
      <c r="D1175" s="429"/>
      <c r="E1175" s="429"/>
      <c r="F1175" s="436"/>
      <c r="G1175" s="457"/>
      <c r="H1175" s="429"/>
      <c r="I1175" s="429"/>
      <c r="J1175" s="429"/>
      <c r="K1175" s="429"/>
      <c r="L1175" s="429"/>
      <c r="M1175" s="429"/>
      <c r="N1175" s="429"/>
      <c r="O1175" s="430">
        <f t="shared" si="54"/>
        <v>-11</v>
      </c>
      <c r="P1175" s="430">
        <f t="shared" si="55"/>
        <v>-10</v>
      </c>
      <c r="Q1175" s="431" t="str">
        <f t="shared" si="56"/>
        <v/>
      </c>
      <c r="R1175" s="429"/>
      <c r="S1175" s="429"/>
    </row>
    <row r="1176" spans="1:19" s="432" customFormat="1" ht="54.95" customHeight="1" x14ac:dyDescent="0.2">
      <c r="A1176" s="424">
        <v>1171</v>
      </c>
      <c r="B1176" s="455"/>
      <c r="C1176" s="454"/>
      <c r="D1176" s="429"/>
      <c r="E1176" s="429"/>
      <c r="F1176" s="436"/>
      <c r="G1176" s="457"/>
      <c r="H1176" s="429"/>
      <c r="I1176" s="429"/>
      <c r="J1176" s="429"/>
      <c r="K1176" s="429"/>
      <c r="L1176" s="429"/>
      <c r="M1176" s="429"/>
      <c r="N1176" s="429"/>
      <c r="O1176" s="430">
        <f t="shared" si="54"/>
        <v>-11</v>
      </c>
      <c r="P1176" s="430">
        <f t="shared" si="55"/>
        <v>-10</v>
      </c>
      <c r="Q1176" s="431" t="str">
        <f t="shared" si="56"/>
        <v/>
      </c>
      <c r="R1176" s="429"/>
      <c r="S1176" s="429"/>
    </row>
    <row r="1177" spans="1:19" s="432" customFormat="1" ht="54.95" customHeight="1" x14ac:dyDescent="0.2">
      <c r="A1177" s="424">
        <v>1172</v>
      </c>
      <c r="B1177" s="455"/>
      <c r="C1177" s="454"/>
      <c r="D1177" s="429"/>
      <c r="E1177" s="429"/>
      <c r="F1177" s="436"/>
      <c r="G1177" s="457"/>
      <c r="H1177" s="429"/>
      <c r="I1177" s="429"/>
      <c r="J1177" s="429"/>
      <c r="K1177" s="429"/>
      <c r="L1177" s="429"/>
      <c r="M1177" s="429"/>
      <c r="N1177" s="429"/>
      <c r="O1177" s="430">
        <f t="shared" si="54"/>
        <v>-11</v>
      </c>
      <c r="P1177" s="430">
        <f t="shared" si="55"/>
        <v>-10</v>
      </c>
      <c r="Q1177" s="431" t="str">
        <f t="shared" si="56"/>
        <v/>
      </c>
      <c r="R1177" s="429"/>
      <c r="S1177" s="429"/>
    </row>
    <row r="1178" spans="1:19" s="432" customFormat="1" ht="54.95" customHeight="1" x14ac:dyDescent="0.2">
      <c r="A1178" s="424">
        <v>1173</v>
      </c>
      <c r="B1178" s="455"/>
      <c r="C1178" s="454"/>
      <c r="D1178" s="429"/>
      <c r="E1178" s="429"/>
      <c r="F1178" s="436"/>
      <c r="G1178" s="457"/>
      <c r="H1178" s="429"/>
      <c r="I1178" s="429"/>
      <c r="J1178" s="429"/>
      <c r="K1178" s="429"/>
      <c r="L1178" s="429"/>
      <c r="M1178" s="429"/>
      <c r="N1178" s="429"/>
      <c r="O1178" s="430">
        <f t="shared" si="54"/>
        <v>-11</v>
      </c>
      <c r="P1178" s="430">
        <f t="shared" si="55"/>
        <v>-10</v>
      </c>
      <c r="Q1178" s="431" t="str">
        <f t="shared" si="56"/>
        <v/>
      </c>
      <c r="R1178" s="429"/>
      <c r="S1178" s="429"/>
    </row>
    <row r="1179" spans="1:19" s="432" customFormat="1" ht="54.95" customHeight="1" x14ac:dyDescent="0.2">
      <c r="A1179" s="424">
        <v>1174</v>
      </c>
      <c r="B1179" s="455"/>
      <c r="C1179" s="454"/>
      <c r="D1179" s="429"/>
      <c r="E1179" s="429"/>
      <c r="F1179" s="436"/>
      <c r="G1179" s="457"/>
      <c r="H1179" s="429"/>
      <c r="I1179" s="429"/>
      <c r="J1179" s="429"/>
      <c r="K1179" s="429"/>
      <c r="L1179" s="429"/>
      <c r="M1179" s="429"/>
      <c r="N1179" s="429"/>
      <c r="O1179" s="430">
        <f t="shared" si="54"/>
        <v>-11</v>
      </c>
      <c r="P1179" s="430">
        <f t="shared" si="55"/>
        <v>-10</v>
      </c>
      <c r="Q1179" s="431" t="str">
        <f t="shared" si="56"/>
        <v/>
      </c>
      <c r="R1179" s="429"/>
      <c r="S1179" s="429"/>
    </row>
    <row r="1180" spans="1:19" s="432" customFormat="1" ht="54.95" customHeight="1" x14ac:dyDescent="0.2">
      <c r="A1180" s="424">
        <v>1175</v>
      </c>
      <c r="B1180" s="455"/>
      <c r="C1180" s="454"/>
      <c r="D1180" s="429"/>
      <c r="E1180" s="429"/>
      <c r="F1180" s="436"/>
      <c r="G1180" s="457"/>
      <c r="H1180" s="429"/>
      <c r="I1180" s="429"/>
      <c r="J1180" s="429"/>
      <c r="K1180" s="429"/>
      <c r="L1180" s="429"/>
      <c r="M1180" s="429"/>
      <c r="N1180" s="429"/>
      <c r="O1180" s="430">
        <f t="shared" si="54"/>
        <v>-11</v>
      </c>
      <c r="P1180" s="430">
        <f t="shared" si="55"/>
        <v>-10</v>
      </c>
      <c r="Q1180" s="431" t="str">
        <f t="shared" si="56"/>
        <v/>
      </c>
      <c r="R1180" s="429"/>
      <c r="S1180" s="429"/>
    </row>
    <row r="1181" spans="1:19" s="432" customFormat="1" ht="54.95" customHeight="1" x14ac:dyDescent="0.2">
      <c r="A1181" s="424">
        <v>1176</v>
      </c>
      <c r="B1181" s="455"/>
      <c r="C1181" s="454"/>
      <c r="D1181" s="429"/>
      <c r="E1181" s="429"/>
      <c r="F1181" s="436"/>
      <c r="G1181" s="457"/>
      <c r="H1181" s="429"/>
      <c r="I1181" s="429"/>
      <c r="J1181" s="429"/>
      <c r="K1181" s="429"/>
      <c r="L1181" s="429"/>
      <c r="M1181" s="429"/>
      <c r="N1181" s="429"/>
      <c r="O1181" s="430">
        <f t="shared" si="54"/>
        <v>-11</v>
      </c>
      <c r="P1181" s="430">
        <f t="shared" si="55"/>
        <v>-10</v>
      </c>
      <c r="Q1181" s="431" t="str">
        <f t="shared" si="56"/>
        <v/>
      </c>
      <c r="R1181" s="429"/>
      <c r="S1181" s="429"/>
    </row>
    <row r="1182" spans="1:19" s="432" customFormat="1" ht="54.95" customHeight="1" x14ac:dyDescent="0.2">
      <c r="A1182" s="424">
        <v>1177</v>
      </c>
      <c r="B1182" s="455"/>
      <c r="C1182" s="454"/>
      <c r="D1182" s="429"/>
      <c r="E1182" s="429"/>
      <c r="F1182" s="436"/>
      <c r="G1182" s="457"/>
      <c r="H1182" s="429"/>
      <c r="I1182" s="429"/>
      <c r="J1182" s="429"/>
      <c r="K1182" s="429"/>
      <c r="L1182" s="429"/>
      <c r="M1182" s="429"/>
      <c r="N1182" s="429"/>
      <c r="O1182" s="430">
        <f t="shared" si="54"/>
        <v>-11</v>
      </c>
      <c r="P1182" s="430">
        <f t="shared" si="55"/>
        <v>-10</v>
      </c>
      <c r="Q1182" s="431" t="str">
        <f t="shared" si="56"/>
        <v/>
      </c>
      <c r="R1182" s="429"/>
      <c r="S1182" s="429"/>
    </row>
    <row r="1183" spans="1:19" s="432" customFormat="1" ht="54.95" customHeight="1" x14ac:dyDescent="0.2">
      <c r="A1183" s="424">
        <v>1178</v>
      </c>
      <c r="B1183" s="455"/>
      <c r="C1183" s="454"/>
      <c r="D1183" s="429"/>
      <c r="E1183" s="429"/>
      <c r="F1183" s="436"/>
      <c r="G1183" s="457"/>
      <c r="H1183" s="429"/>
      <c r="I1183" s="429"/>
      <c r="J1183" s="429"/>
      <c r="K1183" s="429"/>
      <c r="L1183" s="429"/>
      <c r="M1183" s="429"/>
      <c r="N1183" s="429"/>
      <c r="O1183" s="430">
        <f t="shared" si="54"/>
        <v>-11</v>
      </c>
      <c r="P1183" s="430">
        <f t="shared" si="55"/>
        <v>-10</v>
      </c>
      <c r="Q1183" s="431" t="str">
        <f t="shared" si="56"/>
        <v/>
      </c>
      <c r="R1183" s="429"/>
      <c r="S1183" s="429"/>
    </row>
    <row r="1184" spans="1:19" s="432" customFormat="1" ht="54.95" customHeight="1" x14ac:dyDescent="0.2">
      <c r="A1184" s="424">
        <v>1179</v>
      </c>
      <c r="B1184" s="455"/>
      <c r="C1184" s="454"/>
      <c r="D1184" s="429"/>
      <c r="E1184" s="429"/>
      <c r="F1184" s="436"/>
      <c r="G1184" s="457"/>
      <c r="H1184" s="429"/>
      <c r="I1184" s="429"/>
      <c r="J1184" s="429"/>
      <c r="K1184" s="429"/>
      <c r="L1184" s="429"/>
      <c r="M1184" s="429"/>
      <c r="N1184" s="429"/>
      <c r="O1184" s="430">
        <f t="shared" si="54"/>
        <v>-11</v>
      </c>
      <c r="P1184" s="430">
        <f t="shared" si="55"/>
        <v>-10</v>
      </c>
      <c r="Q1184" s="431" t="str">
        <f t="shared" si="56"/>
        <v/>
      </c>
      <c r="R1184" s="429"/>
      <c r="S1184" s="429"/>
    </row>
    <row r="1185" spans="1:19" s="432" customFormat="1" ht="54.95" customHeight="1" x14ac:dyDescent="0.2">
      <c r="A1185" s="424">
        <v>1180</v>
      </c>
      <c r="B1185" s="455"/>
      <c r="C1185" s="454"/>
      <c r="D1185" s="429"/>
      <c r="E1185" s="429"/>
      <c r="F1185" s="436"/>
      <c r="G1185" s="457"/>
      <c r="H1185" s="429"/>
      <c r="I1185" s="429"/>
      <c r="J1185" s="429"/>
      <c r="K1185" s="429"/>
      <c r="L1185" s="429"/>
      <c r="M1185" s="429"/>
      <c r="N1185" s="429"/>
      <c r="O1185" s="430">
        <f t="shared" si="54"/>
        <v>-11</v>
      </c>
      <c r="P1185" s="430">
        <f t="shared" si="55"/>
        <v>-10</v>
      </c>
      <c r="Q1185" s="431" t="str">
        <f t="shared" si="56"/>
        <v/>
      </c>
      <c r="R1185" s="429"/>
      <c r="S1185" s="429"/>
    </row>
    <row r="1186" spans="1:19" s="432" customFormat="1" ht="54.95" customHeight="1" x14ac:dyDescent="0.2">
      <c r="A1186" s="424">
        <v>1181</v>
      </c>
      <c r="B1186" s="455"/>
      <c r="C1186" s="454"/>
      <c r="D1186" s="429"/>
      <c r="E1186" s="429"/>
      <c r="F1186" s="436"/>
      <c r="G1186" s="457"/>
      <c r="H1186" s="429"/>
      <c r="I1186" s="429"/>
      <c r="J1186" s="429"/>
      <c r="K1186" s="429"/>
      <c r="L1186" s="429"/>
      <c r="M1186" s="429"/>
      <c r="N1186" s="429"/>
      <c r="O1186" s="430">
        <f t="shared" si="54"/>
        <v>-11</v>
      </c>
      <c r="P1186" s="430">
        <f t="shared" si="55"/>
        <v>-10</v>
      </c>
      <c r="Q1186" s="431" t="str">
        <f t="shared" si="56"/>
        <v/>
      </c>
      <c r="R1186" s="429"/>
      <c r="S1186" s="429"/>
    </row>
    <row r="1187" spans="1:19" s="432" customFormat="1" ht="54.95" customHeight="1" x14ac:dyDescent="0.2">
      <c r="A1187" s="424">
        <v>1182</v>
      </c>
      <c r="B1187" s="455"/>
      <c r="C1187" s="454"/>
      <c r="D1187" s="429"/>
      <c r="E1187" s="429"/>
      <c r="F1187" s="436"/>
      <c r="G1187" s="457"/>
      <c r="H1187" s="429"/>
      <c r="I1187" s="429"/>
      <c r="J1187" s="429"/>
      <c r="K1187" s="429"/>
      <c r="L1187" s="429"/>
      <c r="M1187" s="429"/>
      <c r="N1187" s="429"/>
      <c r="O1187" s="430">
        <f t="shared" si="54"/>
        <v>-11</v>
      </c>
      <c r="P1187" s="430">
        <f t="shared" si="55"/>
        <v>-10</v>
      </c>
      <c r="Q1187" s="431" t="str">
        <f t="shared" si="56"/>
        <v/>
      </c>
      <c r="R1187" s="429"/>
      <c r="S1187" s="429"/>
    </row>
    <row r="1188" spans="1:19" s="432" customFormat="1" ht="54.95" customHeight="1" x14ac:dyDescent="0.2">
      <c r="A1188" s="424">
        <v>1183</v>
      </c>
      <c r="B1188" s="455"/>
      <c r="C1188" s="454"/>
      <c r="D1188" s="429"/>
      <c r="E1188" s="429"/>
      <c r="F1188" s="436"/>
      <c r="G1188" s="457"/>
      <c r="H1188" s="429"/>
      <c r="I1188" s="429"/>
      <c r="J1188" s="429"/>
      <c r="K1188" s="429"/>
      <c r="L1188" s="429"/>
      <c r="M1188" s="429"/>
      <c r="N1188" s="429"/>
      <c r="O1188" s="430">
        <f t="shared" si="54"/>
        <v>-11</v>
      </c>
      <c r="P1188" s="430">
        <f t="shared" si="55"/>
        <v>-10</v>
      </c>
      <c r="Q1188" s="431" t="str">
        <f t="shared" si="56"/>
        <v/>
      </c>
      <c r="R1188" s="429"/>
      <c r="S1188" s="429"/>
    </row>
    <row r="1189" spans="1:19" s="432" customFormat="1" ht="54.95" customHeight="1" x14ac:dyDescent="0.2">
      <c r="A1189" s="424">
        <v>1184</v>
      </c>
      <c r="B1189" s="455"/>
      <c r="C1189" s="454"/>
      <c r="D1189" s="429"/>
      <c r="E1189" s="429"/>
      <c r="F1189" s="436"/>
      <c r="G1189" s="457"/>
      <c r="H1189" s="429"/>
      <c r="I1189" s="429"/>
      <c r="J1189" s="429"/>
      <c r="K1189" s="429"/>
      <c r="L1189" s="429"/>
      <c r="M1189" s="429"/>
      <c r="N1189" s="429"/>
      <c r="O1189" s="430">
        <f t="shared" si="54"/>
        <v>-11</v>
      </c>
      <c r="P1189" s="430">
        <f t="shared" si="55"/>
        <v>-10</v>
      </c>
      <c r="Q1189" s="431" t="str">
        <f t="shared" si="56"/>
        <v/>
      </c>
      <c r="R1189" s="429"/>
      <c r="S1189" s="429"/>
    </row>
    <row r="1190" spans="1:19" s="432" customFormat="1" ht="54.95" customHeight="1" x14ac:dyDescent="0.2">
      <c r="A1190" s="424">
        <v>1185</v>
      </c>
      <c r="B1190" s="455"/>
      <c r="C1190" s="454"/>
      <c r="D1190" s="429"/>
      <c r="E1190" s="429"/>
      <c r="F1190" s="436"/>
      <c r="G1190" s="457"/>
      <c r="H1190" s="429"/>
      <c r="I1190" s="429"/>
      <c r="J1190" s="429"/>
      <c r="K1190" s="429"/>
      <c r="L1190" s="429"/>
      <c r="M1190" s="429"/>
      <c r="N1190" s="429"/>
      <c r="O1190" s="430">
        <f t="shared" si="54"/>
        <v>-11</v>
      </c>
      <c r="P1190" s="430">
        <f t="shared" si="55"/>
        <v>-10</v>
      </c>
      <c r="Q1190" s="431" t="str">
        <f t="shared" si="56"/>
        <v/>
      </c>
      <c r="R1190" s="429"/>
      <c r="S1190" s="429"/>
    </row>
    <row r="1191" spans="1:19" s="432" customFormat="1" ht="54.95" customHeight="1" x14ac:dyDescent="0.2">
      <c r="A1191" s="424">
        <v>1186</v>
      </c>
      <c r="B1191" s="455"/>
      <c r="C1191" s="454"/>
      <c r="D1191" s="429"/>
      <c r="E1191" s="429"/>
      <c r="F1191" s="436"/>
      <c r="G1191" s="457"/>
      <c r="H1191" s="429"/>
      <c r="I1191" s="429"/>
      <c r="J1191" s="429"/>
      <c r="K1191" s="429"/>
      <c r="L1191" s="429"/>
      <c r="M1191" s="429"/>
      <c r="N1191" s="429"/>
      <c r="O1191" s="430">
        <f t="shared" si="54"/>
        <v>-11</v>
      </c>
      <c r="P1191" s="430">
        <f t="shared" si="55"/>
        <v>-10</v>
      </c>
      <c r="Q1191" s="431" t="str">
        <f t="shared" si="56"/>
        <v/>
      </c>
      <c r="R1191" s="429"/>
      <c r="S1191" s="429"/>
    </row>
    <row r="1192" spans="1:19" s="432" customFormat="1" ht="54.95" customHeight="1" x14ac:dyDescent="0.2">
      <c r="A1192" s="424">
        <v>1187</v>
      </c>
      <c r="B1192" s="455"/>
      <c r="C1192" s="454"/>
      <c r="D1192" s="429"/>
      <c r="E1192" s="429"/>
      <c r="F1192" s="436"/>
      <c r="G1192" s="457"/>
      <c r="H1192" s="429"/>
      <c r="I1192" s="429"/>
      <c r="J1192" s="429"/>
      <c r="K1192" s="429"/>
      <c r="L1192" s="429"/>
      <c r="M1192" s="429"/>
      <c r="N1192" s="429"/>
      <c r="O1192" s="430">
        <f t="shared" si="54"/>
        <v>-11</v>
      </c>
      <c r="P1192" s="430">
        <f t="shared" si="55"/>
        <v>-10</v>
      </c>
      <c r="Q1192" s="431" t="str">
        <f t="shared" si="56"/>
        <v/>
      </c>
      <c r="R1192" s="429"/>
      <c r="S1192" s="429"/>
    </row>
    <row r="1193" spans="1:19" s="432" customFormat="1" ht="54.95" customHeight="1" x14ac:dyDescent="0.2">
      <c r="A1193" s="424">
        <v>1188</v>
      </c>
      <c r="B1193" s="455"/>
      <c r="C1193" s="454"/>
      <c r="D1193" s="429"/>
      <c r="E1193" s="429"/>
      <c r="F1193" s="436"/>
      <c r="G1193" s="457"/>
      <c r="H1193" s="429"/>
      <c r="I1193" s="429"/>
      <c r="J1193" s="429"/>
      <c r="K1193" s="429"/>
      <c r="L1193" s="429"/>
      <c r="M1193" s="429"/>
      <c r="N1193" s="429"/>
      <c r="O1193" s="430">
        <f t="shared" si="54"/>
        <v>-11</v>
      </c>
      <c r="P1193" s="430">
        <f t="shared" si="55"/>
        <v>-10</v>
      </c>
      <c r="Q1193" s="431" t="str">
        <f t="shared" si="56"/>
        <v/>
      </c>
      <c r="R1193" s="429"/>
      <c r="S1193" s="429"/>
    </row>
    <row r="1194" spans="1:19" s="432" customFormat="1" ht="54.95" customHeight="1" x14ac:dyDescent="0.2">
      <c r="A1194" s="424">
        <v>1189</v>
      </c>
      <c r="B1194" s="455"/>
      <c r="C1194" s="454"/>
      <c r="D1194" s="429"/>
      <c r="E1194" s="429"/>
      <c r="F1194" s="436"/>
      <c r="G1194" s="457"/>
      <c r="H1194" s="429"/>
      <c r="I1194" s="429"/>
      <c r="J1194" s="429"/>
      <c r="K1194" s="429"/>
      <c r="L1194" s="429"/>
      <c r="M1194" s="429"/>
      <c r="N1194" s="429"/>
      <c r="O1194" s="430">
        <f t="shared" si="54"/>
        <v>-11</v>
      </c>
      <c r="P1194" s="430">
        <f t="shared" si="55"/>
        <v>-10</v>
      </c>
      <c r="Q1194" s="431" t="str">
        <f t="shared" si="56"/>
        <v/>
      </c>
      <c r="R1194" s="429"/>
      <c r="S1194" s="429"/>
    </row>
    <row r="1195" spans="1:19" s="432" customFormat="1" ht="54.95" customHeight="1" x14ac:dyDescent="0.2">
      <c r="A1195" s="424">
        <v>1190</v>
      </c>
      <c r="B1195" s="455"/>
      <c r="C1195" s="454"/>
      <c r="D1195" s="429"/>
      <c r="E1195" s="429"/>
      <c r="F1195" s="436"/>
      <c r="G1195" s="457"/>
      <c r="H1195" s="429"/>
      <c r="I1195" s="429"/>
      <c r="J1195" s="429"/>
      <c r="K1195" s="429"/>
      <c r="L1195" s="429"/>
      <c r="M1195" s="429"/>
      <c r="N1195" s="429"/>
      <c r="O1195" s="430">
        <f t="shared" si="54"/>
        <v>-11</v>
      </c>
      <c r="P1195" s="430">
        <f t="shared" si="55"/>
        <v>-10</v>
      </c>
      <c r="Q1195" s="431" t="str">
        <f t="shared" si="56"/>
        <v/>
      </c>
      <c r="R1195" s="429"/>
      <c r="S1195" s="429"/>
    </row>
    <row r="1196" spans="1:19" s="432" customFormat="1" ht="54.95" customHeight="1" x14ac:dyDescent="0.2">
      <c r="A1196" s="424">
        <v>1191</v>
      </c>
      <c r="B1196" s="455"/>
      <c r="C1196" s="454"/>
      <c r="D1196" s="429"/>
      <c r="E1196" s="429"/>
      <c r="F1196" s="436"/>
      <c r="G1196" s="457"/>
      <c r="H1196" s="429"/>
      <c r="I1196" s="429"/>
      <c r="J1196" s="429"/>
      <c r="K1196" s="429"/>
      <c r="L1196" s="429"/>
      <c r="M1196" s="429"/>
      <c r="N1196" s="429"/>
      <c r="O1196" s="430">
        <f t="shared" si="54"/>
        <v>-11</v>
      </c>
      <c r="P1196" s="430">
        <f t="shared" si="55"/>
        <v>-10</v>
      </c>
      <c r="Q1196" s="431" t="str">
        <f t="shared" si="56"/>
        <v/>
      </c>
      <c r="R1196" s="429"/>
      <c r="S1196" s="429"/>
    </row>
    <row r="1197" spans="1:19" s="432" customFormat="1" ht="54.95" customHeight="1" x14ac:dyDescent="0.2">
      <c r="A1197" s="424">
        <v>1192</v>
      </c>
      <c r="B1197" s="455"/>
      <c r="C1197" s="454"/>
      <c r="D1197" s="429"/>
      <c r="E1197" s="429"/>
      <c r="F1197" s="436"/>
      <c r="G1197" s="457"/>
      <c r="H1197" s="429"/>
      <c r="I1197" s="429"/>
      <c r="J1197" s="429"/>
      <c r="K1197" s="429"/>
      <c r="L1197" s="429"/>
      <c r="M1197" s="429"/>
      <c r="N1197" s="429"/>
      <c r="O1197" s="430">
        <f t="shared" si="54"/>
        <v>-11</v>
      </c>
      <c r="P1197" s="430">
        <f t="shared" si="55"/>
        <v>-10</v>
      </c>
      <c r="Q1197" s="431" t="str">
        <f t="shared" si="56"/>
        <v/>
      </c>
      <c r="R1197" s="429"/>
      <c r="S1197" s="429"/>
    </row>
    <row r="1198" spans="1:19" s="432" customFormat="1" ht="54.95" customHeight="1" x14ac:dyDescent="0.2">
      <c r="A1198" s="424">
        <v>1193</v>
      </c>
      <c r="B1198" s="455"/>
      <c r="C1198" s="454"/>
      <c r="D1198" s="429"/>
      <c r="E1198" s="429"/>
      <c r="F1198" s="436"/>
      <c r="G1198" s="457"/>
      <c r="H1198" s="429"/>
      <c r="I1198" s="429"/>
      <c r="J1198" s="429"/>
      <c r="K1198" s="429"/>
      <c r="L1198" s="429"/>
      <c r="M1198" s="429"/>
      <c r="N1198" s="429"/>
      <c r="O1198" s="430">
        <f t="shared" si="54"/>
        <v>-11</v>
      </c>
      <c r="P1198" s="430">
        <f t="shared" si="55"/>
        <v>-10</v>
      </c>
      <c r="Q1198" s="431" t="str">
        <f t="shared" si="56"/>
        <v/>
      </c>
      <c r="R1198" s="429"/>
      <c r="S1198" s="429"/>
    </row>
    <row r="1199" spans="1:19" s="432" customFormat="1" ht="54.95" customHeight="1" x14ac:dyDescent="0.2">
      <c r="A1199" s="424">
        <v>1194</v>
      </c>
      <c r="B1199" s="455"/>
      <c r="C1199" s="454"/>
      <c r="D1199" s="429"/>
      <c r="E1199" s="429"/>
      <c r="F1199" s="436"/>
      <c r="G1199" s="457"/>
      <c r="H1199" s="429"/>
      <c r="I1199" s="429"/>
      <c r="J1199" s="429"/>
      <c r="K1199" s="429"/>
      <c r="L1199" s="429"/>
      <c r="M1199" s="429"/>
      <c r="N1199" s="429"/>
      <c r="O1199" s="430">
        <f t="shared" si="54"/>
        <v>-11</v>
      </c>
      <c r="P1199" s="430">
        <f t="shared" si="55"/>
        <v>-10</v>
      </c>
      <c r="Q1199" s="431" t="str">
        <f t="shared" si="56"/>
        <v/>
      </c>
      <c r="R1199" s="429"/>
      <c r="S1199" s="429"/>
    </row>
    <row r="1200" spans="1:19" s="432" customFormat="1" ht="54.95" customHeight="1" x14ac:dyDescent="0.2">
      <c r="A1200" s="424">
        <v>1195</v>
      </c>
      <c r="B1200" s="455"/>
      <c r="C1200" s="454"/>
      <c r="D1200" s="429"/>
      <c r="E1200" s="429"/>
      <c r="F1200" s="436"/>
      <c r="G1200" s="457"/>
      <c r="H1200" s="429"/>
      <c r="I1200" s="429"/>
      <c r="J1200" s="429"/>
      <c r="K1200" s="429"/>
      <c r="L1200" s="429"/>
      <c r="M1200" s="429"/>
      <c r="N1200" s="429"/>
      <c r="O1200" s="430">
        <f t="shared" si="54"/>
        <v>-11</v>
      </c>
      <c r="P1200" s="430">
        <f t="shared" si="55"/>
        <v>-10</v>
      </c>
      <c r="Q1200" s="431" t="str">
        <f t="shared" si="56"/>
        <v/>
      </c>
      <c r="R1200" s="429"/>
      <c r="S1200" s="429"/>
    </row>
    <row r="1201" spans="1:19" s="432" customFormat="1" ht="54.95" customHeight="1" x14ac:dyDescent="0.2">
      <c r="A1201" s="424">
        <v>1196</v>
      </c>
      <c r="B1201" s="455"/>
      <c r="C1201" s="454"/>
      <c r="D1201" s="429"/>
      <c r="E1201" s="429"/>
      <c r="F1201" s="436"/>
      <c r="G1201" s="457"/>
      <c r="H1201" s="429"/>
      <c r="I1201" s="429"/>
      <c r="J1201" s="429"/>
      <c r="K1201" s="429"/>
      <c r="L1201" s="429"/>
      <c r="M1201" s="429"/>
      <c r="N1201" s="429"/>
      <c r="O1201" s="430">
        <f t="shared" si="54"/>
        <v>-11</v>
      </c>
      <c r="P1201" s="430">
        <f t="shared" si="55"/>
        <v>-10</v>
      </c>
      <c r="Q1201" s="431" t="str">
        <f t="shared" si="56"/>
        <v/>
      </c>
      <c r="R1201" s="429"/>
      <c r="S1201" s="429"/>
    </row>
    <row r="1202" spans="1:19" s="432" customFormat="1" ht="54.95" customHeight="1" x14ac:dyDescent="0.2">
      <c r="A1202" s="424">
        <v>1197</v>
      </c>
      <c r="B1202" s="455"/>
      <c r="C1202" s="454"/>
      <c r="D1202" s="429"/>
      <c r="E1202" s="429"/>
      <c r="F1202" s="436"/>
      <c r="G1202" s="457"/>
      <c r="H1202" s="429"/>
      <c r="I1202" s="429"/>
      <c r="J1202" s="429"/>
      <c r="K1202" s="429"/>
      <c r="L1202" s="429"/>
      <c r="M1202" s="429"/>
      <c r="N1202" s="429"/>
      <c r="O1202" s="430">
        <f t="shared" si="54"/>
        <v>-11</v>
      </c>
      <c r="P1202" s="430">
        <f t="shared" si="55"/>
        <v>-10</v>
      </c>
      <c r="Q1202" s="431" t="str">
        <f t="shared" si="56"/>
        <v/>
      </c>
      <c r="R1202" s="429"/>
      <c r="S1202" s="429"/>
    </row>
    <row r="1203" spans="1:19" s="432" customFormat="1" ht="54.95" customHeight="1" x14ac:dyDescent="0.2">
      <c r="A1203" s="424">
        <v>1198</v>
      </c>
      <c r="B1203" s="455"/>
      <c r="C1203" s="454"/>
      <c r="D1203" s="429"/>
      <c r="E1203" s="429"/>
      <c r="F1203" s="436"/>
      <c r="G1203" s="457"/>
      <c r="H1203" s="429"/>
      <c r="I1203" s="429"/>
      <c r="J1203" s="429"/>
      <c r="K1203" s="429"/>
      <c r="L1203" s="429"/>
      <c r="M1203" s="429"/>
      <c r="N1203" s="429"/>
      <c r="O1203" s="430">
        <f t="shared" si="54"/>
        <v>-11</v>
      </c>
      <c r="P1203" s="430">
        <f t="shared" si="55"/>
        <v>-10</v>
      </c>
      <c r="Q1203" s="431" t="str">
        <f t="shared" si="56"/>
        <v/>
      </c>
      <c r="R1203" s="429"/>
      <c r="S1203" s="429"/>
    </row>
    <row r="1204" spans="1:19" s="432" customFormat="1" ht="54.95" customHeight="1" x14ac:dyDescent="0.2">
      <c r="A1204" s="424">
        <v>1199</v>
      </c>
      <c r="B1204" s="455"/>
      <c r="C1204" s="454"/>
      <c r="D1204" s="429"/>
      <c r="E1204" s="429"/>
      <c r="F1204" s="436"/>
      <c r="G1204" s="457"/>
      <c r="H1204" s="429"/>
      <c r="I1204" s="429"/>
      <c r="J1204" s="429"/>
      <c r="K1204" s="429"/>
      <c r="L1204" s="429"/>
      <c r="M1204" s="429"/>
      <c r="N1204" s="429"/>
      <c r="O1204" s="430">
        <f t="shared" si="54"/>
        <v>-11</v>
      </c>
      <c r="P1204" s="430">
        <f t="shared" si="55"/>
        <v>-10</v>
      </c>
      <c r="Q1204" s="431" t="str">
        <f t="shared" si="56"/>
        <v/>
      </c>
      <c r="R1204" s="429"/>
      <c r="S1204" s="429"/>
    </row>
    <row r="1205" spans="1:19" s="432" customFormat="1" ht="54.95" customHeight="1" x14ac:dyDescent="0.2">
      <c r="A1205" s="424">
        <v>1200</v>
      </c>
      <c r="B1205" s="455"/>
      <c r="C1205" s="454"/>
      <c r="D1205" s="429"/>
      <c r="E1205" s="429"/>
      <c r="F1205" s="436"/>
      <c r="G1205" s="457"/>
      <c r="H1205" s="429"/>
      <c r="I1205" s="429"/>
      <c r="J1205" s="429"/>
      <c r="K1205" s="429"/>
      <c r="L1205" s="429"/>
      <c r="M1205" s="429"/>
      <c r="N1205" s="429"/>
      <c r="O1205" s="430">
        <f t="shared" si="54"/>
        <v>-11</v>
      </c>
      <c r="P1205" s="430">
        <f t="shared" si="55"/>
        <v>-10</v>
      </c>
      <c r="Q1205" s="431" t="str">
        <f t="shared" si="56"/>
        <v/>
      </c>
      <c r="R1205" s="429"/>
      <c r="S1205" s="429"/>
    </row>
    <row r="1206" spans="1:19" s="432" customFormat="1" ht="54.95" customHeight="1" x14ac:dyDescent="0.2">
      <c r="A1206" s="424">
        <v>1201</v>
      </c>
      <c r="B1206" s="455"/>
      <c r="C1206" s="454"/>
      <c r="D1206" s="429"/>
      <c r="E1206" s="429"/>
      <c r="F1206" s="436"/>
      <c r="G1206" s="457"/>
      <c r="H1206" s="429"/>
      <c r="I1206" s="429"/>
      <c r="J1206" s="429"/>
      <c r="K1206" s="429"/>
      <c r="L1206" s="429"/>
      <c r="M1206" s="429"/>
      <c r="N1206" s="429"/>
      <c r="O1206" s="430">
        <f t="shared" si="54"/>
        <v>-11</v>
      </c>
      <c r="P1206" s="430">
        <f t="shared" si="55"/>
        <v>-10</v>
      </c>
      <c r="Q1206" s="431" t="str">
        <f t="shared" si="56"/>
        <v/>
      </c>
      <c r="R1206" s="429"/>
      <c r="S1206" s="429"/>
    </row>
    <row r="1207" spans="1:19" s="432" customFormat="1" ht="54.95" customHeight="1" x14ac:dyDescent="0.2">
      <c r="A1207" s="424">
        <v>1202</v>
      </c>
      <c r="B1207" s="455"/>
      <c r="C1207" s="454"/>
      <c r="D1207" s="429"/>
      <c r="E1207" s="429"/>
      <c r="F1207" s="436"/>
      <c r="G1207" s="457"/>
      <c r="H1207" s="429"/>
      <c r="I1207" s="429"/>
      <c r="J1207" s="429"/>
      <c r="K1207" s="429"/>
      <c r="L1207" s="429"/>
      <c r="M1207" s="429"/>
      <c r="N1207" s="429"/>
      <c r="O1207" s="430">
        <f t="shared" si="54"/>
        <v>-11</v>
      </c>
      <c r="P1207" s="430">
        <f t="shared" si="55"/>
        <v>-10</v>
      </c>
      <c r="Q1207" s="431" t="str">
        <f t="shared" si="56"/>
        <v/>
      </c>
      <c r="R1207" s="429"/>
      <c r="S1207" s="429"/>
    </row>
    <row r="1208" spans="1:19" s="432" customFormat="1" ht="54.95" customHeight="1" x14ac:dyDescent="0.2">
      <c r="A1208" s="424">
        <v>1203</v>
      </c>
      <c r="B1208" s="455"/>
      <c r="C1208" s="454"/>
      <c r="D1208" s="429"/>
      <c r="E1208" s="429"/>
      <c r="F1208" s="436"/>
      <c r="G1208" s="457"/>
      <c r="H1208" s="429"/>
      <c r="I1208" s="429"/>
      <c r="J1208" s="429"/>
      <c r="K1208" s="429"/>
      <c r="L1208" s="429"/>
      <c r="M1208" s="429"/>
      <c r="N1208" s="429"/>
      <c r="O1208" s="430">
        <f t="shared" si="54"/>
        <v>-11</v>
      </c>
      <c r="P1208" s="430">
        <f t="shared" si="55"/>
        <v>-10</v>
      </c>
      <c r="Q1208" s="431" t="str">
        <f t="shared" si="56"/>
        <v/>
      </c>
      <c r="R1208" s="429"/>
      <c r="S1208" s="429"/>
    </row>
    <row r="1209" spans="1:19" s="432" customFormat="1" ht="54.95" customHeight="1" x14ac:dyDescent="0.2">
      <c r="A1209" s="424">
        <v>1204</v>
      </c>
      <c r="B1209" s="455"/>
      <c r="C1209" s="454"/>
      <c r="D1209" s="429"/>
      <c r="E1209" s="429"/>
      <c r="F1209" s="436"/>
      <c r="G1209" s="457"/>
      <c r="H1209" s="429"/>
      <c r="I1209" s="429"/>
      <c r="J1209" s="429"/>
      <c r="K1209" s="429"/>
      <c r="L1209" s="429"/>
      <c r="M1209" s="429"/>
      <c r="N1209" s="429"/>
      <c r="O1209" s="430">
        <f t="shared" si="54"/>
        <v>-11</v>
      </c>
      <c r="P1209" s="430">
        <f t="shared" si="55"/>
        <v>-10</v>
      </c>
      <c r="Q1209" s="431" t="str">
        <f t="shared" si="56"/>
        <v/>
      </c>
      <c r="R1209" s="429"/>
      <c r="S1209" s="429"/>
    </row>
    <row r="1210" spans="1:19" s="432" customFormat="1" ht="54.95" customHeight="1" x14ac:dyDescent="0.2">
      <c r="A1210" s="424">
        <v>1205</v>
      </c>
      <c r="B1210" s="455"/>
      <c r="C1210" s="454"/>
      <c r="D1210" s="429"/>
      <c r="E1210" s="429"/>
      <c r="F1210" s="436"/>
      <c r="G1210" s="457"/>
      <c r="H1210" s="429"/>
      <c r="I1210" s="429"/>
      <c r="J1210" s="429"/>
      <c r="K1210" s="429"/>
      <c r="L1210" s="429"/>
      <c r="M1210" s="429"/>
      <c r="N1210" s="429"/>
      <c r="O1210" s="430">
        <f t="shared" si="54"/>
        <v>-11</v>
      </c>
      <c r="P1210" s="430">
        <f t="shared" si="55"/>
        <v>-10</v>
      </c>
      <c r="Q1210" s="431" t="str">
        <f t="shared" si="56"/>
        <v/>
      </c>
      <c r="R1210" s="429"/>
      <c r="S1210" s="429"/>
    </row>
    <row r="1211" spans="1:19" s="432" customFormat="1" ht="54.95" customHeight="1" x14ac:dyDescent="0.2">
      <c r="A1211" s="424">
        <v>1206</v>
      </c>
      <c r="B1211" s="455"/>
      <c r="C1211" s="454"/>
      <c r="D1211" s="429"/>
      <c r="E1211" s="429"/>
      <c r="F1211" s="436"/>
      <c r="G1211" s="457"/>
      <c r="H1211" s="429"/>
      <c r="I1211" s="429"/>
      <c r="J1211" s="429"/>
      <c r="K1211" s="429"/>
      <c r="L1211" s="429"/>
      <c r="M1211" s="429"/>
      <c r="N1211" s="429"/>
      <c r="O1211" s="430">
        <f t="shared" si="54"/>
        <v>-11</v>
      </c>
      <c r="P1211" s="430">
        <f t="shared" si="55"/>
        <v>-10</v>
      </c>
      <c r="Q1211" s="431" t="str">
        <f t="shared" si="56"/>
        <v/>
      </c>
      <c r="R1211" s="429"/>
      <c r="S1211" s="429"/>
    </row>
    <row r="1212" spans="1:19" s="432" customFormat="1" ht="54.95" customHeight="1" x14ac:dyDescent="0.2">
      <c r="A1212" s="424">
        <v>1207</v>
      </c>
      <c r="B1212" s="455"/>
      <c r="C1212" s="454"/>
      <c r="D1212" s="429"/>
      <c r="E1212" s="429"/>
      <c r="F1212" s="436"/>
      <c r="G1212" s="457"/>
      <c r="H1212" s="429"/>
      <c r="I1212" s="429"/>
      <c r="J1212" s="429"/>
      <c r="K1212" s="429"/>
      <c r="L1212" s="429"/>
      <c r="M1212" s="429"/>
      <c r="N1212" s="429"/>
      <c r="O1212" s="430">
        <f t="shared" si="54"/>
        <v>-11</v>
      </c>
      <c r="P1212" s="430">
        <f t="shared" si="55"/>
        <v>-10</v>
      </c>
      <c r="Q1212" s="431" t="str">
        <f t="shared" si="56"/>
        <v/>
      </c>
      <c r="R1212" s="429"/>
      <c r="S1212" s="429"/>
    </row>
    <row r="1213" spans="1:19" s="432" customFormat="1" ht="54.95" customHeight="1" x14ac:dyDescent="0.2">
      <c r="A1213" s="424">
        <v>1208</v>
      </c>
      <c r="B1213" s="455"/>
      <c r="C1213" s="454"/>
      <c r="D1213" s="429"/>
      <c r="E1213" s="429"/>
      <c r="F1213" s="436"/>
      <c r="G1213" s="457"/>
      <c r="H1213" s="429"/>
      <c r="I1213" s="429"/>
      <c r="J1213" s="429"/>
      <c r="K1213" s="429"/>
      <c r="L1213" s="429"/>
      <c r="M1213" s="429"/>
      <c r="N1213" s="429"/>
      <c r="O1213" s="430">
        <f t="shared" si="54"/>
        <v>-11</v>
      </c>
      <c r="P1213" s="430">
        <f t="shared" si="55"/>
        <v>-10</v>
      </c>
      <c r="Q1213" s="431" t="str">
        <f t="shared" si="56"/>
        <v/>
      </c>
      <c r="R1213" s="429"/>
      <c r="S1213" s="429"/>
    </row>
    <row r="1214" spans="1:19" s="432" customFormat="1" ht="54.95" customHeight="1" x14ac:dyDescent="0.2">
      <c r="A1214" s="424">
        <v>1209</v>
      </c>
      <c r="B1214" s="455"/>
      <c r="C1214" s="454"/>
      <c r="D1214" s="429"/>
      <c r="E1214" s="429"/>
      <c r="F1214" s="436"/>
      <c r="G1214" s="457"/>
      <c r="H1214" s="429"/>
      <c r="I1214" s="429"/>
      <c r="J1214" s="429"/>
      <c r="K1214" s="429"/>
      <c r="L1214" s="429"/>
      <c r="M1214" s="429"/>
      <c r="N1214" s="429"/>
      <c r="O1214" s="430">
        <f t="shared" si="54"/>
        <v>-11</v>
      </c>
      <c r="P1214" s="430">
        <f t="shared" si="55"/>
        <v>-10</v>
      </c>
      <c r="Q1214" s="431" t="str">
        <f t="shared" si="56"/>
        <v/>
      </c>
      <c r="R1214" s="429"/>
      <c r="S1214" s="429"/>
    </row>
    <row r="1215" spans="1:19" s="432" customFormat="1" ht="54.95" customHeight="1" x14ac:dyDescent="0.2">
      <c r="A1215" s="424">
        <v>1210</v>
      </c>
      <c r="B1215" s="455"/>
      <c r="C1215" s="454"/>
      <c r="D1215" s="429"/>
      <c r="E1215" s="429"/>
      <c r="F1215" s="436"/>
      <c r="G1215" s="457"/>
      <c r="H1215" s="429"/>
      <c r="I1215" s="429"/>
      <c r="J1215" s="429"/>
      <c r="K1215" s="429"/>
      <c r="L1215" s="429"/>
      <c r="M1215" s="429"/>
      <c r="N1215" s="429"/>
      <c r="O1215" s="430">
        <f t="shared" si="54"/>
        <v>-11</v>
      </c>
      <c r="P1215" s="430">
        <f t="shared" si="55"/>
        <v>-10</v>
      </c>
      <c r="Q1215" s="431" t="str">
        <f t="shared" si="56"/>
        <v/>
      </c>
      <c r="R1215" s="429"/>
      <c r="S1215" s="429"/>
    </row>
    <row r="1216" spans="1:19" s="432" customFormat="1" ht="54.95" customHeight="1" x14ac:dyDescent="0.2">
      <c r="A1216" s="424">
        <v>1211</v>
      </c>
      <c r="B1216" s="455"/>
      <c r="C1216" s="454"/>
      <c r="D1216" s="429"/>
      <c r="E1216" s="429"/>
      <c r="F1216" s="436"/>
      <c r="G1216" s="457"/>
      <c r="H1216" s="429"/>
      <c r="I1216" s="429"/>
      <c r="J1216" s="429"/>
      <c r="K1216" s="429"/>
      <c r="L1216" s="429"/>
      <c r="M1216" s="429"/>
      <c r="N1216" s="429"/>
      <c r="O1216" s="430">
        <f t="shared" si="54"/>
        <v>-11</v>
      </c>
      <c r="P1216" s="430">
        <f t="shared" si="55"/>
        <v>-10</v>
      </c>
      <c r="Q1216" s="431" t="str">
        <f t="shared" si="56"/>
        <v/>
      </c>
      <c r="R1216" s="429"/>
      <c r="S1216" s="429"/>
    </row>
    <row r="1217" spans="1:19" s="432" customFormat="1" ht="54.95" customHeight="1" x14ac:dyDescent="0.2">
      <c r="A1217" s="424">
        <v>1212</v>
      </c>
      <c r="B1217" s="455"/>
      <c r="C1217" s="454"/>
      <c r="D1217" s="429"/>
      <c r="E1217" s="429"/>
      <c r="F1217" s="436"/>
      <c r="G1217" s="457"/>
      <c r="H1217" s="429"/>
      <c r="I1217" s="429"/>
      <c r="J1217" s="429"/>
      <c r="K1217" s="429"/>
      <c r="L1217" s="429"/>
      <c r="M1217" s="429"/>
      <c r="N1217" s="429"/>
      <c r="O1217" s="430">
        <f t="shared" si="54"/>
        <v>-11</v>
      </c>
      <c r="P1217" s="430">
        <f t="shared" si="55"/>
        <v>-10</v>
      </c>
      <c r="Q1217" s="431" t="str">
        <f t="shared" si="56"/>
        <v/>
      </c>
      <c r="R1217" s="429"/>
      <c r="S1217" s="429"/>
    </row>
    <row r="1218" spans="1:19" s="432" customFormat="1" ht="54.95" customHeight="1" x14ac:dyDescent="0.2">
      <c r="A1218" s="424">
        <v>1213</v>
      </c>
      <c r="B1218" s="455"/>
      <c r="C1218" s="454"/>
      <c r="D1218" s="429"/>
      <c r="E1218" s="429"/>
      <c r="F1218" s="436"/>
      <c r="G1218" s="457"/>
      <c r="H1218" s="429"/>
      <c r="I1218" s="429"/>
      <c r="J1218" s="429"/>
      <c r="K1218" s="429"/>
      <c r="L1218" s="429"/>
      <c r="M1218" s="429"/>
      <c r="N1218" s="429"/>
      <c r="O1218" s="430">
        <f t="shared" si="54"/>
        <v>-11</v>
      </c>
      <c r="P1218" s="430">
        <f t="shared" si="55"/>
        <v>-10</v>
      </c>
      <c r="Q1218" s="431" t="str">
        <f t="shared" si="56"/>
        <v/>
      </c>
      <c r="R1218" s="429"/>
      <c r="S1218" s="429"/>
    </row>
    <row r="1219" spans="1:19" s="432" customFormat="1" ht="54.95" customHeight="1" x14ac:dyDescent="0.2">
      <c r="A1219" s="424">
        <v>1214</v>
      </c>
      <c r="B1219" s="455"/>
      <c r="C1219" s="454"/>
      <c r="D1219" s="429"/>
      <c r="E1219" s="429"/>
      <c r="F1219" s="436"/>
      <c r="G1219" s="457"/>
      <c r="H1219" s="429"/>
      <c r="I1219" s="429"/>
      <c r="J1219" s="429"/>
      <c r="K1219" s="429"/>
      <c r="L1219" s="429"/>
      <c r="M1219" s="429"/>
      <c r="N1219" s="429"/>
      <c r="O1219" s="430">
        <f t="shared" si="54"/>
        <v>-11</v>
      </c>
      <c r="P1219" s="430">
        <f t="shared" si="55"/>
        <v>-10</v>
      </c>
      <c r="Q1219" s="431" t="str">
        <f t="shared" si="56"/>
        <v/>
      </c>
      <c r="R1219" s="429"/>
      <c r="S1219" s="429"/>
    </row>
    <row r="1220" spans="1:19" s="432" customFormat="1" ht="54.95" customHeight="1" x14ac:dyDescent="0.2">
      <c r="A1220" s="424">
        <v>1215</v>
      </c>
      <c r="B1220" s="455"/>
      <c r="C1220" s="454"/>
      <c r="D1220" s="429"/>
      <c r="E1220" s="429"/>
      <c r="F1220" s="436"/>
      <c r="G1220" s="457"/>
      <c r="H1220" s="429"/>
      <c r="I1220" s="429"/>
      <c r="J1220" s="429"/>
      <c r="K1220" s="429"/>
      <c r="L1220" s="429"/>
      <c r="M1220" s="429"/>
      <c r="N1220" s="429"/>
      <c r="O1220" s="430">
        <f t="shared" si="54"/>
        <v>-11</v>
      </c>
      <c r="P1220" s="430">
        <f t="shared" si="55"/>
        <v>-10</v>
      </c>
      <c r="Q1220" s="431" t="str">
        <f t="shared" si="56"/>
        <v/>
      </c>
      <c r="R1220" s="429"/>
      <c r="S1220" s="429"/>
    </row>
    <row r="1221" spans="1:19" s="432" customFormat="1" ht="54.95" customHeight="1" x14ac:dyDescent="0.2">
      <c r="A1221" s="424">
        <v>1216</v>
      </c>
      <c r="B1221" s="455"/>
      <c r="C1221" s="454"/>
      <c r="D1221" s="429"/>
      <c r="E1221" s="429"/>
      <c r="F1221" s="436"/>
      <c r="G1221" s="457"/>
      <c r="H1221" s="429"/>
      <c r="I1221" s="429"/>
      <c r="J1221" s="429"/>
      <c r="K1221" s="429"/>
      <c r="L1221" s="429"/>
      <c r="M1221" s="429"/>
      <c r="N1221" s="429"/>
      <c r="O1221" s="430">
        <f t="shared" si="54"/>
        <v>-11</v>
      </c>
      <c r="P1221" s="430">
        <f t="shared" si="55"/>
        <v>-10</v>
      </c>
      <c r="Q1221" s="431" t="str">
        <f t="shared" si="56"/>
        <v/>
      </c>
      <c r="R1221" s="429"/>
      <c r="S1221" s="429"/>
    </row>
    <row r="1222" spans="1:19" s="432" customFormat="1" ht="54.95" customHeight="1" x14ac:dyDescent="0.2">
      <c r="A1222" s="424">
        <v>1217</v>
      </c>
      <c r="B1222" s="455"/>
      <c r="C1222" s="454"/>
      <c r="D1222" s="429"/>
      <c r="E1222" s="429"/>
      <c r="F1222" s="436"/>
      <c r="G1222" s="457"/>
      <c r="H1222" s="429"/>
      <c r="I1222" s="429"/>
      <c r="J1222" s="429"/>
      <c r="K1222" s="429"/>
      <c r="L1222" s="429"/>
      <c r="M1222" s="429"/>
      <c r="N1222" s="429"/>
      <c r="O1222" s="430">
        <f t="shared" si="54"/>
        <v>-11</v>
      </c>
      <c r="P1222" s="430">
        <f t="shared" si="55"/>
        <v>-10</v>
      </c>
      <c r="Q1222" s="431" t="str">
        <f t="shared" si="56"/>
        <v/>
      </c>
      <c r="R1222" s="429"/>
      <c r="S1222" s="429"/>
    </row>
    <row r="1223" spans="1:19" s="432" customFormat="1" ht="54.95" customHeight="1" x14ac:dyDescent="0.2">
      <c r="A1223" s="424">
        <v>1218</v>
      </c>
      <c r="B1223" s="455"/>
      <c r="C1223" s="454"/>
      <c r="D1223" s="429"/>
      <c r="E1223" s="429"/>
      <c r="F1223" s="436"/>
      <c r="G1223" s="457"/>
      <c r="H1223" s="429"/>
      <c r="I1223" s="429"/>
      <c r="J1223" s="429"/>
      <c r="K1223" s="429"/>
      <c r="L1223" s="429"/>
      <c r="M1223" s="429"/>
      <c r="N1223" s="429"/>
      <c r="O1223" s="430">
        <f t="shared" ref="O1223:O1286" si="57">IF(B1223=0,0,IF(YEAR(B1223)=$P$1,MONTH(B1223)-$O$1+12,(YEAR(B1223)-$P$1)*11-$O$1+5+MONTH(B1223)))-11</f>
        <v>-11</v>
      </c>
      <c r="P1223" s="430">
        <f t="shared" ref="P1223:P1286" si="58">IF(C1223=0,0,IF(YEAR(C1223)=$P$1,MONTH(C1223)-$O$1+11,(YEAR(C1223)-$P$1)*12-$O$1+11+MONTH(C1223)))-10</f>
        <v>-10</v>
      </c>
      <c r="Q1223" s="431" t="str">
        <f t="shared" ref="Q1223:Q1286" si="59">SUBSTITUTE(D1223," ","_")</f>
        <v/>
      </c>
      <c r="R1223" s="429"/>
      <c r="S1223" s="429"/>
    </row>
    <row r="1224" spans="1:19" s="432" customFormat="1" ht="54.95" customHeight="1" x14ac:dyDescent="0.2">
      <c r="A1224" s="424">
        <v>1219</v>
      </c>
      <c r="B1224" s="455"/>
      <c r="C1224" s="454"/>
      <c r="D1224" s="429"/>
      <c r="E1224" s="429"/>
      <c r="F1224" s="436"/>
      <c r="G1224" s="457"/>
      <c r="H1224" s="429"/>
      <c r="I1224" s="429"/>
      <c r="J1224" s="429"/>
      <c r="K1224" s="429"/>
      <c r="L1224" s="429"/>
      <c r="M1224" s="429"/>
      <c r="N1224" s="429"/>
      <c r="O1224" s="430">
        <f t="shared" si="57"/>
        <v>-11</v>
      </c>
      <c r="P1224" s="430">
        <f t="shared" si="58"/>
        <v>-10</v>
      </c>
      <c r="Q1224" s="431" t="str">
        <f t="shared" si="59"/>
        <v/>
      </c>
      <c r="R1224" s="429"/>
      <c r="S1224" s="429"/>
    </row>
    <row r="1225" spans="1:19" s="432" customFormat="1" ht="54.95" customHeight="1" x14ac:dyDescent="0.2">
      <c r="A1225" s="424">
        <v>1220</v>
      </c>
      <c r="B1225" s="455"/>
      <c r="C1225" s="454"/>
      <c r="D1225" s="429"/>
      <c r="E1225" s="429"/>
      <c r="F1225" s="436"/>
      <c r="G1225" s="457"/>
      <c r="H1225" s="429"/>
      <c r="I1225" s="429"/>
      <c r="J1225" s="429"/>
      <c r="K1225" s="429"/>
      <c r="L1225" s="429"/>
      <c r="M1225" s="429"/>
      <c r="N1225" s="429"/>
      <c r="O1225" s="430">
        <f t="shared" si="57"/>
        <v>-11</v>
      </c>
      <c r="P1225" s="430">
        <f t="shared" si="58"/>
        <v>-10</v>
      </c>
      <c r="Q1225" s="431" t="str">
        <f t="shared" si="59"/>
        <v/>
      </c>
      <c r="R1225" s="429"/>
      <c r="S1225" s="429"/>
    </row>
    <row r="1226" spans="1:19" s="432" customFormat="1" ht="54.95" customHeight="1" x14ac:dyDescent="0.2">
      <c r="A1226" s="424">
        <v>1221</v>
      </c>
      <c r="B1226" s="455"/>
      <c r="C1226" s="454"/>
      <c r="D1226" s="429"/>
      <c r="E1226" s="429"/>
      <c r="F1226" s="436"/>
      <c r="G1226" s="457"/>
      <c r="H1226" s="429"/>
      <c r="I1226" s="429"/>
      <c r="J1226" s="429"/>
      <c r="K1226" s="429"/>
      <c r="L1226" s="429"/>
      <c r="M1226" s="429"/>
      <c r="N1226" s="429"/>
      <c r="O1226" s="430">
        <f t="shared" si="57"/>
        <v>-11</v>
      </c>
      <c r="P1226" s="430">
        <f t="shared" si="58"/>
        <v>-10</v>
      </c>
      <c r="Q1226" s="431" t="str">
        <f t="shared" si="59"/>
        <v/>
      </c>
      <c r="R1226" s="429"/>
      <c r="S1226" s="429"/>
    </row>
    <row r="1227" spans="1:19" s="432" customFormat="1" ht="54.95" customHeight="1" x14ac:dyDescent="0.2">
      <c r="A1227" s="424">
        <v>1222</v>
      </c>
      <c r="B1227" s="455"/>
      <c r="C1227" s="454"/>
      <c r="D1227" s="429"/>
      <c r="E1227" s="429"/>
      <c r="F1227" s="436"/>
      <c r="G1227" s="457"/>
      <c r="H1227" s="429"/>
      <c r="I1227" s="429"/>
      <c r="J1227" s="429"/>
      <c r="K1227" s="429"/>
      <c r="L1227" s="429"/>
      <c r="M1227" s="429"/>
      <c r="N1227" s="429"/>
      <c r="O1227" s="430">
        <f t="shared" si="57"/>
        <v>-11</v>
      </c>
      <c r="P1227" s="430">
        <f t="shared" si="58"/>
        <v>-10</v>
      </c>
      <c r="Q1227" s="431" t="str">
        <f t="shared" si="59"/>
        <v/>
      </c>
      <c r="R1227" s="429"/>
      <c r="S1227" s="429"/>
    </row>
    <row r="1228" spans="1:19" s="432" customFormat="1" ht="54.95" customHeight="1" x14ac:dyDescent="0.2">
      <c r="A1228" s="424">
        <v>1223</v>
      </c>
      <c r="B1228" s="455"/>
      <c r="C1228" s="454"/>
      <c r="D1228" s="429"/>
      <c r="E1228" s="429"/>
      <c r="F1228" s="436"/>
      <c r="G1228" s="457"/>
      <c r="H1228" s="429"/>
      <c r="I1228" s="429"/>
      <c r="J1228" s="429"/>
      <c r="K1228" s="429"/>
      <c r="L1228" s="429"/>
      <c r="M1228" s="429"/>
      <c r="N1228" s="429"/>
      <c r="O1228" s="430">
        <f t="shared" si="57"/>
        <v>-11</v>
      </c>
      <c r="P1228" s="430">
        <f t="shared" si="58"/>
        <v>-10</v>
      </c>
      <c r="Q1228" s="431" t="str">
        <f t="shared" si="59"/>
        <v/>
      </c>
      <c r="R1228" s="429"/>
      <c r="S1228" s="429"/>
    </row>
    <row r="1229" spans="1:19" s="432" customFormat="1" ht="54.95" customHeight="1" x14ac:dyDescent="0.2">
      <c r="A1229" s="424">
        <v>1224</v>
      </c>
      <c r="B1229" s="455"/>
      <c r="C1229" s="454"/>
      <c r="D1229" s="429"/>
      <c r="E1229" s="429"/>
      <c r="F1229" s="436"/>
      <c r="G1229" s="457"/>
      <c r="H1229" s="429"/>
      <c r="I1229" s="429"/>
      <c r="J1229" s="429"/>
      <c r="K1229" s="429"/>
      <c r="L1229" s="429"/>
      <c r="M1229" s="429"/>
      <c r="N1229" s="429"/>
      <c r="O1229" s="430">
        <f t="shared" si="57"/>
        <v>-11</v>
      </c>
      <c r="P1229" s="430">
        <f t="shared" si="58"/>
        <v>-10</v>
      </c>
      <c r="Q1229" s="431" t="str">
        <f t="shared" si="59"/>
        <v/>
      </c>
      <c r="R1229" s="429"/>
      <c r="S1229" s="429"/>
    </row>
    <row r="1230" spans="1:19" s="432" customFormat="1" ht="54.95" customHeight="1" x14ac:dyDescent="0.2">
      <c r="A1230" s="424">
        <v>1225</v>
      </c>
      <c r="B1230" s="455"/>
      <c r="C1230" s="454"/>
      <c r="D1230" s="429"/>
      <c r="E1230" s="429"/>
      <c r="F1230" s="436"/>
      <c r="G1230" s="457"/>
      <c r="H1230" s="429"/>
      <c r="I1230" s="429"/>
      <c r="J1230" s="429"/>
      <c r="K1230" s="429"/>
      <c r="L1230" s="429"/>
      <c r="M1230" s="429"/>
      <c r="N1230" s="429"/>
      <c r="O1230" s="430">
        <f t="shared" si="57"/>
        <v>-11</v>
      </c>
      <c r="P1230" s="430">
        <f t="shared" si="58"/>
        <v>-10</v>
      </c>
      <c r="Q1230" s="431" t="str">
        <f t="shared" si="59"/>
        <v/>
      </c>
      <c r="R1230" s="429"/>
      <c r="S1230" s="429"/>
    </row>
    <row r="1231" spans="1:19" s="432" customFormat="1" ht="54.95" customHeight="1" x14ac:dyDescent="0.2">
      <c r="A1231" s="424">
        <v>1226</v>
      </c>
      <c r="B1231" s="455"/>
      <c r="C1231" s="454"/>
      <c r="D1231" s="429"/>
      <c r="E1231" s="429"/>
      <c r="F1231" s="436"/>
      <c r="G1231" s="457"/>
      <c r="H1231" s="429"/>
      <c r="I1231" s="429"/>
      <c r="J1231" s="429"/>
      <c r="K1231" s="429"/>
      <c r="L1231" s="429"/>
      <c r="M1231" s="429"/>
      <c r="N1231" s="429"/>
      <c r="O1231" s="430">
        <f t="shared" si="57"/>
        <v>-11</v>
      </c>
      <c r="P1231" s="430">
        <f t="shared" si="58"/>
        <v>-10</v>
      </c>
      <c r="Q1231" s="431" t="str">
        <f t="shared" si="59"/>
        <v/>
      </c>
      <c r="R1231" s="429"/>
      <c r="S1231" s="429"/>
    </row>
    <row r="1232" spans="1:19" s="432" customFormat="1" ht="54.95" customHeight="1" x14ac:dyDescent="0.2">
      <c r="A1232" s="424">
        <v>1227</v>
      </c>
      <c r="B1232" s="455"/>
      <c r="C1232" s="454"/>
      <c r="D1232" s="429"/>
      <c r="E1232" s="429"/>
      <c r="F1232" s="436"/>
      <c r="G1232" s="457"/>
      <c r="H1232" s="429"/>
      <c r="I1232" s="429"/>
      <c r="J1232" s="429"/>
      <c r="K1232" s="429"/>
      <c r="L1232" s="429"/>
      <c r="M1232" s="429"/>
      <c r="N1232" s="429"/>
      <c r="O1232" s="430">
        <f t="shared" si="57"/>
        <v>-11</v>
      </c>
      <c r="P1232" s="430">
        <f t="shared" si="58"/>
        <v>-10</v>
      </c>
      <c r="Q1232" s="431" t="str">
        <f t="shared" si="59"/>
        <v/>
      </c>
      <c r="R1232" s="429"/>
      <c r="S1232" s="429"/>
    </row>
    <row r="1233" spans="1:19" s="432" customFormat="1" ht="54.95" customHeight="1" x14ac:dyDescent="0.2">
      <c r="A1233" s="424">
        <v>1228</v>
      </c>
      <c r="B1233" s="455"/>
      <c r="C1233" s="454"/>
      <c r="D1233" s="429"/>
      <c r="E1233" s="429"/>
      <c r="F1233" s="436"/>
      <c r="G1233" s="457"/>
      <c r="H1233" s="429"/>
      <c r="I1233" s="429"/>
      <c r="J1233" s="429"/>
      <c r="K1233" s="429"/>
      <c r="L1233" s="429"/>
      <c r="M1233" s="429"/>
      <c r="N1233" s="429"/>
      <c r="O1233" s="430">
        <f t="shared" si="57"/>
        <v>-11</v>
      </c>
      <c r="P1233" s="430">
        <f t="shared" si="58"/>
        <v>-10</v>
      </c>
      <c r="Q1233" s="431" t="str">
        <f t="shared" si="59"/>
        <v/>
      </c>
      <c r="R1233" s="429"/>
      <c r="S1233" s="429"/>
    </row>
    <row r="1234" spans="1:19" s="432" customFormat="1" ht="54.95" customHeight="1" x14ac:dyDescent="0.2">
      <c r="A1234" s="424">
        <v>1229</v>
      </c>
      <c r="B1234" s="455"/>
      <c r="C1234" s="454"/>
      <c r="D1234" s="429"/>
      <c r="E1234" s="429"/>
      <c r="F1234" s="436"/>
      <c r="G1234" s="457"/>
      <c r="H1234" s="429"/>
      <c r="I1234" s="429"/>
      <c r="J1234" s="429"/>
      <c r="K1234" s="429"/>
      <c r="L1234" s="429"/>
      <c r="M1234" s="429"/>
      <c r="N1234" s="429"/>
      <c r="O1234" s="430">
        <f t="shared" si="57"/>
        <v>-11</v>
      </c>
      <c r="P1234" s="430">
        <f t="shared" si="58"/>
        <v>-10</v>
      </c>
      <c r="Q1234" s="431" t="str">
        <f t="shared" si="59"/>
        <v/>
      </c>
      <c r="R1234" s="429"/>
      <c r="S1234" s="429"/>
    </row>
    <row r="1235" spans="1:19" s="432" customFormat="1" ht="54.95" customHeight="1" x14ac:dyDescent="0.2">
      <c r="A1235" s="424">
        <v>1230</v>
      </c>
      <c r="B1235" s="455"/>
      <c r="C1235" s="454"/>
      <c r="D1235" s="429"/>
      <c r="E1235" s="429"/>
      <c r="F1235" s="436"/>
      <c r="G1235" s="457"/>
      <c r="H1235" s="429"/>
      <c r="I1235" s="429"/>
      <c r="J1235" s="429"/>
      <c r="K1235" s="429"/>
      <c r="L1235" s="429"/>
      <c r="M1235" s="429"/>
      <c r="N1235" s="429"/>
      <c r="O1235" s="430">
        <f t="shared" si="57"/>
        <v>-11</v>
      </c>
      <c r="P1235" s="430">
        <f t="shared" si="58"/>
        <v>-10</v>
      </c>
      <c r="Q1235" s="431" t="str">
        <f t="shared" si="59"/>
        <v/>
      </c>
      <c r="R1235" s="429"/>
      <c r="S1235" s="429"/>
    </row>
    <row r="1236" spans="1:19" s="432" customFormat="1" ht="54.95" customHeight="1" x14ac:dyDescent="0.2">
      <c r="A1236" s="424">
        <v>1231</v>
      </c>
      <c r="B1236" s="455"/>
      <c r="C1236" s="454"/>
      <c r="D1236" s="429"/>
      <c r="E1236" s="429"/>
      <c r="F1236" s="436"/>
      <c r="G1236" s="457"/>
      <c r="H1236" s="429"/>
      <c r="I1236" s="429"/>
      <c r="J1236" s="429"/>
      <c r="K1236" s="429"/>
      <c r="L1236" s="429"/>
      <c r="M1236" s="429"/>
      <c r="N1236" s="429"/>
      <c r="O1236" s="430">
        <f t="shared" si="57"/>
        <v>-11</v>
      </c>
      <c r="P1236" s="430">
        <f t="shared" si="58"/>
        <v>-10</v>
      </c>
      <c r="Q1236" s="431" t="str">
        <f t="shared" si="59"/>
        <v/>
      </c>
      <c r="R1236" s="429"/>
      <c r="S1236" s="429"/>
    </row>
    <row r="1237" spans="1:19" s="432" customFormat="1" ht="54.95" customHeight="1" x14ac:dyDescent="0.2">
      <c r="A1237" s="424">
        <v>1232</v>
      </c>
      <c r="B1237" s="455"/>
      <c r="C1237" s="454"/>
      <c r="D1237" s="429"/>
      <c r="E1237" s="429"/>
      <c r="F1237" s="436"/>
      <c r="G1237" s="457"/>
      <c r="H1237" s="429"/>
      <c r="I1237" s="429"/>
      <c r="J1237" s="429"/>
      <c r="K1237" s="429"/>
      <c r="L1237" s="429"/>
      <c r="M1237" s="429"/>
      <c r="N1237" s="429"/>
      <c r="O1237" s="430">
        <f t="shared" si="57"/>
        <v>-11</v>
      </c>
      <c r="P1237" s="430">
        <f t="shared" si="58"/>
        <v>-10</v>
      </c>
      <c r="Q1237" s="431" t="str">
        <f t="shared" si="59"/>
        <v/>
      </c>
      <c r="R1237" s="429"/>
      <c r="S1237" s="429"/>
    </row>
    <row r="1238" spans="1:19" s="432" customFormat="1" ht="54.95" customHeight="1" x14ac:dyDescent="0.2">
      <c r="A1238" s="424">
        <v>1233</v>
      </c>
      <c r="B1238" s="455"/>
      <c r="C1238" s="454"/>
      <c r="D1238" s="429"/>
      <c r="E1238" s="429"/>
      <c r="F1238" s="436"/>
      <c r="G1238" s="457"/>
      <c r="H1238" s="429"/>
      <c r="I1238" s="429"/>
      <c r="J1238" s="429"/>
      <c r="K1238" s="429"/>
      <c r="L1238" s="429"/>
      <c r="M1238" s="429"/>
      <c r="N1238" s="429"/>
      <c r="O1238" s="430">
        <f t="shared" si="57"/>
        <v>-11</v>
      </c>
      <c r="P1238" s="430">
        <f t="shared" si="58"/>
        <v>-10</v>
      </c>
      <c r="Q1238" s="431" t="str">
        <f t="shared" si="59"/>
        <v/>
      </c>
      <c r="R1238" s="429"/>
      <c r="S1238" s="429"/>
    </row>
    <row r="1239" spans="1:19" s="432" customFormat="1" ht="54.95" customHeight="1" x14ac:dyDescent="0.2">
      <c r="A1239" s="424">
        <v>1234</v>
      </c>
      <c r="B1239" s="455"/>
      <c r="C1239" s="454"/>
      <c r="D1239" s="429"/>
      <c r="E1239" s="429"/>
      <c r="F1239" s="436"/>
      <c r="G1239" s="457"/>
      <c r="H1239" s="429"/>
      <c r="I1239" s="429"/>
      <c r="J1239" s="429"/>
      <c r="K1239" s="429"/>
      <c r="L1239" s="429"/>
      <c r="M1239" s="429"/>
      <c r="N1239" s="429"/>
      <c r="O1239" s="430">
        <f t="shared" si="57"/>
        <v>-11</v>
      </c>
      <c r="P1239" s="430">
        <f t="shared" si="58"/>
        <v>-10</v>
      </c>
      <c r="Q1239" s="431" t="str">
        <f t="shared" si="59"/>
        <v/>
      </c>
      <c r="R1239" s="429"/>
      <c r="S1239" s="429"/>
    </row>
    <row r="1240" spans="1:19" s="432" customFormat="1" ht="54.95" customHeight="1" x14ac:dyDescent="0.2">
      <c r="A1240" s="424">
        <v>1235</v>
      </c>
      <c r="B1240" s="455"/>
      <c r="C1240" s="454"/>
      <c r="D1240" s="429"/>
      <c r="E1240" s="429"/>
      <c r="F1240" s="436"/>
      <c r="G1240" s="457"/>
      <c r="H1240" s="429"/>
      <c r="I1240" s="429"/>
      <c r="J1240" s="429"/>
      <c r="K1240" s="429"/>
      <c r="L1240" s="429"/>
      <c r="M1240" s="429"/>
      <c r="N1240" s="429"/>
      <c r="O1240" s="430">
        <f t="shared" si="57"/>
        <v>-11</v>
      </c>
      <c r="P1240" s="430">
        <f t="shared" si="58"/>
        <v>-10</v>
      </c>
      <c r="Q1240" s="431" t="str">
        <f t="shared" si="59"/>
        <v/>
      </c>
      <c r="R1240" s="429"/>
      <c r="S1240" s="429"/>
    </row>
    <row r="1241" spans="1:19" s="432" customFormat="1" ht="54.95" customHeight="1" x14ac:dyDescent="0.2">
      <c r="A1241" s="424">
        <v>1236</v>
      </c>
      <c r="B1241" s="455"/>
      <c r="C1241" s="454"/>
      <c r="D1241" s="429"/>
      <c r="E1241" s="429"/>
      <c r="F1241" s="436"/>
      <c r="G1241" s="457"/>
      <c r="H1241" s="429"/>
      <c r="I1241" s="429"/>
      <c r="J1241" s="429"/>
      <c r="K1241" s="429"/>
      <c r="L1241" s="429"/>
      <c r="M1241" s="429"/>
      <c r="N1241" s="429"/>
      <c r="O1241" s="430">
        <f t="shared" si="57"/>
        <v>-11</v>
      </c>
      <c r="P1241" s="430">
        <f t="shared" si="58"/>
        <v>-10</v>
      </c>
      <c r="Q1241" s="431" t="str">
        <f t="shared" si="59"/>
        <v/>
      </c>
      <c r="R1241" s="429"/>
      <c r="S1241" s="429"/>
    </row>
    <row r="1242" spans="1:19" s="432" customFormat="1" ht="54.95" customHeight="1" x14ac:dyDescent="0.2">
      <c r="A1242" s="424">
        <v>1237</v>
      </c>
      <c r="B1242" s="455"/>
      <c r="C1242" s="454"/>
      <c r="D1242" s="429"/>
      <c r="E1242" s="429"/>
      <c r="F1242" s="436"/>
      <c r="G1242" s="457"/>
      <c r="H1242" s="429"/>
      <c r="I1242" s="429"/>
      <c r="J1242" s="429"/>
      <c r="K1242" s="429"/>
      <c r="L1242" s="429"/>
      <c r="M1242" s="429"/>
      <c r="N1242" s="429"/>
      <c r="O1242" s="430">
        <f t="shared" si="57"/>
        <v>-11</v>
      </c>
      <c r="P1242" s="430">
        <f t="shared" si="58"/>
        <v>-10</v>
      </c>
      <c r="Q1242" s="431" t="str">
        <f t="shared" si="59"/>
        <v/>
      </c>
      <c r="R1242" s="429"/>
      <c r="S1242" s="429"/>
    </row>
    <row r="1243" spans="1:19" s="432" customFormat="1" ht="54.95" customHeight="1" x14ac:dyDescent="0.2">
      <c r="A1243" s="424">
        <v>1238</v>
      </c>
      <c r="B1243" s="455"/>
      <c r="C1243" s="454"/>
      <c r="D1243" s="429"/>
      <c r="E1243" s="429"/>
      <c r="F1243" s="436"/>
      <c r="G1243" s="457"/>
      <c r="H1243" s="429"/>
      <c r="I1243" s="429"/>
      <c r="J1243" s="429"/>
      <c r="K1243" s="429"/>
      <c r="L1243" s="429"/>
      <c r="M1243" s="429"/>
      <c r="N1243" s="429"/>
      <c r="O1243" s="430">
        <f t="shared" si="57"/>
        <v>-11</v>
      </c>
      <c r="P1243" s="430">
        <f t="shared" si="58"/>
        <v>-10</v>
      </c>
      <c r="Q1243" s="431" t="str">
        <f t="shared" si="59"/>
        <v/>
      </c>
      <c r="R1243" s="429"/>
      <c r="S1243" s="429"/>
    </row>
    <row r="1244" spans="1:19" s="432" customFormat="1" ht="54.95" customHeight="1" x14ac:dyDescent="0.2">
      <c r="A1244" s="424">
        <v>1239</v>
      </c>
      <c r="B1244" s="455"/>
      <c r="C1244" s="454"/>
      <c r="D1244" s="429"/>
      <c r="E1244" s="429"/>
      <c r="F1244" s="436"/>
      <c r="G1244" s="457"/>
      <c r="H1244" s="429"/>
      <c r="I1244" s="429"/>
      <c r="J1244" s="429"/>
      <c r="K1244" s="429"/>
      <c r="L1244" s="429"/>
      <c r="M1244" s="429"/>
      <c r="N1244" s="429"/>
      <c r="O1244" s="430">
        <f t="shared" si="57"/>
        <v>-11</v>
      </c>
      <c r="P1244" s="430">
        <f t="shared" si="58"/>
        <v>-10</v>
      </c>
      <c r="Q1244" s="431" t="str">
        <f t="shared" si="59"/>
        <v/>
      </c>
      <c r="R1244" s="429"/>
      <c r="S1244" s="429"/>
    </row>
    <row r="1245" spans="1:19" s="432" customFormat="1" ht="54.95" customHeight="1" x14ac:dyDescent="0.2">
      <c r="A1245" s="424">
        <v>1240</v>
      </c>
      <c r="B1245" s="455"/>
      <c r="C1245" s="454"/>
      <c r="D1245" s="429"/>
      <c r="E1245" s="429"/>
      <c r="F1245" s="436"/>
      <c r="G1245" s="457"/>
      <c r="H1245" s="429"/>
      <c r="I1245" s="429"/>
      <c r="J1245" s="429"/>
      <c r="K1245" s="429"/>
      <c r="L1245" s="429"/>
      <c r="M1245" s="429"/>
      <c r="N1245" s="429"/>
      <c r="O1245" s="430">
        <f t="shared" si="57"/>
        <v>-11</v>
      </c>
      <c r="P1245" s="430">
        <f t="shared" si="58"/>
        <v>-10</v>
      </c>
      <c r="Q1245" s="431" t="str">
        <f t="shared" si="59"/>
        <v/>
      </c>
      <c r="R1245" s="429"/>
      <c r="S1245" s="429"/>
    </row>
    <row r="1246" spans="1:19" s="432" customFormat="1" ht="54.95" customHeight="1" x14ac:dyDescent="0.2">
      <c r="A1246" s="424">
        <v>1241</v>
      </c>
      <c r="B1246" s="455"/>
      <c r="C1246" s="454"/>
      <c r="D1246" s="429"/>
      <c r="E1246" s="429"/>
      <c r="F1246" s="436"/>
      <c r="G1246" s="457"/>
      <c r="H1246" s="429"/>
      <c r="I1246" s="429"/>
      <c r="J1246" s="429"/>
      <c r="K1246" s="429"/>
      <c r="L1246" s="429"/>
      <c r="M1246" s="429"/>
      <c r="N1246" s="429"/>
      <c r="O1246" s="430">
        <f t="shared" si="57"/>
        <v>-11</v>
      </c>
      <c r="P1246" s="430">
        <f t="shared" si="58"/>
        <v>-10</v>
      </c>
      <c r="Q1246" s="431" t="str">
        <f t="shared" si="59"/>
        <v/>
      </c>
      <c r="R1246" s="429"/>
      <c r="S1246" s="429"/>
    </row>
    <row r="1247" spans="1:19" s="432" customFormat="1" ht="54.95" customHeight="1" x14ac:dyDescent="0.2">
      <c r="A1247" s="424">
        <v>1242</v>
      </c>
      <c r="B1247" s="455"/>
      <c r="C1247" s="454"/>
      <c r="D1247" s="429"/>
      <c r="E1247" s="429"/>
      <c r="F1247" s="436"/>
      <c r="G1247" s="457"/>
      <c r="H1247" s="429"/>
      <c r="I1247" s="429"/>
      <c r="J1247" s="429"/>
      <c r="K1247" s="429"/>
      <c r="L1247" s="429"/>
      <c r="M1247" s="429"/>
      <c r="N1247" s="429"/>
      <c r="O1247" s="430">
        <f t="shared" si="57"/>
        <v>-11</v>
      </c>
      <c r="P1247" s="430">
        <f t="shared" si="58"/>
        <v>-10</v>
      </c>
      <c r="Q1247" s="431" t="str">
        <f t="shared" si="59"/>
        <v/>
      </c>
      <c r="R1247" s="429"/>
      <c r="S1247" s="429"/>
    </row>
    <row r="1248" spans="1:19" s="432" customFormat="1" ht="54.95" customHeight="1" x14ac:dyDescent="0.2">
      <c r="A1248" s="424">
        <v>1243</v>
      </c>
      <c r="B1248" s="455"/>
      <c r="C1248" s="454"/>
      <c r="D1248" s="429"/>
      <c r="E1248" s="429"/>
      <c r="F1248" s="436"/>
      <c r="G1248" s="457"/>
      <c r="H1248" s="429"/>
      <c r="I1248" s="429"/>
      <c r="J1248" s="429"/>
      <c r="K1248" s="429"/>
      <c r="L1248" s="429"/>
      <c r="M1248" s="429"/>
      <c r="N1248" s="429"/>
      <c r="O1248" s="430">
        <f t="shared" si="57"/>
        <v>-11</v>
      </c>
      <c r="P1248" s="430">
        <f t="shared" si="58"/>
        <v>-10</v>
      </c>
      <c r="Q1248" s="431" t="str">
        <f t="shared" si="59"/>
        <v/>
      </c>
      <c r="R1248" s="429"/>
      <c r="S1248" s="429"/>
    </row>
    <row r="1249" spans="1:19" s="432" customFormat="1" ht="54.95" customHeight="1" x14ac:dyDescent="0.2">
      <c r="A1249" s="424">
        <v>1244</v>
      </c>
      <c r="B1249" s="455"/>
      <c r="C1249" s="454"/>
      <c r="D1249" s="429"/>
      <c r="E1249" s="429"/>
      <c r="F1249" s="436"/>
      <c r="G1249" s="457"/>
      <c r="H1249" s="429"/>
      <c r="I1249" s="429"/>
      <c r="J1249" s="429"/>
      <c r="K1249" s="429"/>
      <c r="L1249" s="429"/>
      <c r="M1249" s="429"/>
      <c r="N1249" s="429"/>
      <c r="O1249" s="430">
        <f t="shared" si="57"/>
        <v>-11</v>
      </c>
      <c r="P1249" s="430">
        <f t="shared" si="58"/>
        <v>-10</v>
      </c>
      <c r="Q1249" s="431" t="str">
        <f t="shared" si="59"/>
        <v/>
      </c>
      <c r="R1249" s="429"/>
      <c r="S1249" s="429"/>
    </row>
    <row r="1250" spans="1:19" s="432" customFormat="1" ht="54.95" customHeight="1" x14ac:dyDescent="0.2">
      <c r="A1250" s="424">
        <v>1245</v>
      </c>
      <c r="B1250" s="455"/>
      <c r="C1250" s="454"/>
      <c r="D1250" s="429"/>
      <c r="E1250" s="429"/>
      <c r="F1250" s="436"/>
      <c r="G1250" s="457"/>
      <c r="H1250" s="429"/>
      <c r="I1250" s="429"/>
      <c r="J1250" s="429"/>
      <c r="K1250" s="429"/>
      <c r="L1250" s="429"/>
      <c r="M1250" s="429"/>
      <c r="N1250" s="429"/>
      <c r="O1250" s="430">
        <f t="shared" si="57"/>
        <v>-11</v>
      </c>
      <c r="P1250" s="430">
        <f t="shared" si="58"/>
        <v>-10</v>
      </c>
      <c r="Q1250" s="431" t="str">
        <f t="shared" si="59"/>
        <v/>
      </c>
      <c r="R1250" s="429"/>
      <c r="S1250" s="429"/>
    </row>
    <row r="1251" spans="1:19" s="432" customFormat="1" ht="54.95" customHeight="1" x14ac:dyDescent="0.2">
      <c r="A1251" s="424">
        <v>1246</v>
      </c>
      <c r="B1251" s="455"/>
      <c r="C1251" s="454"/>
      <c r="D1251" s="429"/>
      <c r="E1251" s="429"/>
      <c r="F1251" s="436"/>
      <c r="G1251" s="457"/>
      <c r="H1251" s="429"/>
      <c r="I1251" s="429"/>
      <c r="J1251" s="429"/>
      <c r="K1251" s="429"/>
      <c r="L1251" s="429"/>
      <c r="M1251" s="429"/>
      <c r="N1251" s="429"/>
      <c r="O1251" s="430">
        <f t="shared" si="57"/>
        <v>-11</v>
      </c>
      <c r="P1251" s="430">
        <f t="shared" si="58"/>
        <v>-10</v>
      </c>
      <c r="Q1251" s="431" t="str">
        <f t="shared" si="59"/>
        <v/>
      </c>
      <c r="R1251" s="429"/>
      <c r="S1251" s="429"/>
    </row>
    <row r="1252" spans="1:19" s="432" customFormat="1" ht="54.95" customHeight="1" x14ac:dyDescent="0.2">
      <c r="A1252" s="424">
        <v>1247</v>
      </c>
      <c r="B1252" s="455"/>
      <c r="C1252" s="454"/>
      <c r="D1252" s="429"/>
      <c r="E1252" s="429"/>
      <c r="F1252" s="436"/>
      <c r="G1252" s="457"/>
      <c r="H1252" s="429"/>
      <c r="I1252" s="429"/>
      <c r="J1252" s="429"/>
      <c r="K1252" s="429"/>
      <c r="L1252" s="429"/>
      <c r="M1252" s="429"/>
      <c r="N1252" s="429"/>
      <c r="O1252" s="430">
        <f t="shared" si="57"/>
        <v>-11</v>
      </c>
      <c r="P1252" s="430">
        <f t="shared" si="58"/>
        <v>-10</v>
      </c>
      <c r="Q1252" s="431" t="str">
        <f t="shared" si="59"/>
        <v/>
      </c>
      <c r="R1252" s="429"/>
      <c r="S1252" s="429"/>
    </row>
    <row r="1253" spans="1:19" s="432" customFormat="1" ht="54.95" customHeight="1" x14ac:dyDescent="0.2">
      <c r="A1253" s="424">
        <v>1248</v>
      </c>
      <c r="B1253" s="455"/>
      <c r="C1253" s="454"/>
      <c r="D1253" s="429"/>
      <c r="E1253" s="429"/>
      <c r="F1253" s="436"/>
      <c r="G1253" s="457"/>
      <c r="H1253" s="429"/>
      <c r="I1253" s="429"/>
      <c r="J1253" s="429"/>
      <c r="K1253" s="429"/>
      <c r="L1253" s="429"/>
      <c r="M1253" s="429"/>
      <c r="N1253" s="429"/>
      <c r="O1253" s="430">
        <f t="shared" si="57"/>
        <v>-11</v>
      </c>
      <c r="P1253" s="430">
        <f t="shared" si="58"/>
        <v>-10</v>
      </c>
      <c r="Q1253" s="431" t="str">
        <f t="shared" si="59"/>
        <v/>
      </c>
      <c r="R1253" s="429"/>
      <c r="S1253" s="429"/>
    </row>
    <row r="1254" spans="1:19" s="432" customFormat="1" ht="54.95" customHeight="1" x14ac:dyDescent="0.2">
      <c r="A1254" s="424">
        <v>1249</v>
      </c>
      <c r="B1254" s="455"/>
      <c r="C1254" s="454"/>
      <c r="D1254" s="429"/>
      <c r="E1254" s="429"/>
      <c r="F1254" s="436"/>
      <c r="G1254" s="457"/>
      <c r="H1254" s="429"/>
      <c r="I1254" s="429"/>
      <c r="J1254" s="429"/>
      <c r="K1254" s="429"/>
      <c r="L1254" s="429"/>
      <c r="M1254" s="429"/>
      <c r="N1254" s="429"/>
      <c r="O1254" s="430">
        <f t="shared" si="57"/>
        <v>-11</v>
      </c>
      <c r="P1254" s="430">
        <f t="shared" si="58"/>
        <v>-10</v>
      </c>
      <c r="Q1254" s="431" t="str">
        <f t="shared" si="59"/>
        <v/>
      </c>
      <c r="R1254" s="429"/>
      <c r="S1254" s="429"/>
    </row>
    <row r="1255" spans="1:19" s="432" customFormat="1" ht="54.95" customHeight="1" x14ac:dyDescent="0.2">
      <c r="A1255" s="424">
        <v>1250</v>
      </c>
      <c r="B1255" s="455"/>
      <c r="C1255" s="454"/>
      <c r="D1255" s="429"/>
      <c r="E1255" s="429"/>
      <c r="F1255" s="436"/>
      <c r="G1255" s="457"/>
      <c r="H1255" s="429"/>
      <c r="I1255" s="429"/>
      <c r="J1255" s="429"/>
      <c r="K1255" s="429"/>
      <c r="L1255" s="429"/>
      <c r="M1255" s="429"/>
      <c r="N1255" s="429"/>
      <c r="O1255" s="430">
        <f t="shared" si="57"/>
        <v>-11</v>
      </c>
      <c r="P1255" s="430">
        <f t="shared" si="58"/>
        <v>-10</v>
      </c>
      <c r="Q1255" s="431" t="str">
        <f t="shared" si="59"/>
        <v/>
      </c>
      <c r="R1255" s="429"/>
      <c r="S1255" s="429"/>
    </row>
    <row r="1256" spans="1:19" s="432" customFormat="1" ht="54.95" customHeight="1" x14ac:dyDescent="0.2">
      <c r="A1256" s="424">
        <v>1251</v>
      </c>
      <c r="B1256" s="455"/>
      <c r="C1256" s="454"/>
      <c r="D1256" s="429"/>
      <c r="E1256" s="429"/>
      <c r="F1256" s="436"/>
      <c r="G1256" s="457"/>
      <c r="H1256" s="429"/>
      <c r="I1256" s="429"/>
      <c r="J1256" s="429"/>
      <c r="K1256" s="429"/>
      <c r="L1256" s="429"/>
      <c r="M1256" s="429"/>
      <c r="N1256" s="429"/>
      <c r="O1256" s="430">
        <f t="shared" si="57"/>
        <v>-11</v>
      </c>
      <c r="P1256" s="430">
        <f t="shared" si="58"/>
        <v>-10</v>
      </c>
      <c r="Q1256" s="431" t="str">
        <f t="shared" si="59"/>
        <v/>
      </c>
      <c r="R1256" s="429"/>
      <c r="S1256" s="429"/>
    </row>
    <row r="1257" spans="1:19" s="432" customFormat="1" ht="54.95" customHeight="1" x14ac:dyDescent="0.2">
      <c r="A1257" s="424">
        <v>1252</v>
      </c>
      <c r="B1257" s="455"/>
      <c r="C1257" s="454"/>
      <c r="D1257" s="429"/>
      <c r="E1257" s="429"/>
      <c r="F1257" s="436"/>
      <c r="G1257" s="457"/>
      <c r="H1257" s="429"/>
      <c r="I1257" s="429"/>
      <c r="J1257" s="429"/>
      <c r="K1257" s="429"/>
      <c r="L1257" s="429"/>
      <c r="M1257" s="429"/>
      <c r="N1257" s="429"/>
      <c r="O1257" s="430">
        <f t="shared" si="57"/>
        <v>-11</v>
      </c>
      <c r="P1257" s="430">
        <f t="shared" si="58"/>
        <v>-10</v>
      </c>
      <c r="Q1257" s="431" t="str">
        <f t="shared" si="59"/>
        <v/>
      </c>
      <c r="R1257" s="429"/>
      <c r="S1257" s="429"/>
    </row>
    <row r="1258" spans="1:19" s="432" customFormat="1" ht="54.95" customHeight="1" x14ac:dyDescent="0.2">
      <c r="A1258" s="424">
        <v>1253</v>
      </c>
      <c r="B1258" s="455"/>
      <c r="C1258" s="454"/>
      <c r="D1258" s="429"/>
      <c r="E1258" s="429"/>
      <c r="F1258" s="436"/>
      <c r="G1258" s="457"/>
      <c r="H1258" s="429"/>
      <c r="I1258" s="429"/>
      <c r="J1258" s="429"/>
      <c r="K1258" s="429"/>
      <c r="L1258" s="429"/>
      <c r="M1258" s="429"/>
      <c r="N1258" s="429"/>
      <c r="O1258" s="430">
        <f t="shared" si="57"/>
        <v>-11</v>
      </c>
      <c r="P1258" s="430">
        <f t="shared" si="58"/>
        <v>-10</v>
      </c>
      <c r="Q1258" s="431" t="str">
        <f t="shared" si="59"/>
        <v/>
      </c>
      <c r="R1258" s="429"/>
      <c r="S1258" s="429"/>
    </row>
    <row r="1259" spans="1:19" s="432" customFormat="1" ht="54.95" customHeight="1" x14ac:dyDescent="0.2">
      <c r="A1259" s="424">
        <v>1254</v>
      </c>
      <c r="B1259" s="455"/>
      <c r="C1259" s="454"/>
      <c r="D1259" s="429"/>
      <c r="E1259" s="429"/>
      <c r="F1259" s="436"/>
      <c r="G1259" s="457"/>
      <c r="H1259" s="429"/>
      <c r="I1259" s="429"/>
      <c r="J1259" s="429"/>
      <c r="K1259" s="429"/>
      <c r="L1259" s="429"/>
      <c r="M1259" s="429"/>
      <c r="N1259" s="429"/>
      <c r="O1259" s="430">
        <f t="shared" si="57"/>
        <v>-11</v>
      </c>
      <c r="P1259" s="430">
        <f t="shared" si="58"/>
        <v>-10</v>
      </c>
      <c r="Q1259" s="431" t="str">
        <f t="shared" si="59"/>
        <v/>
      </c>
      <c r="R1259" s="429"/>
      <c r="S1259" s="429"/>
    </row>
    <row r="1260" spans="1:19" s="432" customFormat="1" ht="54.95" customHeight="1" x14ac:dyDescent="0.2">
      <c r="A1260" s="424">
        <v>1255</v>
      </c>
      <c r="B1260" s="455"/>
      <c r="C1260" s="454"/>
      <c r="D1260" s="429"/>
      <c r="E1260" s="429"/>
      <c r="F1260" s="436"/>
      <c r="G1260" s="457"/>
      <c r="H1260" s="429"/>
      <c r="I1260" s="429"/>
      <c r="J1260" s="429"/>
      <c r="K1260" s="429"/>
      <c r="L1260" s="429"/>
      <c r="M1260" s="429"/>
      <c r="N1260" s="429"/>
      <c r="O1260" s="430">
        <f t="shared" si="57"/>
        <v>-11</v>
      </c>
      <c r="P1260" s="430">
        <f t="shared" si="58"/>
        <v>-10</v>
      </c>
      <c r="Q1260" s="431" t="str">
        <f t="shared" si="59"/>
        <v/>
      </c>
      <c r="R1260" s="429"/>
      <c r="S1260" s="429"/>
    </row>
    <row r="1261" spans="1:19" s="432" customFormat="1" ht="54.95" customHeight="1" x14ac:dyDescent="0.2">
      <c r="A1261" s="424">
        <v>1256</v>
      </c>
      <c r="B1261" s="455"/>
      <c r="C1261" s="454"/>
      <c r="D1261" s="429"/>
      <c r="E1261" s="429"/>
      <c r="F1261" s="436"/>
      <c r="G1261" s="457"/>
      <c r="H1261" s="429"/>
      <c r="I1261" s="429"/>
      <c r="J1261" s="429"/>
      <c r="K1261" s="429"/>
      <c r="L1261" s="429"/>
      <c r="M1261" s="429"/>
      <c r="N1261" s="429"/>
      <c r="O1261" s="430">
        <f t="shared" si="57"/>
        <v>-11</v>
      </c>
      <c r="P1261" s="430">
        <f t="shared" si="58"/>
        <v>-10</v>
      </c>
      <c r="Q1261" s="431" t="str">
        <f t="shared" si="59"/>
        <v/>
      </c>
      <c r="R1261" s="429"/>
      <c r="S1261" s="429"/>
    </row>
    <row r="1262" spans="1:19" s="432" customFormat="1" ht="54.95" customHeight="1" x14ac:dyDescent="0.2">
      <c r="A1262" s="424">
        <v>1257</v>
      </c>
      <c r="B1262" s="455"/>
      <c r="C1262" s="454"/>
      <c r="D1262" s="429"/>
      <c r="E1262" s="429"/>
      <c r="F1262" s="436"/>
      <c r="G1262" s="457"/>
      <c r="H1262" s="429"/>
      <c r="I1262" s="429"/>
      <c r="J1262" s="429"/>
      <c r="K1262" s="429"/>
      <c r="L1262" s="429"/>
      <c r="M1262" s="429"/>
      <c r="N1262" s="429"/>
      <c r="O1262" s="430">
        <f t="shared" si="57"/>
        <v>-11</v>
      </c>
      <c r="P1262" s="430">
        <f t="shared" si="58"/>
        <v>-10</v>
      </c>
      <c r="Q1262" s="431" t="str">
        <f t="shared" si="59"/>
        <v/>
      </c>
      <c r="R1262" s="429"/>
      <c r="S1262" s="429"/>
    </row>
    <row r="1263" spans="1:19" s="432" customFormat="1" ht="54.95" customHeight="1" x14ac:dyDescent="0.2">
      <c r="A1263" s="424">
        <v>1258</v>
      </c>
      <c r="B1263" s="455"/>
      <c r="C1263" s="454"/>
      <c r="D1263" s="429"/>
      <c r="E1263" s="429"/>
      <c r="F1263" s="436"/>
      <c r="G1263" s="457"/>
      <c r="H1263" s="429"/>
      <c r="I1263" s="429"/>
      <c r="J1263" s="429"/>
      <c r="K1263" s="429"/>
      <c r="L1263" s="429"/>
      <c r="M1263" s="429"/>
      <c r="N1263" s="429"/>
      <c r="O1263" s="430">
        <f t="shared" si="57"/>
        <v>-11</v>
      </c>
      <c r="P1263" s="430">
        <f t="shared" si="58"/>
        <v>-10</v>
      </c>
      <c r="Q1263" s="431" t="str">
        <f t="shared" si="59"/>
        <v/>
      </c>
      <c r="R1263" s="429"/>
      <c r="S1263" s="429"/>
    </row>
    <row r="1264" spans="1:19" s="432" customFormat="1" ht="54.95" customHeight="1" x14ac:dyDescent="0.2">
      <c r="A1264" s="424">
        <v>1259</v>
      </c>
      <c r="B1264" s="455"/>
      <c r="C1264" s="454"/>
      <c r="D1264" s="429"/>
      <c r="E1264" s="429"/>
      <c r="F1264" s="436"/>
      <c r="G1264" s="457"/>
      <c r="H1264" s="429"/>
      <c r="I1264" s="429"/>
      <c r="J1264" s="429"/>
      <c r="K1264" s="429"/>
      <c r="L1264" s="429"/>
      <c r="M1264" s="429"/>
      <c r="N1264" s="429"/>
      <c r="O1264" s="430">
        <f t="shared" si="57"/>
        <v>-11</v>
      </c>
      <c r="P1264" s="430">
        <f t="shared" si="58"/>
        <v>-10</v>
      </c>
      <c r="Q1264" s="431" t="str">
        <f t="shared" si="59"/>
        <v/>
      </c>
      <c r="R1264" s="429"/>
      <c r="S1264" s="429"/>
    </row>
    <row r="1265" spans="1:19" s="432" customFormat="1" ht="54.95" customHeight="1" x14ac:dyDescent="0.2">
      <c r="A1265" s="424">
        <v>1260</v>
      </c>
      <c r="B1265" s="455"/>
      <c r="C1265" s="454"/>
      <c r="D1265" s="429"/>
      <c r="E1265" s="429"/>
      <c r="F1265" s="436"/>
      <c r="G1265" s="457"/>
      <c r="H1265" s="429"/>
      <c r="I1265" s="429"/>
      <c r="J1265" s="429"/>
      <c r="K1265" s="429"/>
      <c r="L1265" s="429"/>
      <c r="M1265" s="429"/>
      <c r="N1265" s="429"/>
      <c r="O1265" s="430">
        <f t="shared" si="57"/>
        <v>-11</v>
      </c>
      <c r="P1265" s="430">
        <f t="shared" si="58"/>
        <v>-10</v>
      </c>
      <c r="Q1265" s="431" t="str">
        <f t="shared" si="59"/>
        <v/>
      </c>
      <c r="R1265" s="429"/>
      <c r="S1265" s="429"/>
    </row>
    <row r="1266" spans="1:19" s="432" customFormat="1" ht="54.95" customHeight="1" x14ac:dyDescent="0.2">
      <c r="A1266" s="424">
        <v>1261</v>
      </c>
      <c r="B1266" s="455"/>
      <c r="C1266" s="454"/>
      <c r="D1266" s="429"/>
      <c r="E1266" s="429"/>
      <c r="F1266" s="436"/>
      <c r="G1266" s="457"/>
      <c r="H1266" s="429"/>
      <c r="I1266" s="429"/>
      <c r="J1266" s="429"/>
      <c r="K1266" s="429"/>
      <c r="L1266" s="429"/>
      <c r="M1266" s="429"/>
      <c r="N1266" s="429"/>
      <c r="O1266" s="430">
        <f t="shared" si="57"/>
        <v>-11</v>
      </c>
      <c r="P1266" s="430">
        <f t="shared" si="58"/>
        <v>-10</v>
      </c>
      <c r="Q1266" s="431" t="str">
        <f t="shared" si="59"/>
        <v/>
      </c>
      <c r="R1266" s="429"/>
      <c r="S1266" s="429"/>
    </row>
    <row r="1267" spans="1:19" s="432" customFormat="1" ht="54.95" customHeight="1" x14ac:dyDescent="0.2">
      <c r="A1267" s="424">
        <v>1262</v>
      </c>
      <c r="B1267" s="455"/>
      <c r="C1267" s="454"/>
      <c r="D1267" s="429"/>
      <c r="E1267" s="429"/>
      <c r="F1267" s="436"/>
      <c r="G1267" s="457"/>
      <c r="H1267" s="429"/>
      <c r="I1267" s="429"/>
      <c r="J1267" s="429"/>
      <c r="K1267" s="429"/>
      <c r="L1267" s="429"/>
      <c r="M1267" s="429"/>
      <c r="N1267" s="429"/>
      <c r="O1267" s="430">
        <f t="shared" si="57"/>
        <v>-11</v>
      </c>
      <c r="P1267" s="430">
        <f t="shared" si="58"/>
        <v>-10</v>
      </c>
      <c r="Q1267" s="431" t="str">
        <f t="shared" si="59"/>
        <v/>
      </c>
      <c r="R1267" s="429"/>
      <c r="S1267" s="429"/>
    </row>
    <row r="1268" spans="1:19" s="432" customFormat="1" ht="54.95" customHeight="1" x14ac:dyDescent="0.2">
      <c r="A1268" s="424">
        <v>1263</v>
      </c>
      <c r="B1268" s="455"/>
      <c r="C1268" s="454"/>
      <c r="D1268" s="429"/>
      <c r="E1268" s="429"/>
      <c r="F1268" s="436"/>
      <c r="G1268" s="457"/>
      <c r="H1268" s="429"/>
      <c r="I1268" s="429"/>
      <c r="J1268" s="429"/>
      <c r="K1268" s="429"/>
      <c r="L1268" s="429"/>
      <c r="M1268" s="429"/>
      <c r="N1268" s="429"/>
      <c r="O1268" s="430">
        <f t="shared" si="57"/>
        <v>-11</v>
      </c>
      <c r="P1268" s="430">
        <f t="shared" si="58"/>
        <v>-10</v>
      </c>
      <c r="Q1268" s="431" t="str">
        <f t="shared" si="59"/>
        <v/>
      </c>
      <c r="R1268" s="429"/>
      <c r="S1268" s="429"/>
    </row>
    <row r="1269" spans="1:19" s="432" customFormat="1" ht="54.95" customHeight="1" x14ac:dyDescent="0.2">
      <c r="A1269" s="424">
        <v>1264</v>
      </c>
      <c r="B1269" s="455"/>
      <c r="C1269" s="454"/>
      <c r="D1269" s="429"/>
      <c r="E1269" s="429"/>
      <c r="F1269" s="436"/>
      <c r="G1269" s="457"/>
      <c r="H1269" s="429"/>
      <c r="I1269" s="429"/>
      <c r="J1269" s="429"/>
      <c r="K1269" s="429"/>
      <c r="L1269" s="429"/>
      <c r="M1269" s="429"/>
      <c r="N1269" s="429"/>
      <c r="O1269" s="430">
        <f t="shared" si="57"/>
        <v>-11</v>
      </c>
      <c r="P1269" s="430">
        <f t="shared" si="58"/>
        <v>-10</v>
      </c>
      <c r="Q1269" s="431" t="str">
        <f t="shared" si="59"/>
        <v/>
      </c>
      <c r="R1269" s="429"/>
      <c r="S1269" s="429"/>
    </row>
    <row r="1270" spans="1:19" s="432" customFormat="1" ht="54.95" customHeight="1" x14ac:dyDescent="0.2">
      <c r="A1270" s="424">
        <v>1265</v>
      </c>
      <c r="B1270" s="455"/>
      <c r="C1270" s="454"/>
      <c r="D1270" s="429"/>
      <c r="E1270" s="429"/>
      <c r="F1270" s="436"/>
      <c r="G1270" s="457"/>
      <c r="H1270" s="429"/>
      <c r="I1270" s="429"/>
      <c r="J1270" s="429"/>
      <c r="K1270" s="429"/>
      <c r="L1270" s="429"/>
      <c r="M1270" s="429"/>
      <c r="N1270" s="429"/>
      <c r="O1270" s="430">
        <f t="shared" si="57"/>
        <v>-11</v>
      </c>
      <c r="P1270" s="430">
        <f t="shared" si="58"/>
        <v>-10</v>
      </c>
      <c r="Q1270" s="431" t="str">
        <f t="shared" si="59"/>
        <v/>
      </c>
      <c r="R1270" s="429"/>
      <c r="S1270" s="429"/>
    </row>
    <row r="1271" spans="1:19" s="432" customFormat="1" ht="54.95" customHeight="1" x14ac:dyDescent="0.2">
      <c r="A1271" s="424">
        <v>1266</v>
      </c>
      <c r="B1271" s="455"/>
      <c r="C1271" s="454"/>
      <c r="D1271" s="429"/>
      <c r="E1271" s="429"/>
      <c r="F1271" s="436"/>
      <c r="G1271" s="457"/>
      <c r="H1271" s="429"/>
      <c r="I1271" s="429"/>
      <c r="J1271" s="429"/>
      <c r="K1271" s="429"/>
      <c r="L1271" s="429"/>
      <c r="M1271" s="429"/>
      <c r="N1271" s="429"/>
      <c r="O1271" s="430">
        <f t="shared" si="57"/>
        <v>-11</v>
      </c>
      <c r="P1271" s="430">
        <f t="shared" si="58"/>
        <v>-10</v>
      </c>
      <c r="Q1271" s="431" t="str">
        <f t="shared" si="59"/>
        <v/>
      </c>
      <c r="R1271" s="429"/>
      <c r="S1271" s="429"/>
    </row>
    <row r="1272" spans="1:19" s="432" customFormat="1" ht="54.95" customHeight="1" x14ac:dyDescent="0.2">
      <c r="A1272" s="424">
        <v>1267</v>
      </c>
      <c r="B1272" s="455"/>
      <c r="C1272" s="454"/>
      <c r="D1272" s="429"/>
      <c r="E1272" s="429"/>
      <c r="F1272" s="436"/>
      <c r="G1272" s="457"/>
      <c r="H1272" s="429"/>
      <c r="I1272" s="429"/>
      <c r="J1272" s="429"/>
      <c r="K1272" s="429"/>
      <c r="L1272" s="429"/>
      <c r="M1272" s="429"/>
      <c r="N1272" s="429"/>
      <c r="O1272" s="430">
        <f t="shared" si="57"/>
        <v>-11</v>
      </c>
      <c r="P1272" s="430">
        <f t="shared" si="58"/>
        <v>-10</v>
      </c>
      <c r="Q1272" s="431" t="str">
        <f t="shared" si="59"/>
        <v/>
      </c>
      <c r="R1272" s="429"/>
      <c r="S1272" s="429"/>
    </row>
    <row r="1273" spans="1:19" s="432" customFormat="1" ht="54.95" customHeight="1" x14ac:dyDescent="0.2">
      <c r="A1273" s="424">
        <v>1268</v>
      </c>
      <c r="B1273" s="455"/>
      <c r="C1273" s="454"/>
      <c r="D1273" s="429"/>
      <c r="E1273" s="429"/>
      <c r="F1273" s="436"/>
      <c r="G1273" s="457"/>
      <c r="H1273" s="429"/>
      <c r="I1273" s="429"/>
      <c r="J1273" s="429"/>
      <c r="K1273" s="429"/>
      <c r="L1273" s="429"/>
      <c r="M1273" s="429"/>
      <c r="N1273" s="429"/>
      <c r="O1273" s="430">
        <f t="shared" si="57"/>
        <v>-11</v>
      </c>
      <c r="P1273" s="430">
        <f t="shared" si="58"/>
        <v>-10</v>
      </c>
      <c r="Q1273" s="431" t="str">
        <f t="shared" si="59"/>
        <v/>
      </c>
      <c r="R1273" s="429"/>
      <c r="S1273" s="429"/>
    </row>
    <row r="1274" spans="1:19" s="432" customFormat="1" ht="54.95" customHeight="1" x14ac:dyDescent="0.2">
      <c r="A1274" s="424">
        <v>1269</v>
      </c>
      <c r="B1274" s="455"/>
      <c r="C1274" s="454"/>
      <c r="D1274" s="429"/>
      <c r="E1274" s="429"/>
      <c r="F1274" s="436"/>
      <c r="G1274" s="457"/>
      <c r="H1274" s="429"/>
      <c r="I1274" s="429"/>
      <c r="J1274" s="429"/>
      <c r="K1274" s="429"/>
      <c r="L1274" s="429"/>
      <c r="M1274" s="429"/>
      <c r="N1274" s="429"/>
      <c r="O1274" s="430">
        <f t="shared" si="57"/>
        <v>-11</v>
      </c>
      <c r="P1274" s="430">
        <f t="shared" si="58"/>
        <v>-10</v>
      </c>
      <c r="Q1274" s="431" t="str">
        <f t="shared" si="59"/>
        <v/>
      </c>
      <c r="R1274" s="429"/>
      <c r="S1274" s="429"/>
    </row>
    <row r="1275" spans="1:19" ht="54.95" customHeight="1" x14ac:dyDescent="0.2">
      <c r="A1275" s="424">
        <v>1270</v>
      </c>
      <c r="B1275" s="478"/>
      <c r="C1275" s="435"/>
      <c r="D1275" s="416"/>
      <c r="E1275" s="416"/>
      <c r="F1275" s="479"/>
      <c r="G1275" s="480"/>
      <c r="H1275" s="416"/>
      <c r="I1275" s="416"/>
      <c r="J1275" s="416"/>
      <c r="K1275" s="416"/>
      <c r="L1275" s="416"/>
      <c r="M1275" s="416"/>
      <c r="N1275" s="416"/>
      <c r="O1275" s="430">
        <f t="shared" si="57"/>
        <v>-11</v>
      </c>
      <c r="P1275" s="430">
        <f t="shared" si="58"/>
        <v>-10</v>
      </c>
      <c r="Q1275" s="431" t="str">
        <f t="shared" si="59"/>
        <v/>
      </c>
      <c r="R1275" s="416"/>
      <c r="S1275" s="416"/>
    </row>
    <row r="1276" spans="1:19" ht="54.95" customHeight="1" x14ac:dyDescent="0.2">
      <c r="A1276" s="424">
        <v>1271</v>
      </c>
      <c r="B1276" s="478"/>
      <c r="C1276" s="435"/>
      <c r="D1276" s="416"/>
      <c r="E1276" s="416"/>
      <c r="F1276" s="479"/>
      <c r="G1276" s="480"/>
      <c r="H1276" s="416"/>
      <c r="I1276" s="416"/>
      <c r="J1276" s="416"/>
      <c r="K1276" s="416"/>
      <c r="L1276" s="416"/>
      <c r="M1276" s="416"/>
      <c r="N1276" s="416"/>
      <c r="O1276" s="430">
        <f t="shared" si="57"/>
        <v>-11</v>
      </c>
      <c r="P1276" s="430">
        <f t="shared" si="58"/>
        <v>-10</v>
      </c>
      <c r="Q1276" s="431" t="str">
        <f t="shared" si="59"/>
        <v/>
      </c>
      <c r="R1276" s="416"/>
      <c r="S1276" s="416"/>
    </row>
    <row r="1277" spans="1:19" ht="54.95" customHeight="1" x14ac:dyDescent="0.2">
      <c r="A1277" s="424">
        <v>1272</v>
      </c>
      <c r="B1277" s="478"/>
      <c r="C1277" s="435"/>
      <c r="D1277" s="416"/>
      <c r="E1277" s="416"/>
      <c r="F1277" s="479"/>
      <c r="G1277" s="480"/>
      <c r="H1277" s="416"/>
      <c r="I1277" s="416"/>
      <c r="J1277" s="416"/>
      <c r="K1277" s="416"/>
      <c r="L1277" s="416"/>
      <c r="M1277" s="416"/>
      <c r="N1277" s="416"/>
      <c r="O1277" s="430">
        <f t="shared" si="57"/>
        <v>-11</v>
      </c>
      <c r="P1277" s="430">
        <f t="shared" si="58"/>
        <v>-10</v>
      </c>
      <c r="Q1277" s="431" t="str">
        <f t="shared" si="59"/>
        <v/>
      </c>
      <c r="R1277" s="416"/>
      <c r="S1277" s="416"/>
    </row>
    <row r="1278" spans="1:19" ht="54.95" customHeight="1" x14ac:dyDescent="0.2">
      <c r="A1278" s="424">
        <v>1273</v>
      </c>
      <c r="B1278" s="478"/>
      <c r="C1278" s="435"/>
      <c r="D1278" s="416"/>
      <c r="E1278" s="416"/>
      <c r="F1278" s="479"/>
      <c r="G1278" s="480"/>
      <c r="H1278" s="416"/>
      <c r="I1278" s="416"/>
      <c r="J1278" s="416"/>
      <c r="K1278" s="416"/>
      <c r="L1278" s="416"/>
      <c r="M1278" s="416"/>
      <c r="N1278" s="416"/>
      <c r="O1278" s="430">
        <f t="shared" si="57"/>
        <v>-11</v>
      </c>
      <c r="P1278" s="430">
        <f t="shared" si="58"/>
        <v>-10</v>
      </c>
      <c r="Q1278" s="431" t="str">
        <f t="shared" si="59"/>
        <v/>
      </c>
      <c r="R1278" s="416"/>
      <c r="S1278" s="416"/>
    </row>
    <row r="1279" spans="1:19" ht="54.95" customHeight="1" x14ac:dyDescent="0.2">
      <c r="A1279" s="424">
        <v>1274</v>
      </c>
      <c r="B1279" s="478"/>
      <c r="C1279" s="435"/>
      <c r="D1279" s="416"/>
      <c r="E1279" s="416"/>
      <c r="F1279" s="479"/>
      <c r="G1279" s="480"/>
      <c r="H1279" s="416"/>
      <c r="I1279" s="416"/>
      <c r="J1279" s="416"/>
      <c r="K1279" s="416"/>
      <c r="L1279" s="416"/>
      <c r="M1279" s="416"/>
      <c r="N1279" s="416"/>
      <c r="O1279" s="430">
        <f t="shared" si="57"/>
        <v>-11</v>
      </c>
      <c r="P1279" s="430">
        <f t="shared" si="58"/>
        <v>-10</v>
      </c>
      <c r="Q1279" s="431" t="str">
        <f t="shared" si="59"/>
        <v/>
      </c>
      <c r="R1279" s="416"/>
      <c r="S1279" s="416"/>
    </row>
    <row r="1280" spans="1:19" ht="54.95" customHeight="1" x14ac:dyDescent="0.2">
      <c r="A1280" s="424">
        <v>1275</v>
      </c>
      <c r="B1280" s="478"/>
      <c r="C1280" s="435"/>
      <c r="D1280" s="416"/>
      <c r="E1280" s="416"/>
      <c r="F1280" s="479"/>
      <c r="G1280" s="480"/>
      <c r="H1280" s="416"/>
      <c r="I1280" s="416"/>
      <c r="J1280" s="416"/>
      <c r="K1280" s="416"/>
      <c r="L1280" s="416"/>
      <c r="M1280" s="416"/>
      <c r="N1280" s="416"/>
      <c r="O1280" s="430">
        <f t="shared" si="57"/>
        <v>-11</v>
      </c>
      <c r="P1280" s="430">
        <f t="shared" si="58"/>
        <v>-10</v>
      </c>
      <c r="Q1280" s="431" t="str">
        <f t="shared" si="59"/>
        <v/>
      </c>
      <c r="R1280" s="416"/>
      <c r="S1280" s="416"/>
    </row>
    <row r="1281" spans="1:19" ht="54.95" customHeight="1" x14ac:dyDescent="0.2">
      <c r="A1281" s="424">
        <v>1276</v>
      </c>
      <c r="B1281" s="478"/>
      <c r="C1281" s="435"/>
      <c r="D1281" s="416"/>
      <c r="E1281" s="416"/>
      <c r="F1281" s="479"/>
      <c r="G1281" s="480"/>
      <c r="H1281" s="416"/>
      <c r="I1281" s="416"/>
      <c r="J1281" s="416"/>
      <c r="K1281" s="416"/>
      <c r="L1281" s="416"/>
      <c r="M1281" s="416"/>
      <c r="N1281" s="416"/>
      <c r="O1281" s="430">
        <f t="shared" si="57"/>
        <v>-11</v>
      </c>
      <c r="P1281" s="430">
        <f t="shared" si="58"/>
        <v>-10</v>
      </c>
      <c r="Q1281" s="431" t="str">
        <f t="shared" si="59"/>
        <v/>
      </c>
      <c r="R1281" s="416"/>
      <c r="S1281" s="416"/>
    </row>
    <row r="1282" spans="1:19" ht="54.95" customHeight="1" x14ac:dyDescent="0.2">
      <c r="A1282" s="424">
        <v>1277</v>
      </c>
      <c r="B1282" s="478"/>
      <c r="C1282" s="435"/>
      <c r="D1282" s="416"/>
      <c r="E1282" s="416"/>
      <c r="F1282" s="479"/>
      <c r="G1282" s="480"/>
      <c r="H1282" s="416"/>
      <c r="I1282" s="416"/>
      <c r="J1282" s="416"/>
      <c r="K1282" s="416"/>
      <c r="L1282" s="416"/>
      <c r="M1282" s="416"/>
      <c r="N1282" s="416"/>
      <c r="O1282" s="430">
        <f t="shared" si="57"/>
        <v>-11</v>
      </c>
      <c r="P1282" s="430">
        <f t="shared" si="58"/>
        <v>-10</v>
      </c>
      <c r="Q1282" s="431" t="str">
        <f t="shared" si="59"/>
        <v/>
      </c>
      <c r="R1282" s="416"/>
      <c r="S1282" s="416"/>
    </row>
    <row r="1283" spans="1:19" ht="54.95" customHeight="1" x14ac:dyDescent="0.2">
      <c r="A1283" s="424">
        <v>1278</v>
      </c>
      <c r="B1283" s="478"/>
      <c r="C1283" s="435"/>
      <c r="D1283" s="416"/>
      <c r="E1283" s="416"/>
      <c r="F1283" s="479"/>
      <c r="G1283" s="480"/>
      <c r="H1283" s="416"/>
      <c r="I1283" s="416"/>
      <c r="J1283" s="416"/>
      <c r="K1283" s="416"/>
      <c r="L1283" s="416"/>
      <c r="M1283" s="416"/>
      <c r="N1283" s="416"/>
      <c r="O1283" s="430">
        <f t="shared" si="57"/>
        <v>-11</v>
      </c>
      <c r="P1283" s="430">
        <f t="shared" si="58"/>
        <v>-10</v>
      </c>
      <c r="Q1283" s="431" t="str">
        <f t="shared" si="59"/>
        <v/>
      </c>
      <c r="R1283" s="416"/>
      <c r="S1283" s="416"/>
    </row>
    <row r="1284" spans="1:19" ht="54.95" customHeight="1" x14ac:dyDescent="0.2">
      <c r="A1284" s="424">
        <v>1279</v>
      </c>
      <c r="B1284" s="478"/>
      <c r="C1284" s="435"/>
      <c r="D1284" s="416"/>
      <c r="E1284" s="416"/>
      <c r="F1284" s="479"/>
      <c r="G1284" s="480"/>
      <c r="H1284" s="416"/>
      <c r="I1284" s="416"/>
      <c r="J1284" s="416"/>
      <c r="K1284" s="416"/>
      <c r="L1284" s="416"/>
      <c r="M1284" s="416"/>
      <c r="N1284" s="416"/>
      <c r="O1284" s="430">
        <f t="shared" si="57"/>
        <v>-11</v>
      </c>
      <c r="P1284" s="430">
        <f t="shared" si="58"/>
        <v>-10</v>
      </c>
      <c r="Q1284" s="431" t="str">
        <f t="shared" si="59"/>
        <v/>
      </c>
      <c r="R1284" s="416"/>
      <c r="S1284" s="416"/>
    </row>
    <row r="1285" spans="1:19" ht="54.95" customHeight="1" x14ac:dyDescent="0.2">
      <c r="A1285" s="424">
        <v>1280</v>
      </c>
      <c r="B1285" s="478"/>
      <c r="C1285" s="435"/>
      <c r="D1285" s="416"/>
      <c r="E1285" s="416"/>
      <c r="F1285" s="479"/>
      <c r="G1285" s="480"/>
      <c r="H1285" s="416"/>
      <c r="I1285" s="416"/>
      <c r="J1285" s="416"/>
      <c r="K1285" s="416"/>
      <c r="L1285" s="416"/>
      <c r="M1285" s="416"/>
      <c r="N1285" s="416"/>
      <c r="O1285" s="430">
        <f t="shared" si="57"/>
        <v>-11</v>
      </c>
      <c r="P1285" s="430">
        <f t="shared" si="58"/>
        <v>-10</v>
      </c>
      <c r="Q1285" s="431" t="str">
        <f t="shared" si="59"/>
        <v/>
      </c>
      <c r="R1285" s="416"/>
      <c r="S1285" s="416"/>
    </row>
    <row r="1286" spans="1:19" ht="54.95" customHeight="1" x14ac:dyDescent="0.2">
      <c r="A1286" s="424">
        <v>1281</v>
      </c>
      <c r="B1286" s="478"/>
      <c r="C1286" s="435"/>
      <c r="D1286" s="416"/>
      <c r="E1286" s="416"/>
      <c r="F1286" s="479"/>
      <c r="G1286" s="480"/>
      <c r="H1286" s="416"/>
      <c r="I1286" s="416"/>
      <c r="J1286" s="416"/>
      <c r="K1286" s="416"/>
      <c r="L1286" s="416"/>
      <c r="M1286" s="416"/>
      <c r="N1286" s="416"/>
      <c r="O1286" s="430">
        <f t="shared" si="57"/>
        <v>-11</v>
      </c>
      <c r="P1286" s="430">
        <f t="shared" si="58"/>
        <v>-10</v>
      </c>
      <c r="Q1286" s="431" t="str">
        <f t="shared" si="59"/>
        <v/>
      </c>
      <c r="R1286" s="416"/>
      <c r="S1286" s="416"/>
    </row>
    <row r="1287" spans="1:19" ht="54.95" customHeight="1" x14ac:dyDescent="0.2">
      <c r="A1287" s="424">
        <v>1282</v>
      </c>
      <c r="B1287" s="478"/>
      <c r="C1287" s="435"/>
      <c r="D1287" s="416"/>
      <c r="E1287" s="416"/>
      <c r="F1287" s="479"/>
      <c r="G1287" s="480"/>
      <c r="H1287" s="416"/>
      <c r="I1287" s="416"/>
      <c r="J1287" s="416"/>
      <c r="K1287" s="416"/>
      <c r="L1287" s="416"/>
      <c r="M1287" s="416"/>
      <c r="N1287" s="416"/>
      <c r="O1287" s="430">
        <f t="shared" ref="O1287:O1350" si="60">IF(B1287=0,0,IF(YEAR(B1287)=$P$1,MONTH(B1287)-$O$1+12,(YEAR(B1287)-$P$1)*11-$O$1+5+MONTH(B1287)))-11</f>
        <v>-11</v>
      </c>
      <c r="P1287" s="430">
        <f t="shared" ref="P1287:P1350" si="61">IF(C1287=0,0,IF(YEAR(C1287)=$P$1,MONTH(C1287)-$O$1+11,(YEAR(C1287)-$P$1)*12-$O$1+11+MONTH(C1287)))-10</f>
        <v>-10</v>
      </c>
      <c r="Q1287" s="431" t="str">
        <f t="shared" ref="Q1287:Q1350" si="62">SUBSTITUTE(D1287," ","_")</f>
        <v/>
      </c>
      <c r="R1287" s="416"/>
      <c r="S1287" s="416"/>
    </row>
    <row r="1288" spans="1:19" ht="54.95" customHeight="1" x14ac:dyDescent="0.2">
      <c r="A1288" s="424">
        <v>1283</v>
      </c>
      <c r="B1288" s="478"/>
      <c r="C1288" s="435"/>
      <c r="D1288" s="416"/>
      <c r="E1288" s="416"/>
      <c r="F1288" s="479"/>
      <c r="G1288" s="480"/>
      <c r="H1288" s="416"/>
      <c r="I1288" s="416"/>
      <c r="J1288" s="416"/>
      <c r="K1288" s="416"/>
      <c r="L1288" s="416"/>
      <c r="M1288" s="416"/>
      <c r="N1288" s="416"/>
      <c r="O1288" s="430">
        <f t="shared" si="60"/>
        <v>-11</v>
      </c>
      <c r="P1288" s="430">
        <f t="shared" si="61"/>
        <v>-10</v>
      </c>
      <c r="Q1288" s="431" t="str">
        <f t="shared" si="62"/>
        <v/>
      </c>
      <c r="R1288" s="416"/>
      <c r="S1288" s="416"/>
    </row>
    <row r="1289" spans="1:19" ht="54.95" customHeight="1" x14ac:dyDescent="0.2">
      <c r="A1289" s="424">
        <v>1284</v>
      </c>
      <c r="B1289" s="478"/>
      <c r="C1289" s="435"/>
      <c r="D1289" s="416"/>
      <c r="E1289" s="416"/>
      <c r="F1289" s="479"/>
      <c r="G1289" s="480"/>
      <c r="H1289" s="416"/>
      <c r="I1289" s="416"/>
      <c r="J1289" s="416"/>
      <c r="K1289" s="416"/>
      <c r="L1289" s="416"/>
      <c r="M1289" s="416"/>
      <c r="N1289" s="416"/>
      <c r="O1289" s="430">
        <f t="shared" si="60"/>
        <v>-11</v>
      </c>
      <c r="P1289" s="430">
        <f t="shared" si="61"/>
        <v>-10</v>
      </c>
      <c r="Q1289" s="431" t="str">
        <f t="shared" si="62"/>
        <v/>
      </c>
      <c r="R1289" s="416"/>
      <c r="S1289" s="416"/>
    </row>
    <row r="1290" spans="1:19" ht="54.95" customHeight="1" x14ac:dyDescent="0.2">
      <c r="A1290" s="424">
        <v>1285</v>
      </c>
      <c r="B1290" s="478"/>
      <c r="C1290" s="435"/>
      <c r="D1290" s="416"/>
      <c r="E1290" s="416"/>
      <c r="F1290" s="479"/>
      <c r="G1290" s="480"/>
      <c r="H1290" s="416"/>
      <c r="I1290" s="416"/>
      <c r="J1290" s="416"/>
      <c r="K1290" s="416"/>
      <c r="L1290" s="416"/>
      <c r="M1290" s="416"/>
      <c r="N1290" s="416"/>
      <c r="O1290" s="430">
        <f t="shared" si="60"/>
        <v>-11</v>
      </c>
      <c r="P1290" s="430">
        <f t="shared" si="61"/>
        <v>-10</v>
      </c>
      <c r="Q1290" s="431" t="str">
        <f t="shared" si="62"/>
        <v/>
      </c>
      <c r="R1290" s="416"/>
      <c r="S1290" s="416"/>
    </row>
    <row r="1291" spans="1:19" ht="54.95" customHeight="1" x14ac:dyDescent="0.2">
      <c r="A1291" s="424">
        <v>1286</v>
      </c>
      <c r="B1291" s="478"/>
      <c r="C1291" s="435"/>
      <c r="D1291" s="416"/>
      <c r="E1291" s="416"/>
      <c r="F1291" s="479"/>
      <c r="G1291" s="480"/>
      <c r="H1291" s="416"/>
      <c r="I1291" s="416"/>
      <c r="J1291" s="416"/>
      <c r="K1291" s="416"/>
      <c r="L1291" s="416"/>
      <c r="M1291" s="416"/>
      <c r="N1291" s="416"/>
      <c r="O1291" s="430">
        <f t="shared" si="60"/>
        <v>-11</v>
      </c>
      <c r="P1291" s="430">
        <f t="shared" si="61"/>
        <v>-10</v>
      </c>
      <c r="Q1291" s="431" t="str">
        <f t="shared" si="62"/>
        <v/>
      </c>
      <c r="R1291" s="416"/>
      <c r="S1291" s="416"/>
    </row>
    <row r="1292" spans="1:19" ht="54.95" customHeight="1" x14ac:dyDescent="0.2">
      <c r="A1292" s="424">
        <v>1287</v>
      </c>
      <c r="B1292" s="478"/>
      <c r="C1292" s="435"/>
      <c r="D1292" s="416"/>
      <c r="E1292" s="416"/>
      <c r="F1292" s="479"/>
      <c r="G1292" s="480"/>
      <c r="H1292" s="416"/>
      <c r="I1292" s="416"/>
      <c r="J1292" s="416"/>
      <c r="K1292" s="416"/>
      <c r="L1292" s="416"/>
      <c r="M1292" s="416"/>
      <c r="N1292" s="416"/>
      <c r="O1292" s="430">
        <f t="shared" si="60"/>
        <v>-11</v>
      </c>
      <c r="P1292" s="430">
        <f t="shared" si="61"/>
        <v>-10</v>
      </c>
      <c r="Q1292" s="431" t="str">
        <f t="shared" si="62"/>
        <v/>
      </c>
      <c r="R1292" s="416"/>
      <c r="S1292" s="416"/>
    </row>
    <row r="1293" spans="1:19" ht="54.95" customHeight="1" x14ac:dyDescent="0.2">
      <c r="A1293" s="424">
        <v>1288</v>
      </c>
      <c r="B1293" s="478"/>
      <c r="C1293" s="435"/>
      <c r="D1293" s="416"/>
      <c r="E1293" s="416"/>
      <c r="F1293" s="479"/>
      <c r="G1293" s="480"/>
      <c r="H1293" s="416"/>
      <c r="I1293" s="416"/>
      <c r="J1293" s="416"/>
      <c r="K1293" s="416"/>
      <c r="L1293" s="416"/>
      <c r="M1293" s="416"/>
      <c r="N1293" s="416"/>
      <c r="O1293" s="430">
        <f t="shared" si="60"/>
        <v>-11</v>
      </c>
      <c r="P1293" s="430">
        <f t="shared" si="61"/>
        <v>-10</v>
      </c>
      <c r="Q1293" s="431" t="str">
        <f t="shared" si="62"/>
        <v/>
      </c>
      <c r="R1293" s="416"/>
      <c r="S1293" s="416"/>
    </row>
    <row r="1294" spans="1:19" ht="54.95" customHeight="1" x14ac:dyDescent="0.2">
      <c r="A1294" s="424">
        <v>1289</v>
      </c>
      <c r="B1294" s="478"/>
      <c r="C1294" s="435"/>
      <c r="D1294" s="416"/>
      <c r="E1294" s="416"/>
      <c r="F1294" s="479"/>
      <c r="G1294" s="480"/>
      <c r="H1294" s="416"/>
      <c r="I1294" s="416"/>
      <c r="J1294" s="416"/>
      <c r="K1294" s="416"/>
      <c r="L1294" s="416"/>
      <c r="M1294" s="416"/>
      <c r="N1294" s="416"/>
      <c r="O1294" s="430">
        <f t="shared" si="60"/>
        <v>-11</v>
      </c>
      <c r="P1294" s="430">
        <f t="shared" si="61"/>
        <v>-10</v>
      </c>
      <c r="Q1294" s="431" t="str">
        <f t="shared" si="62"/>
        <v/>
      </c>
      <c r="R1294" s="416"/>
      <c r="S1294" s="416"/>
    </row>
    <row r="1295" spans="1:19" ht="54.95" customHeight="1" x14ac:dyDescent="0.2">
      <c r="A1295" s="424">
        <v>1290</v>
      </c>
      <c r="B1295" s="478"/>
      <c r="C1295" s="435"/>
      <c r="D1295" s="416"/>
      <c r="E1295" s="416"/>
      <c r="F1295" s="479"/>
      <c r="G1295" s="480"/>
      <c r="H1295" s="416"/>
      <c r="I1295" s="416"/>
      <c r="J1295" s="416"/>
      <c r="K1295" s="416"/>
      <c r="L1295" s="416"/>
      <c r="M1295" s="416"/>
      <c r="N1295" s="416"/>
      <c r="O1295" s="430">
        <f t="shared" si="60"/>
        <v>-11</v>
      </c>
      <c r="P1295" s="430">
        <f t="shared" si="61"/>
        <v>-10</v>
      </c>
      <c r="Q1295" s="431" t="str">
        <f t="shared" si="62"/>
        <v/>
      </c>
      <c r="R1295" s="416"/>
      <c r="S1295" s="416"/>
    </row>
    <row r="1296" spans="1:19" ht="54.95" customHeight="1" x14ac:dyDescent="0.2">
      <c r="A1296" s="424">
        <v>1291</v>
      </c>
      <c r="B1296" s="478"/>
      <c r="C1296" s="435"/>
      <c r="D1296" s="416"/>
      <c r="E1296" s="416"/>
      <c r="F1296" s="479"/>
      <c r="G1296" s="480"/>
      <c r="H1296" s="416"/>
      <c r="I1296" s="416"/>
      <c r="J1296" s="416"/>
      <c r="K1296" s="416"/>
      <c r="L1296" s="416"/>
      <c r="M1296" s="416"/>
      <c r="N1296" s="416"/>
      <c r="O1296" s="430">
        <f t="shared" si="60"/>
        <v>-11</v>
      </c>
      <c r="P1296" s="430">
        <f t="shared" si="61"/>
        <v>-10</v>
      </c>
      <c r="Q1296" s="431" t="str">
        <f t="shared" si="62"/>
        <v/>
      </c>
      <c r="R1296" s="416"/>
      <c r="S1296" s="416"/>
    </row>
    <row r="1297" spans="1:19" ht="54.95" customHeight="1" x14ac:dyDescent="0.2">
      <c r="A1297" s="424">
        <v>1292</v>
      </c>
      <c r="B1297" s="478"/>
      <c r="C1297" s="435"/>
      <c r="D1297" s="416"/>
      <c r="E1297" s="416"/>
      <c r="F1297" s="479"/>
      <c r="G1297" s="480"/>
      <c r="H1297" s="416"/>
      <c r="I1297" s="416"/>
      <c r="J1297" s="416"/>
      <c r="K1297" s="416"/>
      <c r="L1297" s="416"/>
      <c r="M1297" s="416"/>
      <c r="N1297" s="416"/>
      <c r="O1297" s="430">
        <f t="shared" si="60"/>
        <v>-11</v>
      </c>
      <c r="P1297" s="430">
        <f t="shared" si="61"/>
        <v>-10</v>
      </c>
      <c r="Q1297" s="431" t="str">
        <f t="shared" si="62"/>
        <v/>
      </c>
      <c r="R1297" s="416"/>
      <c r="S1297" s="416"/>
    </row>
    <row r="1298" spans="1:19" ht="54.95" customHeight="1" x14ac:dyDescent="0.2">
      <c r="A1298" s="424">
        <v>1293</v>
      </c>
      <c r="B1298" s="478"/>
      <c r="C1298" s="435"/>
      <c r="D1298" s="416"/>
      <c r="E1298" s="416"/>
      <c r="F1298" s="479"/>
      <c r="G1298" s="480"/>
      <c r="H1298" s="416"/>
      <c r="I1298" s="416"/>
      <c r="J1298" s="416"/>
      <c r="K1298" s="416"/>
      <c r="L1298" s="416"/>
      <c r="M1298" s="416"/>
      <c r="N1298" s="416"/>
      <c r="O1298" s="430">
        <f t="shared" si="60"/>
        <v>-11</v>
      </c>
      <c r="P1298" s="430">
        <f t="shared" si="61"/>
        <v>-10</v>
      </c>
      <c r="Q1298" s="431" t="str">
        <f t="shared" si="62"/>
        <v/>
      </c>
      <c r="R1298" s="416"/>
      <c r="S1298" s="416"/>
    </row>
    <row r="1299" spans="1:19" ht="54.95" customHeight="1" x14ac:dyDescent="0.2">
      <c r="A1299" s="424">
        <v>1294</v>
      </c>
      <c r="B1299" s="478"/>
      <c r="C1299" s="435"/>
      <c r="D1299" s="416"/>
      <c r="E1299" s="416"/>
      <c r="F1299" s="479"/>
      <c r="G1299" s="480"/>
      <c r="H1299" s="416"/>
      <c r="I1299" s="416"/>
      <c r="J1299" s="416"/>
      <c r="K1299" s="416"/>
      <c r="L1299" s="416"/>
      <c r="M1299" s="416"/>
      <c r="N1299" s="416"/>
      <c r="O1299" s="430">
        <f t="shared" si="60"/>
        <v>-11</v>
      </c>
      <c r="P1299" s="430">
        <f t="shared" si="61"/>
        <v>-10</v>
      </c>
      <c r="Q1299" s="431" t="str">
        <f t="shared" si="62"/>
        <v/>
      </c>
      <c r="R1299" s="416"/>
      <c r="S1299" s="416"/>
    </row>
    <row r="1300" spans="1:19" ht="54.95" customHeight="1" x14ac:dyDescent="0.2">
      <c r="A1300" s="424">
        <v>1295</v>
      </c>
      <c r="B1300" s="478"/>
      <c r="C1300" s="435"/>
      <c r="D1300" s="416"/>
      <c r="E1300" s="416"/>
      <c r="F1300" s="479"/>
      <c r="G1300" s="480"/>
      <c r="H1300" s="416"/>
      <c r="I1300" s="416"/>
      <c r="J1300" s="416"/>
      <c r="K1300" s="416"/>
      <c r="L1300" s="416"/>
      <c r="M1300" s="416"/>
      <c r="N1300" s="416"/>
      <c r="O1300" s="430">
        <f t="shared" si="60"/>
        <v>-11</v>
      </c>
      <c r="P1300" s="430">
        <f t="shared" si="61"/>
        <v>-10</v>
      </c>
      <c r="Q1300" s="431" t="str">
        <f t="shared" si="62"/>
        <v/>
      </c>
      <c r="R1300" s="416"/>
      <c r="S1300" s="416"/>
    </row>
    <row r="1301" spans="1:19" ht="54.95" customHeight="1" x14ac:dyDescent="0.2">
      <c r="A1301" s="424">
        <v>1296</v>
      </c>
      <c r="B1301" s="478"/>
      <c r="C1301" s="435"/>
      <c r="D1301" s="416"/>
      <c r="E1301" s="416"/>
      <c r="F1301" s="479"/>
      <c r="G1301" s="480"/>
      <c r="H1301" s="416"/>
      <c r="I1301" s="416"/>
      <c r="J1301" s="416"/>
      <c r="K1301" s="416"/>
      <c r="L1301" s="416"/>
      <c r="M1301" s="416"/>
      <c r="N1301" s="416"/>
      <c r="O1301" s="430">
        <f t="shared" si="60"/>
        <v>-11</v>
      </c>
      <c r="P1301" s="430">
        <f t="shared" si="61"/>
        <v>-10</v>
      </c>
      <c r="Q1301" s="431" t="str">
        <f t="shared" si="62"/>
        <v/>
      </c>
      <c r="R1301" s="416"/>
      <c r="S1301" s="416"/>
    </row>
    <row r="1302" spans="1:19" ht="54.95" customHeight="1" x14ac:dyDescent="0.2">
      <c r="A1302" s="424">
        <v>1297</v>
      </c>
      <c r="B1302" s="478"/>
      <c r="C1302" s="435"/>
      <c r="D1302" s="416"/>
      <c r="E1302" s="416"/>
      <c r="F1302" s="479"/>
      <c r="G1302" s="480"/>
      <c r="H1302" s="416"/>
      <c r="I1302" s="416"/>
      <c r="J1302" s="416"/>
      <c r="K1302" s="416"/>
      <c r="L1302" s="416"/>
      <c r="M1302" s="416"/>
      <c r="N1302" s="416"/>
      <c r="O1302" s="430">
        <f t="shared" si="60"/>
        <v>-11</v>
      </c>
      <c r="P1302" s="430">
        <f t="shared" si="61"/>
        <v>-10</v>
      </c>
      <c r="Q1302" s="431" t="str">
        <f t="shared" si="62"/>
        <v/>
      </c>
      <c r="R1302" s="416"/>
      <c r="S1302" s="416"/>
    </row>
    <row r="1303" spans="1:19" ht="54.95" customHeight="1" x14ac:dyDescent="0.2">
      <c r="A1303" s="424">
        <v>1298</v>
      </c>
      <c r="B1303" s="478"/>
      <c r="C1303" s="435"/>
      <c r="D1303" s="416"/>
      <c r="E1303" s="416"/>
      <c r="F1303" s="479"/>
      <c r="G1303" s="480"/>
      <c r="H1303" s="416"/>
      <c r="I1303" s="416"/>
      <c r="J1303" s="416"/>
      <c r="K1303" s="416"/>
      <c r="L1303" s="416"/>
      <c r="M1303" s="416"/>
      <c r="N1303" s="416"/>
      <c r="O1303" s="430">
        <f t="shared" si="60"/>
        <v>-11</v>
      </c>
      <c r="P1303" s="430">
        <f t="shared" si="61"/>
        <v>-10</v>
      </c>
      <c r="Q1303" s="431" t="str">
        <f t="shared" si="62"/>
        <v/>
      </c>
      <c r="R1303" s="416"/>
      <c r="S1303" s="416"/>
    </row>
    <row r="1304" spans="1:19" ht="54.95" customHeight="1" x14ac:dyDescent="0.2">
      <c r="A1304" s="424">
        <v>1299</v>
      </c>
      <c r="B1304" s="478"/>
      <c r="C1304" s="435"/>
      <c r="D1304" s="416"/>
      <c r="E1304" s="416"/>
      <c r="F1304" s="479"/>
      <c r="G1304" s="480"/>
      <c r="H1304" s="416"/>
      <c r="I1304" s="416"/>
      <c r="J1304" s="416"/>
      <c r="K1304" s="416"/>
      <c r="L1304" s="416"/>
      <c r="M1304" s="416"/>
      <c r="N1304" s="416"/>
      <c r="O1304" s="430">
        <f t="shared" si="60"/>
        <v>-11</v>
      </c>
      <c r="P1304" s="430">
        <f t="shared" si="61"/>
        <v>-10</v>
      </c>
      <c r="Q1304" s="431" t="str">
        <f t="shared" si="62"/>
        <v/>
      </c>
      <c r="R1304" s="416"/>
      <c r="S1304" s="416"/>
    </row>
    <row r="1305" spans="1:19" ht="54.95" customHeight="1" x14ac:dyDescent="0.2">
      <c r="A1305" s="424">
        <v>1300</v>
      </c>
      <c r="B1305" s="478"/>
      <c r="C1305" s="435"/>
      <c r="D1305" s="416"/>
      <c r="E1305" s="416"/>
      <c r="F1305" s="479"/>
      <c r="G1305" s="480"/>
      <c r="H1305" s="416"/>
      <c r="I1305" s="416"/>
      <c r="J1305" s="416"/>
      <c r="K1305" s="416"/>
      <c r="L1305" s="416"/>
      <c r="M1305" s="416"/>
      <c r="N1305" s="416"/>
      <c r="O1305" s="430">
        <f t="shared" si="60"/>
        <v>-11</v>
      </c>
      <c r="P1305" s="430">
        <f t="shared" si="61"/>
        <v>-10</v>
      </c>
      <c r="Q1305" s="431" t="str">
        <f t="shared" si="62"/>
        <v/>
      </c>
      <c r="R1305" s="416"/>
      <c r="S1305" s="416"/>
    </row>
    <row r="1306" spans="1:19" ht="54.95" customHeight="1" x14ac:dyDescent="0.2">
      <c r="A1306" s="424">
        <v>1301</v>
      </c>
      <c r="B1306" s="478"/>
      <c r="C1306" s="435"/>
      <c r="D1306" s="416"/>
      <c r="E1306" s="416"/>
      <c r="F1306" s="479"/>
      <c r="G1306" s="480"/>
      <c r="H1306" s="416"/>
      <c r="I1306" s="416"/>
      <c r="J1306" s="416"/>
      <c r="K1306" s="416"/>
      <c r="L1306" s="416"/>
      <c r="M1306" s="416"/>
      <c r="N1306" s="416"/>
      <c r="O1306" s="430">
        <f t="shared" si="60"/>
        <v>-11</v>
      </c>
      <c r="P1306" s="430">
        <f t="shared" si="61"/>
        <v>-10</v>
      </c>
      <c r="Q1306" s="431" t="str">
        <f t="shared" si="62"/>
        <v/>
      </c>
      <c r="R1306" s="416"/>
      <c r="S1306" s="416"/>
    </row>
    <row r="1307" spans="1:19" ht="54.95" customHeight="1" x14ac:dyDescent="0.2">
      <c r="A1307" s="424">
        <v>1302</v>
      </c>
      <c r="B1307" s="478"/>
      <c r="C1307" s="435"/>
      <c r="D1307" s="416"/>
      <c r="E1307" s="416"/>
      <c r="F1307" s="479"/>
      <c r="G1307" s="480"/>
      <c r="H1307" s="416"/>
      <c r="I1307" s="416"/>
      <c r="J1307" s="416"/>
      <c r="K1307" s="416"/>
      <c r="L1307" s="416"/>
      <c r="M1307" s="416"/>
      <c r="N1307" s="416"/>
      <c r="O1307" s="430">
        <f t="shared" si="60"/>
        <v>-11</v>
      </c>
      <c r="P1307" s="430">
        <f t="shared" si="61"/>
        <v>-10</v>
      </c>
      <c r="Q1307" s="431" t="str">
        <f t="shared" si="62"/>
        <v/>
      </c>
      <c r="R1307" s="416"/>
      <c r="S1307" s="416"/>
    </row>
    <row r="1308" spans="1:19" ht="54.95" customHeight="1" x14ac:dyDescent="0.2">
      <c r="A1308" s="424">
        <v>1303</v>
      </c>
      <c r="B1308" s="478"/>
      <c r="C1308" s="435"/>
      <c r="D1308" s="416"/>
      <c r="E1308" s="416"/>
      <c r="F1308" s="479"/>
      <c r="G1308" s="480"/>
      <c r="H1308" s="416"/>
      <c r="I1308" s="416"/>
      <c r="J1308" s="416"/>
      <c r="K1308" s="416"/>
      <c r="L1308" s="416"/>
      <c r="M1308" s="416"/>
      <c r="N1308" s="416"/>
      <c r="O1308" s="430">
        <f t="shared" si="60"/>
        <v>-11</v>
      </c>
      <c r="P1308" s="430">
        <f t="shared" si="61"/>
        <v>-10</v>
      </c>
      <c r="Q1308" s="431" t="str">
        <f t="shared" si="62"/>
        <v/>
      </c>
      <c r="R1308" s="416"/>
      <c r="S1308" s="416"/>
    </row>
    <row r="1309" spans="1:19" ht="54.95" customHeight="1" x14ac:dyDescent="0.2">
      <c r="A1309" s="424">
        <v>1304</v>
      </c>
      <c r="B1309" s="478"/>
      <c r="C1309" s="435"/>
      <c r="D1309" s="416"/>
      <c r="E1309" s="416"/>
      <c r="F1309" s="479"/>
      <c r="G1309" s="480"/>
      <c r="H1309" s="416"/>
      <c r="I1309" s="416"/>
      <c r="J1309" s="416"/>
      <c r="K1309" s="416"/>
      <c r="L1309" s="416"/>
      <c r="M1309" s="416"/>
      <c r="N1309" s="416"/>
      <c r="O1309" s="430">
        <f t="shared" si="60"/>
        <v>-11</v>
      </c>
      <c r="P1309" s="430">
        <f t="shared" si="61"/>
        <v>-10</v>
      </c>
      <c r="Q1309" s="431" t="str">
        <f t="shared" si="62"/>
        <v/>
      </c>
      <c r="R1309" s="416"/>
      <c r="S1309" s="416"/>
    </row>
    <row r="1310" spans="1:19" ht="54.95" customHeight="1" x14ac:dyDescent="0.2">
      <c r="A1310" s="424">
        <v>1305</v>
      </c>
      <c r="B1310" s="478"/>
      <c r="C1310" s="435"/>
      <c r="D1310" s="416"/>
      <c r="E1310" s="416"/>
      <c r="F1310" s="479"/>
      <c r="G1310" s="480"/>
      <c r="H1310" s="416"/>
      <c r="I1310" s="416"/>
      <c r="J1310" s="416"/>
      <c r="K1310" s="416"/>
      <c r="L1310" s="416"/>
      <c r="M1310" s="416"/>
      <c r="N1310" s="416"/>
      <c r="O1310" s="430">
        <f t="shared" si="60"/>
        <v>-11</v>
      </c>
      <c r="P1310" s="430">
        <f t="shared" si="61"/>
        <v>-10</v>
      </c>
      <c r="Q1310" s="431" t="str">
        <f t="shared" si="62"/>
        <v/>
      </c>
      <c r="R1310" s="416"/>
      <c r="S1310" s="416"/>
    </row>
    <row r="1311" spans="1:19" ht="54.95" customHeight="1" x14ac:dyDescent="0.2">
      <c r="A1311" s="424">
        <v>1306</v>
      </c>
      <c r="B1311" s="478"/>
      <c r="C1311" s="435"/>
      <c r="D1311" s="416"/>
      <c r="E1311" s="416"/>
      <c r="F1311" s="479"/>
      <c r="G1311" s="480"/>
      <c r="H1311" s="416"/>
      <c r="I1311" s="416"/>
      <c r="J1311" s="416"/>
      <c r="K1311" s="416"/>
      <c r="L1311" s="416"/>
      <c r="M1311" s="416"/>
      <c r="N1311" s="416"/>
      <c r="O1311" s="430">
        <f t="shared" si="60"/>
        <v>-11</v>
      </c>
      <c r="P1311" s="430">
        <f t="shared" si="61"/>
        <v>-10</v>
      </c>
      <c r="Q1311" s="431" t="str">
        <f t="shared" si="62"/>
        <v/>
      </c>
      <c r="R1311" s="416"/>
      <c r="S1311" s="416"/>
    </row>
    <row r="1312" spans="1:19" ht="54.95" customHeight="1" x14ac:dyDescent="0.2">
      <c r="A1312" s="424">
        <v>1307</v>
      </c>
      <c r="B1312" s="478"/>
      <c r="C1312" s="435"/>
      <c r="D1312" s="416"/>
      <c r="E1312" s="416"/>
      <c r="F1312" s="479"/>
      <c r="G1312" s="480"/>
      <c r="H1312" s="416"/>
      <c r="I1312" s="416"/>
      <c r="J1312" s="416"/>
      <c r="K1312" s="416"/>
      <c r="L1312" s="416"/>
      <c r="M1312" s="416"/>
      <c r="N1312" s="416"/>
      <c r="O1312" s="430">
        <f t="shared" si="60"/>
        <v>-11</v>
      </c>
      <c r="P1312" s="430">
        <f t="shared" si="61"/>
        <v>-10</v>
      </c>
      <c r="Q1312" s="431" t="str">
        <f t="shared" si="62"/>
        <v/>
      </c>
      <c r="R1312" s="416"/>
      <c r="S1312" s="416"/>
    </row>
    <row r="1313" spans="1:19" ht="54.95" customHeight="1" x14ac:dyDescent="0.2">
      <c r="A1313" s="424">
        <v>1308</v>
      </c>
      <c r="B1313" s="478"/>
      <c r="C1313" s="435"/>
      <c r="D1313" s="416"/>
      <c r="E1313" s="416"/>
      <c r="F1313" s="479"/>
      <c r="G1313" s="480"/>
      <c r="H1313" s="416"/>
      <c r="I1313" s="416"/>
      <c r="J1313" s="416"/>
      <c r="K1313" s="416"/>
      <c r="L1313" s="416"/>
      <c r="M1313" s="416"/>
      <c r="N1313" s="416"/>
      <c r="O1313" s="430">
        <f t="shared" si="60"/>
        <v>-11</v>
      </c>
      <c r="P1313" s="430">
        <f t="shared" si="61"/>
        <v>-10</v>
      </c>
      <c r="Q1313" s="431" t="str">
        <f t="shared" si="62"/>
        <v/>
      </c>
      <c r="R1313" s="416"/>
      <c r="S1313" s="416"/>
    </row>
    <row r="1314" spans="1:19" ht="54.95" customHeight="1" x14ac:dyDescent="0.2">
      <c r="A1314" s="424">
        <v>1309</v>
      </c>
      <c r="B1314" s="478"/>
      <c r="C1314" s="435"/>
      <c r="D1314" s="416"/>
      <c r="E1314" s="416"/>
      <c r="F1314" s="479"/>
      <c r="G1314" s="480"/>
      <c r="H1314" s="416"/>
      <c r="I1314" s="416"/>
      <c r="J1314" s="416"/>
      <c r="K1314" s="416"/>
      <c r="L1314" s="416"/>
      <c r="M1314" s="416"/>
      <c r="N1314" s="416"/>
      <c r="O1314" s="430">
        <f t="shared" si="60"/>
        <v>-11</v>
      </c>
      <c r="P1314" s="430">
        <f t="shared" si="61"/>
        <v>-10</v>
      </c>
      <c r="Q1314" s="431" t="str">
        <f t="shared" si="62"/>
        <v/>
      </c>
      <c r="R1314" s="416"/>
      <c r="S1314" s="416"/>
    </row>
    <row r="1315" spans="1:19" ht="54.95" customHeight="1" x14ac:dyDescent="0.2">
      <c r="A1315" s="424">
        <v>1310</v>
      </c>
      <c r="B1315" s="478"/>
      <c r="C1315" s="435"/>
      <c r="D1315" s="416"/>
      <c r="E1315" s="416"/>
      <c r="F1315" s="479"/>
      <c r="G1315" s="480"/>
      <c r="H1315" s="416"/>
      <c r="I1315" s="416"/>
      <c r="J1315" s="416"/>
      <c r="K1315" s="416"/>
      <c r="L1315" s="416"/>
      <c r="M1315" s="416"/>
      <c r="N1315" s="416"/>
      <c r="O1315" s="430">
        <f t="shared" si="60"/>
        <v>-11</v>
      </c>
      <c r="P1315" s="430">
        <f t="shared" si="61"/>
        <v>-10</v>
      </c>
      <c r="Q1315" s="431" t="str">
        <f t="shared" si="62"/>
        <v/>
      </c>
      <c r="R1315" s="416"/>
      <c r="S1315" s="416"/>
    </row>
    <row r="1316" spans="1:19" ht="54.95" customHeight="1" x14ac:dyDescent="0.2">
      <c r="A1316" s="424">
        <v>1311</v>
      </c>
      <c r="B1316" s="478"/>
      <c r="C1316" s="435"/>
      <c r="D1316" s="416"/>
      <c r="E1316" s="416"/>
      <c r="F1316" s="479"/>
      <c r="G1316" s="480"/>
      <c r="H1316" s="416"/>
      <c r="I1316" s="416"/>
      <c r="J1316" s="416"/>
      <c r="K1316" s="416"/>
      <c r="L1316" s="416"/>
      <c r="M1316" s="416"/>
      <c r="N1316" s="416"/>
      <c r="O1316" s="430">
        <f t="shared" si="60"/>
        <v>-11</v>
      </c>
      <c r="P1316" s="430">
        <f t="shared" si="61"/>
        <v>-10</v>
      </c>
      <c r="Q1316" s="431" t="str">
        <f t="shared" si="62"/>
        <v/>
      </c>
      <c r="R1316" s="416"/>
      <c r="S1316" s="416"/>
    </row>
    <row r="1317" spans="1:19" ht="54.95" customHeight="1" x14ac:dyDescent="0.2">
      <c r="A1317" s="424">
        <v>1312</v>
      </c>
      <c r="B1317" s="478"/>
      <c r="C1317" s="435"/>
      <c r="D1317" s="416"/>
      <c r="E1317" s="416"/>
      <c r="F1317" s="479"/>
      <c r="G1317" s="480"/>
      <c r="H1317" s="416"/>
      <c r="I1317" s="416"/>
      <c r="J1317" s="416"/>
      <c r="K1317" s="416"/>
      <c r="L1317" s="416"/>
      <c r="M1317" s="416"/>
      <c r="N1317" s="416"/>
      <c r="O1317" s="430">
        <f t="shared" si="60"/>
        <v>-11</v>
      </c>
      <c r="P1317" s="430">
        <f t="shared" si="61"/>
        <v>-10</v>
      </c>
      <c r="Q1317" s="431" t="str">
        <f t="shared" si="62"/>
        <v/>
      </c>
      <c r="R1317" s="416"/>
      <c r="S1317" s="416"/>
    </row>
    <row r="1318" spans="1:19" ht="54.95" customHeight="1" x14ac:dyDescent="0.2">
      <c r="A1318" s="424">
        <v>1313</v>
      </c>
      <c r="B1318" s="478"/>
      <c r="C1318" s="435"/>
      <c r="D1318" s="416"/>
      <c r="E1318" s="416"/>
      <c r="F1318" s="479"/>
      <c r="G1318" s="480"/>
      <c r="H1318" s="416"/>
      <c r="I1318" s="416"/>
      <c r="J1318" s="416"/>
      <c r="K1318" s="416"/>
      <c r="L1318" s="416"/>
      <c r="M1318" s="416"/>
      <c r="N1318" s="416"/>
      <c r="O1318" s="430">
        <f t="shared" si="60"/>
        <v>-11</v>
      </c>
      <c r="P1318" s="430">
        <f t="shared" si="61"/>
        <v>-10</v>
      </c>
      <c r="Q1318" s="431" t="str">
        <f t="shared" si="62"/>
        <v/>
      </c>
      <c r="R1318" s="416"/>
      <c r="S1318" s="416"/>
    </row>
    <row r="1319" spans="1:19" ht="54.95" customHeight="1" x14ac:dyDescent="0.2">
      <c r="A1319" s="424">
        <v>1314</v>
      </c>
      <c r="B1319" s="478"/>
      <c r="C1319" s="435"/>
      <c r="D1319" s="416"/>
      <c r="E1319" s="416"/>
      <c r="F1319" s="479"/>
      <c r="G1319" s="480"/>
      <c r="H1319" s="416"/>
      <c r="I1319" s="416"/>
      <c r="J1319" s="416"/>
      <c r="K1319" s="416"/>
      <c r="L1319" s="416"/>
      <c r="M1319" s="416"/>
      <c r="N1319" s="416"/>
      <c r="O1319" s="430">
        <f t="shared" si="60"/>
        <v>-11</v>
      </c>
      <c r="P1319" s="430">
        <f t="shared" si="61"/>
        <v>-10</v>
      </c>
      <c r="Q1319" s="431" t="str">
        <f t="shared" si="62"/>
        <v/>
      </c>
      <c r="R1319" s="416"/>
      <c r="S1319" s="416"/>
    </row>
    <row r="1320" spans="1:19" ht="54.95" customHeight="1" x14ac:dyDescent="0.2">
      <c r="A1320" s="424">
        <v>1315</v>
      </c>
      <c r="B1320" s="478"/>
      <c r="C1320" s="435"/>
      <c r="D1320" s="416"/>
      <c r="E1320" s="416"/>
      <c r="F1320" s="479"/>
      <c r="G1320" s="480"/>
      <c r="H1320" s="416"/>
      <c r="I1320" s="416"/>
      <c r="J1320" s="416"/>
      <c r="K1320" s="416"/>
      <c r="L1320" s="416"/>
      <c r="M1320" s="416"/>
      <c r="N1320" s="416"/>
      <c r="O1320" s="430">
        <f t="shared" si="60"/>
        <v>-11</v>
      </c>
      <c r="P1320" s="430">
        <f t="shared" si="61"/>
        <v>-10</v>
      </c>
      <c r="Q1320" s="431" t="str">
        <f t="shared" si="62"/>
        <v/>
      </c>
      <c r="R1320" s="416"/>
      <c r="S1320" s="416"/>
    </row>
    <row r="1321" spans="1:19" ht="54.95" customHeight="1" x14ac:dyDescent="0.2">
      <c r="A1321" s="424">
        <v>1316</v>
      </c>
      <c r="B1321" s="478"/>
      <c r="C1321" s="435"/>
      <c r="D1321" s="416"/>
      <c r="E1321" s="416"/>
      <c r="F1321" s="479"/>
      <c r="G1321" s="480"/>
      <c r="H1321" s="416"/>
      <c r="I1321" s="416"/>
      <c r="J1321" s="416"/>
      <c r="K1321" s="416"/>
      <c r="L1321" s="416"/>
      <c r="M1321" s="416"/>
      <c r="N1321" s="416"/>
      <c r="O1321" s="430">
        <f t="shared" si="60"/>
        <v>-11</v>
      </c>
      <c r="P1321" s="430">
        <f t="shared" si="61"/>
        <v>-10</v>
      </c>
      <c r="Q1321" s="431" t="str">
        <f t="shared" si="62"/>
        <v/>
      </c>
      <c r="R1321" s="416"/>
      <c r="S1321" s="416"/>
    </row>
    <row r="1322" spans="1:19" ht="54.95" customHeight="1" x14ac:dyDescent="0.2">
      <c r="A1322" s="424">
        <v>1317</v>
      </c>
      <c r="B1322" s="478"/>
      <c r="C1322" s="435"/>
      <c r="D1322" s="416"/>
      <c r="E1322" s="416"/>
      <c r="F1322" s="479"/>
      <c r="G1322" s="480"/>
      <c r="H1322" s="416"/>
      <c r="I1322" s="416"/>
      <c r="J1322" s="416"/>
      <c r="K1322" s="416"/>
      <c r="L1322" s="416"/>
      <c r="M1322" s="416"/>
      <c r="N1322" s="416"/>
      <c r="O1322" s="430">
        <f t="shared" si="60"/>
        <v>-11</v>
      </c>
      <c r="P1322" s="430">
        <f t="shared" si="61"/>
        <v>-10</v>
      </c>
      <c r="Q1322" s="431" t="str">
        <f t="shared" si="62"/>
        <v/>
      </c>
      <c r="R1322" s="416"/>
      <c r="S1322" s="416"/>
    </row>
    <row r="1323" spans="1:19" ht="54.95" customHeight="1" x14ac:dyDescent="0.2">
      <c r="A1323" s="424">
        <v>1318</v>
      </c>
      <c r="B1323" s="478"/>
      <c r="C1323" s="435"/>
      <c r="D1323" s="416"/>
      <c r="E1323" s="416"/>
      <c r="F1323" s="479"/>
      <c r="G1323" s="480"/>
      <c r="H1323" s="416"/>
      <c r="I1323" s="416"/>
      <c r="J1323" s="416"/>
      <c r="K1323" s="416"/>
      <c r="L1323" s="416"/>
      <c r="M1323" s="416"/>
      <c r="N1323" s="416"/>
      <c r="O1323" s="430">
        <f t="shared" si="60"/>
        <v>-11</v>
      </c>
      <c r="P1323" s="430">
        <f t="shared" si="61"/>
        <v>-10</v>
      </c>
      <c r="Q1323" s="431" t="str">
        <f t="shared" si="62"/>
        <v/>
      </c>
      <c r="R1323" s="416"/>
      <c r="S1323" s="416"/>
    </row>
    <row r="1324" spans="1:19" ht="54.95" customHeight="1" x14ac:dyDescent="0.2">
      <c r="A1324" s="424">
        <v>1319</v>
      </c>
      <c r="B1324" s="478"/>
      <c r="C1324" s="435"/>
      <c r="D1324" s="416"/>
      <c r="E1324" s="416"/>
      <c r="F1324" s="479"/>
      <c r="G1324" s="480"/>
      <c r="H1324" s="416"/>
      <c r="I1324" s="416"/>
      <c r="J1324" s="416"/>
      <c r="K1324" s="416"/>
      <c r="L1324" s="416"/>
      <c r="M1324" s="416"/>
      <c r="N1324" s="416"/>
      <c r="O1324" s="430">
        <f t="shared" si="60"/>
        <v>-11</v>
      </c>
      <c r="P1324" s="430">
        <f t="shared" si="61"/>
        <v>-10</v>
      </c>
      <c r="Q1324" s="431" t="str">
        <f t="shared" si="62"/>
        <v/>
      </c>
      <c r="R1324" s="416"/>
      <c r="S1324" s="416"/>
    </row>
    <row r="1325" spans="1:19" ht="54.95" customHeight="1" x14ac:dyDescent="0.2">
      <c r="A1325" s="424">
        <v>1320</v>
      </c>
      <c r="B1325" s="478"/>
      <c r="C1325" s="435"/>
      <c r="D1325" s="416"/>
      <c r="E1325" s="416"/>
      <c r="F1325" s="479"/>
      <c r="G1325" s="480"/>
      <c r="H1325" s="416"/>
      <c r="I1325" s="416"/>
      <c r="J1325" s="416"/>
      <c r="K1325" s="416"/>
      <c r="L1325" s="416"/>
      <c r="M1325" s="416"/>
      <c r="N1325" s="416"/>
      <c r="O1325" s="430">
        <f t="shared" si="60"/>
        <v>-11</v>
      </c>
      <c r="P1325" s="430">
        <f t="shared" si="61"/>
        <v>-10</v>
      </c>
      <c r="Q1325" s="431" t="str">
        <f t="shared" si="62"/>
        <v/>
      </c>
      <c r="R1325" s="416"/>
      <c r="S1325" s="416"/>
    </row>
    <row r="1326" spans="1:19" ht="54.95" customHeight="1" x14ac:dyDescent="0.2">
      <c r="A1326" s="424">
        <v>1321</v>
      </c>
      <c r="B1326" s="478"/>
      <c r="C1326" s="435"/>
      <c r="D1326" s="416"/>
      <c r="E1326" s="416"/>
      <c r="F1326" s="479"/>
      <c r="G1326" s="480"/>
      <c r="H1326" s="416"/>
      <c r="I1326" s="416"/>
      <c r="J1326" s="416"/>
      <c r="K1326" s="416"/>
      <c r="L1326" s="416"/>
      <c r="M1326" s="416"/>
      <c r="N1326" s="416"/>
      <c r="O1326" s="430">
        <f t="shared" si="60"/>
        <v>-11</v>
      </c>
      <c r="P1326" s="430">
        <f t="shared" si="61"/>
        <v>-10</v>
      </c>
      <c r="Q1326" s="431" t="str">
        <f t="shared" si="62"/>
        <v/>
      </c>
      <c r="R1326" s="416"/>
      <c r="S1326" s="416"/>
    </row>
    <row r="1327" spans="1:19" ht="54.95" customHeight="1" x14ac:dyDescent="0.2">
      <c r="A1327" s="424">
        <v>1322</v>
      </c>
      <c r="B1327" s="478"/>
      <c r="C1327" s="435"/>
      <c r="D1327" s="416"/>
      <c r="E1327" s="416"/>
      <c r="F1327" s="479"/>
      <c r="G1327" s="480"/>
      <c r="H1327" s="416"/>
      <c r="I1327" s="416"/>
      <c r="J1327" s="416"/>
      <c r="K1327" s="416"/>
      <c r="L1327" s="416"/>
      <c r="M1327" s="416"/>
      <c r="N1327" s="416"/>
      <c r="O1327" s="430">
        <f t="shared" si="60"/>
        <v>-11</v>
      </c>
      <c r="P1327" s="430">
        <f t="shared" si="61"/>
        <v>-10</v>
      </c>
      <c r="Q1327" s="431" t="str">
        <f t="shared" si="62"/>
        <v/>
      </c>
      <c r="R1327" s="416"/>
      <c r="S1327" s="416"/>
    </row>
    <row r="1328" spans="1:19" ht="54.95" customHeight="1" x14ac:dyDescent="0.2">
      <c r="A1328" s="424">
        <v>1323</v>
      </c>
      <c r="B1328" s="478"/>
      <c r="C1328" s="435"/>
      <c r="D1328" s="416"/>
      <c r="E1328" s="416"/>
      <c r="F1328" s="479"/>
      <c r="G1328" s="480"/>
      <c r="H1328" s="416"/>
      <c r="I1328" s="416"/>
      <c r="J1328" s="416"/>
      <c r="K1328" s="416"/>
      <c r="L1328" s="416"/>
      <c r="M1328" s="416"/>
      <c r="N1328" s="416"/>
      <c r="O1328" s="430">
        <f t="shared" si="60"/>
        <v>-11</v>
      </c>
      <c r="P1328" s="430">
        <f t="shared" si="61"/>
        <v>-10</v>
      </c>
      <c r="Q1328" s="431" t="str">
        <f t="shared" si="62"/>
        <v/>
      </c>
      <c r="R1328" s="416"/>
      <c r="S1328" s="416"/>
    </row>
    <row r="1329" spans="1:19" ht="54.95" customHeight="1" x14ac:dyDescent="0.2">
      <c r="A1329" s="424">
        <v>1324</v>
      </c>
      <c r="B1329" s="478"/>
      <c r="C1329" s="435"/>
      <c r="D1329" s="416"/>
      <c r="E1329" s="416"/>
      <c r="F1329" s="479"/>
      <c r="G1329" s="480"/>
      <c r="H1329" s="416"/>
      <c r="I1329" s="416"/>
      <c r="J1329" s="416"/>
      <c r="K1329" s="416"/>
      <c r="L1329" s="416"/>
      <c r="M1329" s="416"/>
      <c r="N1329" s="416"/>
      <c r="O1329" s="430">
        <f t="shared" si="60"/>
        <v>-11</v>
      </c>
      <c r="P1329" s="430">
        <f t="shared" si="61"/>
        <v>-10</v>
      </c>
      <c r="Q1329" s="431" t="str">
        <f t="shared" si="62"/>
        <v/>
      </c>
      <c r="R1329" s="416"/>
      <c r="S1329" s="416"/>
    </row>
    <row r="1330" spans="1:19" ht="54.95" customHeight="1" x14ac:dyDescent="0.2">
      <c r="A1330" s="424">
        <v>1325</v>
      </c>
      <c r="B1330" s="478"/>
      <c r="C1330" s="435"/>
      <c r="D1330" s="416"/>
      <c r="E1330" s="416"/>
      <c r="F1330" s="479"/>
      <c r="G1330" s="480"/>
      <c r="H1330" s="416"/>
      <c r="I1330" s="416"/>
      <c r="J1330" s="416"/>
      <c r="K1330" s="416"/>
      <c r="L1330" s="416"/>
      <c r="M1330" s="416"/>
      <c r="N1330" s="416"/>
      <c r="O1330" s="430">
        <f t="shared" si="60"/>
        <v>-11</v>
      </c>
      <c r="P1330" s="430">
        <f t="shared" si="61"/>
        <v>-10</v>
      </c>
      <c r="Q1330" s="431" t="str">
        <f t="shared" si="62"/>
        <v/>
      </c>
      <c r="R1330" s="416"/>
      <c r="S1330" s="416"/>
    </row>
    <row r="1331" spans="1:19" ht="54.95" customHeight="1" x14ac:dyDescent="0.2">
      <c r="A1331" s="424">
        <v>1326</v>
      </c>
      <c r="B1331" s="478"/>
      <c r="C1331" s="435"/>
      <c r="D1331" s="416"/>
      <c r="E1331" s="416"/>
      <c r="F1331" s="479"/>
      <c r="G1331" s="480"/>
      <c r="H1331" s="416"/>
      <c r="I1331" s="416"/>
      <c r="J1331" s="416"/>
      <c r="K1331" s="416"/>
      <c r="L1331" s="416"/>
      <c r="M1331" s="416"/>
      <c r="N1331" s="416"/>
      <c r="O1331" s="430">
        <f t="shared" si="60"/>
        <v>-11</v>
      </c>
      <c r="P1331" s="430">
        <f t="shared" si="61"/>
        <v>-10</v>
      </c>
      <c r="Q1331" s="431" t="str">
        <f t="shared" si="62"/>
        <v/>
      </c>
      <c r="R1331" s="416"/>
      <c r="S1331" s="416"/>
    </row>
    <row r="1332" spans="1:19" ht="54.95" customHeight="1" x14ac:dyDescent="0.2">
      <c r="A1332" s="424">
        <v>1327</v>
      </c>
      <c r="B1332" s="478"/>
      <c r="C1332" s="435"/>
      <c r="D1332" s="416"/>
      <c r="E1332" s="416"/>
      <c r="F1332" s="479"/>
      <c r="G1332" s="480"/>
      <c r="H1332" s="416"/>
      <c r="I1332" s="416"/>
      <c r="J1332" s="416"/>
      <c r="K1332" s="416"/>
      <c r="L1332" s="416"/>
      <c r="M1332" s="416"/>
      <c r="N1332" s="416"/>
      <c r="O1332" s="430">
        <f t="shared" si="60"/>
        <v>-11</v>
      </c>
      <c r="P1332" s="430">
        <f t="shared" si="61"/>
        <v>-10</v>
      </c>
      <c r="Q1332" s="431" t="str">
        <f t="shared" si="62"/>
        <v/>
      </c>
      <c r="R1332" s="416"/>
      <c r="S1332" s="416"/>
    </row>
    <row r="1333" spans="1:19" ht="54.95" customHeight="1" x14ac:dyDescent="0.2">
      <c r="A1333" s="424">
        <v>1328</v>
      </c>
      <c r="B1333" s="478"/>
      <c r="C1333" s="435"/>
      <c r="D1333" s="416"/>
      <c r="E1333" s="416"/>
      <c r="F1333" s="479"/>
      <c r="G1333" s="480"/>
      <c r="H1333" s="416"/>
      <c r="I1333" s="416"/>
      <c r="J1333" s="416"/>
      <c r="K1333" s="416"/>
      <c r="L1333" s="416"/>
      <c r="M1333" s="416"/>
      <c r="N1333" s="416"/>
      <c r="O1333" s="430">
        <f t="shared" si="60"/>
        <v>-11</v>
      </c>
      <c r="P1333" s="430">
        <f t="shared" si="61"/>
        <v>-10</v>
      </c>
      <c r="Q1333" s="431" t="str">
        <f t="shared" si="62"/>
        <v/>
      </c>
      <c r="R1333" s="416"/>
      <c r="S1333" s="416"/>
    </row>
    <row r="1334" spans="1:19" ht="54.95" customHeight="1" x14ac:dyDescent="0.2">
      <c r="A1334" s="424">
        <v>1329</v>
      </c>
      <c r="B1334" s="478"/>
      <c r="C1334" s="435"/>
      <c r="D1334" s="416"/>
      <c r="E1334" s="416"/>
      <c r="F1334" s="479"/>
      <c r="G1334" s="480"/>
      <c r="H1334" s="416"/>
      <c r="I1334" s="416"/>
      <c r="J1334" s="416"/>
      <c r="K1334" s="416"/>
      <c r="L1334" s="416"/>
      <c r="M1334" s="416"/>
      <c r="N1334" s="416"/>
      <c r="O1334" s="430">
        <f t="shared" si="60"/>
        <v>-11</v>
      </c>
      <c r="P1334" s="430">
        <f t="shared" si="61"/>
        <v>-10</v>
      </c>
      <c r="Q1334" s="431" t="str">
        <f t="shared" si="62"/>
        <v/>
      </c>
      <c r="R1334" s="416"/>
      <c r="S1334" s="416"/>
    </row>
    <row r="1335" spans="1:19" ht="54.95" customHeight="1" x14ac:dyDescent="0.2">
      <c r="A1335" s="424">
        <v>1330</v>
      </c>
      <c r="B1335" s="478"/>
      <c r="C1335" s="435"/>
      <c r="D1335" s="416"/>
      <c r="E1335" s="416"/>
      <c r="F1335" s="479"/>
      <c r="G1335" s="480"/>
      <c r="H1335" s="416"/>
      <c r="I1335" s="416"/>
      <c r="J1335" s="416"/>
      <c r="K1335" s="416"/>
      <c r="L1335" s="416"/>
      <c r="M1335" s="416"/>
      <c r="N1335" s="416"/>
      <c r="O1335" s="430">
        <f t="shared" si="60"/>
        <v>-11</v>
      </c>
      <c r="P1335" s="430">
        <f t="shared" si="61"/>
        <v>-10</v>
      </c>
      <c r="Q1335" s="431" t="str">
        <f t="shared" si="62"/>
        <v/>
      </c>
      <c r="R1335" s="416"/>
      <c r="S1335" s="416"/>
    </row>
    <row r="1336" spans="1:19" ht="54.95" customHeight="1" x14ac:dyDescent="0.2">
      <c r="A1336" s="424">
        <v>1331</v>
      </c>
      <c r="B1336" s="478"/>
      <c r="C1336" s="435"/>
      <c r="D1336" s="416"/>
      <c r="E1336" s="416"/>
      <c r="F1336" s="479"/>
      <c r="G1336" s="480"/>
      <c r="H1336" s="416"/>
      <c r="I1336" s="416"/>
      <c r="J1336" s="416"/>
      <c r="K1336" s="416"/>
      <c r="L1336" s="416"/>
      <c r="M1336" s="416"/>
      <c r="N1336" s="416"/>
      <c r="O1336" s="430">
        <f t="shared" si="60"/>
        <v>-11</v>
      </c>
      <c r="P1336" s="430">
        <f t="shared" si="61"/>
        <v>-10</v>
      </c>
      <c r="Q1336" s="431" t="str">
        <f t="shared" si="62"/>
        <v/>
      </c>
      <c r="R1336" s="416"/>
      <c r="S1336" s="416"/>
    </row>
    <row r="1337" spans="1:19" ht="54.95" customHeight="1" x14ac:dyDescent="0.2">
      <c r="A1337" s="424">
        <v>1332</v>
      </c>
      <c r="B1337" s="478"/>
      <c r="C1337" s="435"/>
      <c r="D1337" s="416"/>
      <c r="E1337" s="416"/>
      <c r="F1337" s="479"/>
      <c r="G1337" s="480"/>
      <c r="H1337" s="416"/>
      <c r="I1337" s="416"/>
      <c r="J1337" s="416"/>
      <c r="K1337" s="416"/>
      <c r="L1337" s="416"/>
      <c r="M1337" s="416"/>
      <c r="N1337" s="416"/>
      <c r="O1337" s="430">
        <f t="shared" si="60"/>
        <v>-11</v>
      </c>
      <c r="P1337" s="430">
        <f t="shared" si="61"/>
        <v>-10</v>
      </c>
      <c r="Q1337" s="431" t="str">
        <f t="shared" si="62"/>
        <v/>
      </c>
      <c r="R1337" s="416"/>
      <c r="S1337" s="416"/>
    </row>
    <row r="1338" spans="1:19" ht="54.95" customHeight="1" x14ac:dyDescent="0.2">
      <c r="A1338" s="424">
        <v>1333</v>
      </c>
      <c r="B1338" s="478"/>
      <c r="C1338" s="435"/>
      <c r="D1338" s="416"/>
      <c r="E1338" s="416"/>
      <c r="F1338" s="479"/>
      <c r="G1338" s="480"/>
      <c r="H1338" s="416"/>
      <c r="I1338" s="416"/>
      <c r="J1338" s="416"/>
      <c r="K1338" s="416"/>
      <c r="L1338" s="416"/>
      <c r="M1338" s="416"/>
      <c r="N1338" s="416"/>
      <c r="O1338" s="430">
        <f t="shared" si="60"/>
        <v>-11</v>
      </c>
      <c r="P1338" s="430">
        <f t="shared" si="61"/>
        <v>-10</v>
      </c>
      <c r="Q1338" s="431" t="str">
        <f t="shared" si="62"/>
        <v/>
      </c>
      <c r="R1338" s="416"/>
      <c r="S1338" s="416"/>
    </row>
    <row r="1339" spans="1:19" ht="54.95" customHeight="1" x14ac:dyDescent="0.2">
      <c r="A1339" s="424">
        <v>1334</v>
      </c>
      <c r="B1339" s="478"/>
      <c r="C1339" s="435"/>
      <c r="D1339" s="416"/>
      <c r="E1339" s="416"/>
      <c r="F1339" s="479"/>
      <c r="G1339" s="480"/>
      <c r="H1339" s="416"/>
      <c r="I1339" s="416"/>
      <c r="J1339" s="416"/>
      <c r="K1339" s="416"/>
      <c r="L1339" s="416"/>
      <c r="M1339" s="416"/>
      <c r="N1339" s="416"/>
      <c r="O1339" s="430">
        <f t="shared" si="60"/>
        <v>-11</v>
      </c>
      <c r="P1339" s="430">
        <f t="shared" si="61"/>
        <v>-10</v>
      </c>
      <c r="Q1339" s="431" t="str">
        <f t="shared" si="62"/>
        <v/>
      </c>
      <c r="R1339" s="416"/>
      <c r="S1339" s="416"/>
    </row>
    <row r="1340" spans="1:19" ht="54.95" customHeight="1" x14ac:dyDescent="0.2">
      <c r="A1340" s="424">
        <v>1335</v>
      </c>
      <c r="B1340" s="478"/>
      <c r="C1340" s="435"/>
      <c r="D1340" s="416"/>
      <c r="E1340" s="416"/>
      <c r="F1340" s="479"/>
      <c r="G1340" s="480"/>
      <c r="H1340" s="416"/>
      <c r="I1340" s="416"/>
      <c r="J1340" s="416"/>
      <c r="K1340" s="416"/>
      <c r="L1340" s="416"/>
      <c r="M1340" s="416"/>
      <c r="N1340" s="416"/>
      <c r="O1340" s="430">
        <f t="shared" si="60"/>
        <v>-11</v>
      </c>
      <c r="P1340" s="430">
        <f t="shared" si="61"/>
        <v>-10</v>
      </c>
      <c r="Q1340" s="431" t="str">
        <f t="shared" si="62"/>
        <v/>
      </c>
      <c r="R1340" s="416"/>
      <c r="S1340" s="416"/>
    </row>
    <row r="1341" spans="1:19" ht="54.95" customHeight="1" x14ac:dyDescent="0.2">
      <c r="A1341" s="424">
        <v>1336</v>
      </c>
      <c r="B1341" s="478"/>
      <c r="C1341" s="435"/>
      <c r="D1341" s="416"/>
      <c r="E1341" s="416"/>
      <c r="F1341" s="479"/>
      <c r="G1341" s="480"/>
      <c r="H1341" s="416"/>
      <c r="I1341" s="416"/>
      <c r="J1341" s="416"/>
      <c r="K1341" s="416"/>
      <c r="L1341" s="416"/>
      <c r="M1341" s="416"/>
      <c r="N1341" s="416"/>
      <c r="O1341" s="430">
        <f t="shared" si="60"/>
        <v>-11</v>
      </c>
      <c r="P1341" s="430">
        <f t="shared" si="61"/>
        <v>-10</v>
      </c>
      <c r="Q1341" s="431" t="str">
        <f t="shared" si="62"/>
        <v/>
      </c>
      <c r="R1341" s="416"/>
      <c r="S1341" s="416"/>
    </row>
    <row r="1342" spans="1:19" ht="54.95" customHeight="1" x14ac:dyDescent="0.2">
      <c r="A1342" s="424">
        <v>1337</v>
      </c>
      <c r="B1342" s="478"/>
      <c r="C1342" s="435"/>
      <c r="D1342" s="416"/>
      <c r="E1342" s="416"/>
      <c r="F1342" s="479"/>
      <c r="G1342" s="480"/>
      <c r="H1342" s="416"/>
      <c r="I1342" s="416"/>
      <c r="J1342" s="416"/>
      <c r="K1342" s="416"/>
      <c r="L1342" s="416"/>
      <c r="M1342" s="416"/>
      <c r="N1342" s="416"/>
      <c r="O1342" s="430">
        <f t="shared" si="60"/>
        <v>-11</v>
      </c>
      <c r="P1342" s="430">
        <f t="shared" si="61"/>
        <v>-10</v>
      </c>
      <c r="Q1342" s="431" t="str">
        <f t="shared" si="62"/>
        <v/>
      </c>
      <c r="R1342" s="416"/>
      <c r="S1342" s="416"/>
    </row>
    <row r="1343" spans="1:19" ht="54.95" customHeight="1" x14ac:dyDescent="0.2">
      <c r="A1343" s="424">
        <v>1338</v>
      </c>
      <c r="B1343" s="478"/>
      <c r="C1343" s="435"/>
      <c r="D1343" s="416"/>
      <c r="E1343" s="416"/>
      <c r="F1343" s="479"/>
      <c r="G1343" s="480"/>
      <c r="H1343" s="416"/>
      <c r="I1343" s="416"/>
      <c r="J1343" s="416"/>
      <c r="K1343" s="416"/>
      <c r="L1343" s="416"/>
      <c r="M1343" s="416"/>
      <c r="N1343" s="416"/>
      <c r="O1343" s="430">
        <f t="shared" si="60"/>
        <v>-11</v>
      </c>
      <c r="P1343" s="430">
        <f t="shared" si="61"/>
        <v>-10</v>
      </c>
      <c r="Q1343" s="431" t="str">
        <f t="shared" si="62"/>
        <v/>
      </c>
      <c r="R1343" s="416"/>
      <c r="S1343" s="416"/>
    </row>
    <row r="1344" spans="1:19" ht="54.95" customHeight="1" x14ac:dyDescent="0.2">
      <c r="A1344" s="424">
        <v>1339</v>
      </c>
      <c r="B1344" s="478"/>
      <c r="C1344" s="435"/>
      <c r="D1344" s="416"/>
      <c r="E1344" s="416"/>
      <c r="F1344" s="479"/>
      <c r="G1344" s="480"/>
      <c r="H1344" s="416"/>
      <c r="I1344" s="416"/>
      <c r="J1344" s="416"/>
      <c r="K1344" s="416"/>
      <c r="L1344" s="416"/>
      <c r="M1344" s="416"/>
      <c r="N1344" s="416"/>
      <c r="O1344" s="430">
        <f t="shared" si="60"/>
        <v>-11</v>
      </c>
      <c r="P1344" s="430">
        <f t="shared" si="61"/>
        <v>-10</v>
      </c>
      <c r="Q1344" s="431" t="str">
        <f t="shared" si="62"/>
        <v/>
      </c>
      <c r="R1344" s="416"/>
      <c r="S1344" s="416"/>
    </row>
    <row r="1345" spans="1:19" ht="54.95" customHeight="1" x14ac:dyDescent="0.2">
      <c r="A1345" s="424">
        <v>1340</v>
      </c>
      <c r="B1345" s="478"/>
      <c r="C1345" s="435"/>
      <c r="D1345" s="416"/>
      <c r="E1345" s="416"/>
      <c r="F1345" s="479"/>
      <c r="G1345" s="480"/>
      <c r="H1345" s="416"/>
      <c r="I1345" s="416"/>
      <c r="J1345" s="416"/>
      <c r="K1345" s="416"/>
      <c r="L1345" s="416"/>
      <c r="M1345" s="416"/>
      <c r="N1345" s="416"/>
      <c r="O1345" s="430">
        <f t="shared" si="60"/>
        <v>-11</v>
      </c>
      <c r="P1345" s="430">
        <f t="shared" si="61"/>
        <v>-10</v>
      </c>
      <c r="Q1345" s="431" t="str">
        <f t="shared" si="62"/>
        <v/>
      </c>
      <c r="R1345" s="416"/>
      <c r="S1345" s="416"/>
    </row>
    <row r="1346" spans="1:19" ht="54.95" customHeight="1" x14ac:dyDescent="0.2">
      <c r="A1346" s="424">
        <v>1341</v>
      </c>
      <c r="B1346" s="478"/>
      <c r="C1346" s="435"/>
      <c r="D1346" s="416"/>
      <c r="E1346" s="416"/>
      <c r="F1346" s="479"/>
      <c r="G1346" s="480"/>
      <c r="H1346" s="416"/>
      <c r="I1346" s="416"/>
      <c r="J1346" s="416"/>
      <c r="K1346" s="416"/>
      <c r="L1346" s="416"/>
      <c r="M1346" s="416"/>
      <c r="N1346" s="416"/>
      <c r="O1346" s="430">
        <f t="shared" si="60"/>
        <v>-11</v>
      </c>
      <c r="P1346" s="430">
        <f t="shared" si="61"/>
        <v>-10</v>
      </c>
      <c r="Q1346" s="431" t="str">
        <f t="shared" si="62"/>
        <v/>
      </c>
      <c r="R1346" s="416"/>
      <c r="S1346" s="416"/>
    </row>
    <row r="1347" spans="1:19" ht="54.95" customHeight="1" x14ac:dyDescent="0.2">
      <c r="A1347" s="424">
        <v>1342</v>
      </c>
      <c r="B1347" s="478"/>
      <c r="C1347" s="435"/>
      <c r="D1347" s="416"/>
      <c r="E1347" s="416"/>
      <c r="F1347" s="479"/>
      <c r="G1347" s="480"/>
      <c r="H1347" s="416"/>
      <c r="I1347" s="416"/>
      <c r="J1347" s="416"/>
      <c r="K1347" s="416"/>
      <c r="L1347" s="416"/>
      <c r="M1347" s="416"/>
      <c r="N1347" s="416"/>
      <c r="O1347" s="430">
        <f t="shared" si="60"/>
        <v>-11</v>
      </c>
      <c r="P1347" s="430">
        <f t="shared" si="61"/>
        <v>-10</v>
      </c>
      <c r="Q1347" s="431" t="str">
        <f t="shared" si="62"/>
        <v/>
      </c>
      <c r="R1347" s="416"/>
      <c r="S1347" s="416"/>
    </row>
    <row r="1348" spans="1:19" ht="54.95" customHeight="1" x14ac:dyDescent="0.2">
      <c r="A1348" s="424">
        <v>1343</v>
      </c>
      <c r="B1348" s="478"/>
      <c r="C1348" s="435"/>
      <c r="D1348" s="416"/>
      <c r="E1348" s="416"/>
      <c r="F1348" s="479"/>
      <c r="G1348" s="480"/>
      <c r="H1348" s="416"/>
      <c r="I1348" s="416"/>
      <c r="J1348" s="416"/>
      <c r="K1348" s="416"/>
      <c r="L1348" s="416"/>
      <c r="M1348" s="416"/>
      <c r="N1348" s="416"/>
      <c r="O1348" s="430">
        <f t="shared" si="60"/>
        <v>-11</v>
      </c>
      <c r="P1348" s="430">
        <f t="shared" si="61"/>
        <v>-10</v>
      </c>
      <c r="Q1348" s="431" t="str">
        <f t="shared" si="62"/>
        <v/>
      </c>
      <c r="R1348" s="416"/>
      <c r="S1348" s="416"/>
    </row>
    <row r="1349" spans="1:19" ht="54.95" customHeight="1" x14ac:dyDescent="0.2">
      <c r="A1349" s="424">
        <v>1344</v>
      </c>
      <c r="B1349" s="478"/>
      <c r="C1349" s="435"/>
      <c r="D1349" s="416"/>
      <c r="E1349" s="416"/>
      <c r="F1349" s="479"/>
      <c r="G1349" s="480"/>
      <c r="H1349" s="416"/>
      <c r="I1349" s="416"/>
      <c r="J1349" s="416"/>
      <c r="K1349" s="416"/>
      <c r="L1349" s="416"/>
      <c r="M1349" s="416"/>
      <c r="N1349" s="416"/>
      <c r="O1349" s="430">
        <f t="shared" si="60"/>
        <v>-11</v>
      </c>
      <c r="P1349" s="430">
        <f t="shared" si="61"/>
        <v>-10</v>
      </c>
      <c r="Q1349" s="431" t="str">
        <f t="shared" si="62"/>
        <v/>
      </c>
      <c r="R1349" s="416"/>
      <c r="S1349" s="416"/>
    </row>
    <row r="1350" spans="1:19" ht="54.95" customHeight="1" x14ac:dyDescent="0.2">
      <c r="A1350" s="424">
        <v>1345</v>
      </c>
      <c r="B1350" s="478"/>
      <c r="C1350" s="435"/>
      <c r="D1350" s="416"/>
      <c r="E1350" s="416"/>
      <c r="F1350" s="479"/>
      <c r="G1350" s="480"/>
      <c r="H1350" s="416"/>
      <c r="I1350" s="416"/>
      <c r="J1350" s="416"/>
      <c r="K1350" s="416"/>
      <c r="L1350" s="416"/>
      <c r="M1350" s="416"/>
      <c r="N1350" s="416"/>
      <c r="O1350" s="430">
        <f t="shared" si="60"/>
        <v>-11</v>
      </c>
      <c r="P1350" s="430">
        <f t="shared" si="61"/>
        <v>-10</v>
      </c>
      <c r="Q1350" s="431" t="str">
        <f t="shared" si="62"/>
        <v/>
      </c>
      <c r="R1350" s="416"/>
      <c r="S1350" s="416"/>
    </row>
    <row r="1351" spans="1:19" ht="54.95" customHeight="1" x14ac:dyDescent="0.2">
      <c r="A1351" s="424">
        <v>1346</v>
      </c>
      <c r="B1351" s="478"/>
      <c r="C1351" s="435"/>
      <c r="D1351" s="416"/>
      <c r="E1351" s="416"/>
      <c r="F1351" s="479"/>
      <c r="G1351" s="480"/>
      <c r="H1351" s="416"/>
      <c r="I1351" s="416"/>
      <c r="J1351" s="416"/>
      <c r="K1351" s="416"/>
      <c r="L1351" s="416"/>
      <c r="M1351" s="416"/>
      <c r="N1351" s="416"/>
      <c r="O1351" s="430">
        <f t="shared" ref="O1351:O1414" si="63">IF(B1351=0,0,IF(YEAR(B1351)=$P$1,MONTH(B1351)-$O$1+12,(YEAR(B1351)-$P$1)*11-$O$1+5+MONTH(B1351)))-11</f>
        <v>-11</v>
      </c>
      <c r="P1351" s="430">
        <f t="shared" ref="P1351:P1414" si="64">IF(C1351=0,0,IF(YEAR(C1351)=$P$1,MONTH(C1351)-$O$1+11,(YEAR(C1351)-$P$1)*12-$O$1+11+MONTH(C1351)))-10</f>
        <v>-10</v>
      </c>
      <c r="Q1351" s="431" t="str">
        <f t="shared" ref="Q1351:Q1414" si="65">SUBSTITUTE(D1351," ","_")</f>
        <v/>
      </c>
      <c r="R1351" s="416"/>
      <c r="S1351" s="416"/>
    </row>
    <row r="1352" spans="1:19" ht="54.95" customHeight="1" x14ac:dyDescent="0.2">
      <c r="A1352" s="424">
        <v>1347</v>
      </c>
      <c r="B1352" s="478"/>
      <c r="C1352" s="435"/>
      <c r="D1352" s="416"/>
      <c r="E1352" s="416"/>
      <c r="F1352" s="479"/>
      <c r="G1352" s="480"/>
      <c r="H1352" s="416"/>
      <c r="I1352" s="416"/>
      <c r="J1352" s="416"/>
      <c r="K1352" s="416"/>
      <c r="L1352" s="416"/>
      <c r="M1352" s="416"/>
      <c r="N1352" s="416"/>
      <c r="O1352" s="430">
        <f t="shared" si="63"/>
        <v>-11</v>
      </c>
      <c r="P1352" s="430">
        <f t="shared" si="64"/>
        <v>-10</v>
      </c>
      <c r="Q1352" s="431" t="str">
        <f t="shared" si="65"/>
        <v/>
      </c>
      <c r="R1352" s="416"/>
      <c r="S1352" s="416"/>
    </row>
    <row r="1353" spans="1:19" ht="54.95" customHeight="1" x14ac:dyDescent="0.2">
      <c r="A1353" s="424">
        <v>1348</v>
      </c>
      <c r="B1353" s="478"/>
      <c r="C1353" s="435"/>
      <c r="D1353" s="416"/>
      <c r="E1353" s="416"/>
      <c r="F1353" s="479"/>
      <c r="G1353" s="480"/>
      <c r="H1353" s="416"/>
      <c r="I1353" s="416"/>
      <c r="J1353" s="416"/>
      <c r="K1353" s="416"/>
      <c r="L1353" s="416"/>
      <c r="M1353" s="416"/>
      <c r="N1353" s="416"/>
      <c r="O1353" s="430">
        <f t="shared" si="63"/>
        <v>-11</v>
      </c>
      <c r="P1353" s="430">
        <f t="shared" si="64"/>
        <v>-10</v>
      </c>
      <c r="Q1353" s="431" t="str">
        <f t="shared" si="65"/>
        <v/>
      </c>
      <c r="R1353" s="416"/>
      <c r="S1353" s="416"/>
    </row>
    <row r="1354" spans="1:19" ht="54.95" customHeight="1" x14ac:dyDescent="0.2">
      <c r="A1354" s="424">
        <v>1349</v>
      </c>
      <c r="B1354" s="478"/>
      <c r="C1354" s="435"/>
      <c r="D1354" s="416"/>
      <c r="E1354" s="416"/>
      <c r="F1354" s="479"/>
      <c r="G1354" s="480"/>
      <c r="H1354" s="416"/>
      <c r="I1354" s="416"/>
      <c r="J1354" s="416"/>
      <c r="K1354" s="416"/>
      <c r="L1354" s="416"/>
      <c r="M1354" s="416"/>
      <c r="N1354" s="416"/>
      <c r="O1354" s="430">
        <f t="shared" si="63"/>
        <v>-11</v>
      </c>
      <c r="P1354" s="430">
        <f t="shared" si="64"/>
        <v>-10</v>
      </c>
      <c r="Q1354" s="431" t="str">
        <f t="shared" si="65"/>
        <v/>
      </c>
      <c r="R1354" s="416"/>
      <c r="S1354" s="416"/>
    </row>
    <row r="1355" spans="1:19" ht="54.95" customHeight="1" x14ac:dyDescent="0.2">
      <c r="A1355" s="424">
        <v>1350</v>
      </c>
      <c r="B1355" s="478"/>
      <c r="C1355" s="435"/>
      <c r="D1355" s="416"/>
      <c r="E1355" s="416"/>
      <c r="F1355" s="479"/>
      <c r="G1355" s="480"/>
      <c r="H1355" s="416"/>
      <c r="I1355" s="416"/>
      <c r="J1355" s="416"/>
      <c r="K1355" s="416"/>
      <c r="L1355" s="416"/>
      <c r="M1355" s="416"/>
      <c r="N1355" s="416"/>
      <c r="O1355" s="430">
        <f t="shared" si="63"/>
        <v>-11</v>
      </c>
      <c r="P1355" s="430">
        <f t="shared" si="64"/>
        <v>-10</v>
      </c>
      <c r="Q1355" s="431" t="str">
        <f t="shared" si="65"/>
        <v/>
      </c>
      <c r="R1355" s="416"/>
      <c r="S1355" s="416"/>
    </row>
    <row r="1356" spans="1:19" ht="54.95" customHeight="1" x14ac:dyDescent="0.2">
      <c r="A1356" s="424">
        <v>1351</v>
      </c>
      <c r="B1356" s="478"/>
      <c r="C1356" s="435"/>
      <c r="D1356" s="416"/>
      <c r="E1356" s="416"/>
      <c r="F1356" s="479"/>
      <c r="G1356" s="480"/>
      <c r="H1356" s="416"/>
      <c r="I1356" s="416"/>
      <c r="J1356" s="416"/>
      <c r="K1356" s="416"/>
      <c r="L1356" s="416"/>
      <c r="M1356" s="416"/>
      <c r="N1356" s="416"/>
      <c r="O1356" s="430">
        <f t="shared" si="63"/>
        <v>-11</v>
      </c>
      <c r="P1356" s="430">
        <f t="shared" si="64"/>
        <v>-10</v>
      </c>
      <c r="Q1356" s="431" t="str">
        <f t="shared" si="65"/>
        <v/>
      </c>
      <c r="R1356" s="416"/>
      <c r="S1356" s="416"/>
    </row>
    <row r="1357" spans="1:19" ht="54.95" customHeight="1" x14ac:dyDescent="0.2">
      <c r="A1357" s="424">
        <v>1352</v>
      </c>
      <c r="B1357" s="478"/>
      <c r="C1357" s="435"/>
      <c r="D1357" s="416"/>
      <c r="E1357" s="416"/>
      <c r="F1357" s="479"/>
      <c r="G1357" s="480"/>
      <c r="H1357" s="416"/>
      <c r="I1357" s="416"/>
      <c r="J1357" s="416"/>
      <c r="K1357" s="416"/>
      <c r="L1357" s="416"/>
      <c r="M1357" s="416"/>
      <c r="N1357" s="416"/>
      <c r="O1357" s="430">
        <f t="shared" si="63"/>
        <v>-11</v>
      </c>
      <c r="P1357" s="430">
        <f t="shared" si="64"/>
        <v>-10</v>
      </c>
      <c r="Q1357" s="431" t="str">
        <f t="shared" si="65"/>
        <v/>
      </c>
      <c r="R1357" s="416"/>
      <c r="S1357" s="416"/>
    </row>
    <row r="1358" spans="1:19" ht="54.95" customHeight="1" x14ac:dyDescent="0.2">
      <c r="A1358" s="424">
        <v>1353</v>
      </c>
      <c r="B1358" s="478"/>
      <c r="C1358" s="435"/>
      <c r="D1358" s="416"/>
      <c r="E1358" s="416"/>
      <c r="F1358" s="479"/>
      <c r="G1358" s="480"/>
      <c r="H1358" s="416"/>
      <c r="I1358" s="416"/>
      <c r="J1358" s="416"/>
      <c r="K1358" s="416"/>
      <c r="L1358" s="416"/>
      <c r="M1358" s="416"/>
      <c r="N1358" s="416"/>
      <c r="O1358" s="430">
        <f t="shared" si="63"/>
        <v>-11</v>
      </c>
      <c r="P1358" s="430">
        <f t="shared" si="64"/>
        <v>-10</v>
      </c>
      <c r="Q1358" s="431" t="str">
        <f t="shared" si="65"/>
        <v/>
      </c>
      <c r="R1358" s="416"/>
      <c r="S1358" s="416"/>
    </row>
    <row r="1359" spans="1:19" ht="54.95" customHeight="1" x14ac:dyDescent="0.2">
      <c r="A1359" s="424">
        <v>1354</v>
      </c>
      <c r="B1359" s="478"/>
      <c r="C1359" s="435"/>
      <c r="D1359" s="416"/>
      <c r="E1359" s="416"/>
      <c r="F1359" s="479"/>
      <c r="G1359" s="480"/>
      <c r="H1359" s="416"/>
      <c r="I1359" s="416"/>
      <c r="J1359" s="416"/>
      <c r="K1359" s="416"/>
      <c r="L1359" s="416"/>
      <c r="M1359" s="416"/>
      <c r="N1359" s="416"/>
      <c r="O1359" s="430">
        <f t="shared" si="63"/>
        <v>-11</v>
      </c>
      <c r="P1359" s="430">
        <f t="shared" si="64"/>
        <v>-10</v>
      </c>
      <c r="Q1359" s="431" t="str">
        <f t="shared" si="65"/>
        <v/>
      </c>
      <c r="R1359" s="416"/>
      <c r="S1359" s="416"/>
    </row>
    <row r="1360" spans="1:19" ht="54.95" customHeight="1" x14ac:dyDescent="0.2">
      <c r="A1360" s="424">
        <v>1355</v>
      </c>
      <c r="B1360" s="478"/>
      <c r="C1360" s="435"/>
      <c r="D1360" s="416"/>
      <c r="E1360" s="416"/>
      <c r="F1360" s="479"/>
      <c r="G1360" s="480"/>
      <c r="H1360" s="416"/>
      <c r="I1360" s="416"/>
      <c r="J1360" s="416"/>
      <c r="K1360" s="416"/>
      <c r="L1360" s="416"/>
      <c r="M1360" s="416"/>
      <c r="N1360" s="416"/>
      <c r="O1360" s="430">
        <f t="shared" si="63"/>
        <v>-11</v>
      </c>
      <c r="P1360" s="430">
        <f t="shared" si="64"/>
        <v>-10</v>
      </c>
      <c r="Q1360" s="431" t="str">
        <f t="shared" si="65"/>
        <v/>
      </c>
      <c r="R1360" s="416"/>
      <c r="S1360" s="416"/>
    </row>
    <row r="1361" spans="1:19" ht="54.95" customHeight="1" x14ac:dyDescent="0.2">
      <c r="A1361" s="424">
        <v>1356</v>
      </c>
      <c r="B1361" s="478"/>
      <c r="C1361" s="435"/>
      <c r="D1361" s="416"/>
      <c r="E1361" s="416"/>
      <c r="F1361" s="479"/>
      <c r="G1361" s="480"/>
      <c r="H1361" s="416"/>
      <c r="I1361" s="416"/>
      <c r="J1361" s="416"/>
      <c r="K1361" s="416"/>
      <c r="L1361" s="416"/>
      <c r="M1361" s="416"/>
      <c r="N1361" s="416"/>
      <c r="O1361" s="430">
        <f t="shared" si="63"/>
        <v>-11</v>
      </c>
      <c r="P1361" s="430">
        <f t="shared" si="64"/>
        <v>-10</v>
      </c>
      <c r="Q1361" s="431" t="str">
        <f t="shared" si="65"/>
        <v/>
      </c>
      <c r="R1361" s="416"/>
      <c r="S1361" s="416"/>
    </row>
    <row r="1362" spans="1:19" ht="54.95" customHeight="1" x14ac:dyDescent="0.2">
      <c r="A1362" s="424">
        <v>1357</v>
      </c>
      <c r="B1362" s="478"/>
      <c r="C1362" s="435"/>
      <c r="D1362" s="416"/>
      <c r="E1362" s="416"/>
      <c r="F1362" s="479"/>
      <c r="G1362" s="480"/>
      <c r="H1362" s="416"/>
      <c r="I1362" s="416"/>
      <c r="J1362" s="416"/>
      <c r="K1362" s="416"/>
      <c r="L1362" s="416"/>
      <c r="M1362" s="416"/>
      <c r="N1362" s="416"/>
      <c r="O1362" s="430">
        <f t="shared" si="63"/>
        <v>-11</v>
      </c>
      <c r="P1362" s="430">
        <f t="shared" si="64"/>
        <v>-10</v>
      </c>
      <c r="Q1362" s="431" t="str">
        <f t="shared" si="65"/>
        <v/>
      </c>
      <c r="R1362" s="416"/>
      <c r="S1362" s="416"/>
    </row>
    <row r="1363" spans="1:19" ht="54.95" customHeight="1" x14ac:dyDescent="0.2">
      <c r="A1363" s="424">
        <v>1358</v>
      </c>
      <c r="B1363" s="478"/>
      <c r="C1363" s="435"/>
      <c r="D1363" s="416"/>
      <c r="E1363" s="416"/>
      <c r="F1363" s="479"/>
      <c r="G1363" s="480"/>
      <c r="H1363" s="416"/>
      <c r="I1363" s="416"/>
      <c r="J1363" s="416"/>
      <c r="K1363" s="416"/>
      <c r="L1363" s="416"/>
      <c r="M1363" s="416"/>
      <c r="N1363" s="416"/>
      <c r="O1363" s="430">
        <f t="shared" si="63"/>
        <v>-11</v>
      </c>
      <c r="P1363" s="430">
        <f t="shared" si="64"/>
        <v>-10</v>
      </c>
      <c r="Q1363" s="431" t="str">
        <f t="shared" si="65"/>
        <v/>
      </c>
      <c r="R1363" s="416"/>
      <c r="S1363" s="416"/>
    </row>
    <row r="1364" spans="1:19" ht="54.95" customHeight="1" x14ac:dyDescent="0.2">
      <c r="A1364" s="424">
        <v>1359</v>
      </c>
      <c r="B1364" s="478"/>
      <c r="C1364" s="435"/>
      <c r="D1364" s="416"/>
      <c r="E1364" s="416"/>
      <c r="F1364" s="479"/>
      <c r="G1364" s="480"/>
      <c r="H1364" s="416"/>
      <c r="I1364" s="416"/>
      <c r="J1364" s="416"/>
      <c r="K1364" s="416"/>
      <c r="L1364" s="416"/>
      <c r="M1364" s="416"/>
      <c r="N1364" s="416"/>
      <c r="O1364" s="430">
        <f t="shared" si="63"/>
        <v>-11</v>
      </c>
      <c r="P1364" s="430">
        <f t="shared" si="64"/>
        <v>-10</v>
      </c>
      <c r="Q1364" s="431" t="str">
        <f t="shared" si="65"/>
        <v/>
      </c>
      <c r="R1364" s="416"/>
      <c r="S1364" s="416"/>
    </row>
    <row r="1365" spans="1:19" ht="54.95" customHeight="1" x14ac:dyDescent="0.2">
      <c r="A1365" s="424">
        <v>1360</v>
      </c>
      <c r="B1365" s="478"/>
      <c r="C1365" s="435"/>
      <c r="D1365" s="416"/>
      <c r="E1365" s="416"/>
      <c r="F1365" s="479"/>
      <c r="G1365" s="480"/>
      <c r="H1365" s="416"/>
      <c r="I1365" s="416"/>
      <c r="J1365" s="416"/>
      <c r="K1365" s="416"/>
      <c r="L1365" s="416"/>
      <c r="M1365" s="416"/>
      <c r="N1365" s="416"/>
      <c r="O1365" s="430">
        <f t="shared" si="63"/>
        <v>-11</v>
      </c>
      <c r="P1365" s="430">
        <f t="shared" si="64"/>
        <v>-10</v>
      </c>
      <c r="Q1365" s="431" t="str">
        <f t="shared" si="65"/>
        <v/>
      </c>
      <c r="R1365" s="416"/>
      <c r="S1365" s="416"/>
    </row>
    <row r="1366" spans="1:19" ht="54.95" customHeight="1" x14ac:dyDescent="0.2">
      <c r="A1366" s="424">
        <v>1361</v>
      </c>
      <c r="B1366" s="478"/>
      <c r="C1366" s="435"/>
      <c r="D1366" s="416"/>
      <c r="E1366" s="416"/>
      <c r="F1366" s="479"/>
      <c r="G1366" s="480"/>
      <c r="H1366" s="416"/>
      <c r="I1366" s="416"/>
      <c r="J1366" s="416"/>
      <c r="K1366" s="416"/>
      <c r="L1366" s="416"/>
      <c r="M1366" s="416"/>
      <c r="N1366" s="416"/>
      <c r="O1366" s="430">
        <f t="shared" si="63"/>
        <v>-11</v>
      </c>
      <c r="P1366" s="430">
        <f t="shared" si="64"/>
        <v>-10</v>
      </c>
      <c r="Q1366" s="431" t="str">
        <f t="shared" si="65"/>
        <v/>
      </c>
      <c r="R1366" s="416"/>
      <c r="S1366" s="416"/>
    </row>
    <row r="1367" spans="1:19" ht="54.95" customHeight="1" x14ac:dyDescent="0.2">
      <c r="A1367" s="424">
        <v>1362</v>
      </c>
      <c r="B1367" s="478"/>
      <c r="C1367" s="435"/>
      <c r="D1367" s="416"/>
      <c r="E1367" s="416"/>
      <c r="F1367" s="479"/>
      <c r="G1367" s="480"/>
      <c r="H1367" s="416"/>
      <c r="I1367" s="416"/>
      <c r="J1367" s="416"/>
      <c r="K1367" s="416"/>
      <c r="L1367" s="416"/>
      <c r="M1367" s="416"/>
      <c r="N1367" s="416"/>
      <c r="O1367" s="430">
        <f t="shared" si="63"/>
        <v>-11</v>
      </c>
      <c r="P1367" s="430">
        <f t="shared" si="64"/>
        <v>-10</v>
      </c>
      <c r="Q1367" s="431" t="str">
        <f t="shared" si="65"/>
        <v/>
      </c>
      <c r="R1367" s="416"/>
      <c r="S1367" s="416"/>
    </row>
    <row r="1368" spans="1:19" ht="54.95" customHeight="1" x14ac:dyDescent="0.2">
      <c r="A1368" s="424">
        <v>1363</v>
      </c>
      <c r="B1368" s="478"/>
      <c r="C1368" s="435"/>
      <c r="D1368" s="416"/>
      <c r="E1368" s="416"/>
      <c r="F1368" s="479"/>
      <c r="G1368" s="480"/>
      <c r="H1368" s="416"/>
      <c r="I1368" s="416"/>
      <c r="J1368" s="416"/>
      <c r="K1368" s="416"/>
      <c r="L1368" s="416"/>
      <c r="M1368" s="416"/>
      <c r="N1368" s="416"/>
      <c r="O1368" s="430">
        <f t="shared" si="63"/>
        <v>-11</v>
      </c>
      <c r="P1368" s="430">
        <f t="shared" si="64"/>
        <v>-10</v>
      </c>
      <c r="Q1368" s="431" t="str">
        <f t="shared" si="65"/>
        <v/>
      </c>
      <c r="R1368" s="416"/>
      <c r="S1368" s="416"/>
    </row>
    <row r="1369" spans="1:19" ht="54.95" customHeight="1" x14ac:dyDescent="0.2">
      <c r="A1369" s="424">
        <v>1364</v>
      </c>
      <c r="B1369" s="478"/>
      <c r="C1369" s="435"/>
      <c r="D1369" s="416"/>
      <c r="E1369" s="416"/>
      <c r="F1369" s="479"/>
      <c r="G1369" s="480"/>
      <c r="H1369" s="416"/>
      <c r="I1369" s="416"/>
      <c r="J1369" s="416"/>
      <c r="K1369" s="416"/>
      <c r="L1369" s="416"/>
      <c r="M1369" s="416"/>
      <c r="N1369" s="416"/>
      <c r="O1369" s="430">
        <f t="shared" si="63"/>
        <v>-11</v>
      </c>
      <c r="P1369" s="430">
        <f t="shared" si="64"/>
        <v>-10</v>
      </c>
      <c r="Q1369" s="431" t="str">
        <f t="shared" si="65"/>
        <v/>
      </c>
      <c r="R1369" s="416"/>
      <c r="S1369" s="416"/>
    </row>
    <row r="1370" spans="1:19" ht="54.95" customHeight="1" x14ac:dyDescent="0.2">
      <c r="A1370" s="424">
        <v>1365</v>
      </c>
      <c r="B1370" s="478"/>
      <c r="C1370" s="435"/>
      <c r="D1370" s="416"/>
      <c r="E1370" s="416"/>
      <c r="F1370" s="479"/>
      <c r="G1370" s="480"/>
      <c r="H1370" s="416"/>
      <c r="I1370" s="416"/>
      <c r="J1370" s="416"/>
      <c r="K1370" s="416"/>
      <c r="L1370" s="416"/>
      <c r="M1370" s="416"/>
      <c r="N1370" s="416"/>
      <c r="O1370" s="430">
        <f t="shared" si="63"/>
        <v>-11</v>
      </c>
      <c r="P1370" s="430">
        <f t="shared" si="64"/>
        <v>-10</v>
      </c>
      <c r="Q1370" s="431" t="str">
        <f t="shared" si="65"/>
        <v/>
      </c>
      <c r="R1370" s="416"/>
      <c r="S1370" s="416"/>
    </row>
    <row r="1371" spans="1:19" ht="54.95" customHeight="1" x14ac:dyDescent="0.2">
      <c r="A1371" s="424">
        <v>1366</v>
      </c>
      <c r="B1371" s="478"/>
      <c r="C1371" s="435"/>
      <c r="D1371" s="416"/>
      <c r="E1371" s="416"/>
      <c r="F1371" s="479"/>
      <c r="G1371" s="480"/>
      <c r="H1371" s="416"/>
      <c r="I1371" s="416"/>
      <c r="J1371" s="416"/>
      <c r="K1371" s="416"/>
      <c r="L1371" s="416"/>
      <c r="M1371" s="416"/>
      <c r="N1371" s="416"/>
      <c r="O1371" s="430">
        <f t="shared" si="63"/>
        <v>-11</v>
      </c>
      <c r="P1371" s="430">
        <f t="shared" si="64"/>
        <v>-10</v>
      </c>
      <c r="Q1371" s="431" t="str">
        <f t="shared" si="65"/>
        <v/>
      </c>
      <c r="R1371" s="416"/>
      <c r="S1371" s="416"/>
    </row>
    <row r="1372" spans="1:19" ht="54.95" customHeight="1" x14ac:dyDescent="0.2">
      <c r="A1372" s="424">
        <v>1367</v>
      </c>
      <c r="B1372" s="478"/>
      <c r="C1372" s="435"/>
      <c r="D1372" s="416"/>
      <c r="E1372" s="416"/>
      <c r="F1372" s="479"/>
      <c r="G1372" s="480"/>
      <c r="H1372" s="416"/>
      <c r="I1372" s="416"/>
      <c r="J1372" s="416"/>
      <c r="K1372" s="416"/>
      <c r="L1372" s="416"/>
      <c r="M1372" s="416"/>
      <c r="N1372" s="416"/>
      <c r="O1372" s="430">
        <f t="shared" si="63"/>
        <v>-11</v>
      </c>
      <c r="P1372" s="430">
        <f t="shared" si="64"/>
        <v>-10</v>
      </c>
      <c r="Q1372" s="431" t="str">
        <f t="shared" si="65"/>
        <v/>
      </c>
      <c r="R1372" s="416"/>
      <c r="S1372" s="416"/>
    </row>
    <row r="1373" spans="1:19" ht="54.95" customHeight="1" x14ac:dyDescent="0.2">
      <c r="A1373" s="424">
        <v>1368</v>
      </c>
      <c r="B1373" s="478"/>
      <c r="C1373" s="435"/>
      <c r="D1373" s="416"/>
      <c r="E1373" s="416"/>
      <c r="F1373" s="479"/>
      <c r="G1373" s="480"/>
      <c r="H1373" s="416"/>
      <c r="I1373" s="416"/>
      <c r="J1373" s="416"/>
      <c r="K1373" s="416"/>
      <c r="L1373" s="416"/>
      <c r="M1373" s="416"/>
      <c r="N1373" s="416"/>
      <c r="O1373" s="430">
        <f t="shared" si="63"/>
        <v>-11</v>
      </c>
      <c r="P1373" s="430">
        <f t="shared" si="64"/>
        <v>-10</v>
      </c>
      <c r="Q1373" s="431" t="str">
        <f t="shared" si="65"/>
        <v/>
      </c>
      <c r="R1373" s="416"/>
      <c r="S1373" s="416"/>
    </row>
    <row r="1374" spans="1:19" ht="54.95" customHeight="1" x14ac:dyDescent="0.2">
      <c r="A1374" s="424">
        <v>1369</v>
      </c>
      <c r="B1374" s="478"/>
      <c r="C1374" s="435"/>
      <c r="D1374" s="416"/>
      <c r="E1374" s="416"/>
      <c r="F1374" s="479"/>
      <c r="G1374" s="480"/>
      <c r="H1374" s="416"/>
      <c r="I1374" s="416"/>
      <c r="J1374" s="416"/>
      <c r="K1374" s="416"/>
      <c r="L1374" s="416"/>
      <c r="M1374" s="416"/>
      <c r="N1374" s="416"/>
      <c r="O1374" s="430">
        <f t="shared" si="63"/>
        <v>-11</v>
      </c>
      <c r="P1374" s="430">
        <f t="shared" si="64"/>
        <v>-10</v>
      </c>
      <c r="Q1374" s="431" t="str">
        <f t="shared" si="65"/>
        <v/>
      </c>
      <c r="R1374" s="416"/>
      <c r="S1374" s="416"/>
    </row>
    <row r="1375" spans="1:19" ht="54.95" customHeight="1" x14ac:dyDescent="0.2">
      <c r="A1375" s="424">
        <v>1370</v>
      </c>
      <c r="B1375" s="478"/>
      <c r="C1375" s="435"/>
      <c r="D1375" s="416"/>
      <c r="E1375" s="416"/>
      <c r="F1375" s="479"/>
      <c r="G1375" s="480"/>
      <c r="H1375" s="416"/>
      <c r="I1375" s="416"/>
      <c r="J1375" s="416"/>
      <c r="K1375" s="416"/>
      <c r="L1375" s="416"/>
      <c r="M1375" s="416"/>
      <c r="N1375" s="416"/>
      <c r="O1375" s="430">
        <f t="shared" si="63"/>
        <v>-11</v>
      </c>
      <c r="P1375" s="430">
        <f t="shared" si="64"/>
        <v>-10</v>
      </c>
      <c r="Q1375" s="431" t="str">
        <f t="shared" si="65"/>
        <v/>
      </c>
      <c r="R1375" s="416"/>
      <c r="S1375" s="416"/>
    </row>
    <row r="1376" spans="1:19" ht="54.95" customHeight="1" x14ac:dyDescent="0.2">
      <c r="A1376" s="424">
        <v>1371</v>
      </c>
      <c r="B1376" s="478"/>
      <c r="C1376" s="435"/>
      <c r="D1376" s="416"/>
      <c r="E1376" s="416"/>
      <c r="F1376" s="479"/>
      <c r="G1376" s="480"/>
      <c r="H1376" s="416"/>
      <c r="I1376" s="416"/>
      <c r="J1376" s="416"/>
      <c r="K1376" s="416"/>
      <c r="L1376" s="416"/>
      <c r="M1376" s="416"/>
      <c r="N1376" s="416"/>
      <c r="O1376" s="430">
        <f t="shared" si="63"/>
        <v>-11</v>
      </c>
      <c r="P1376" s="430">
        <f t="shared" si="64"/>
        <v>-10</v>
      </c>
      <c r="Q1376" s="431" t="str">
        <f t="shared" si="65"/>
        <v/>
      </c>
      <c r="R1376" s="416"/>
      <c r="S1376" s="416"/>
    </row>
    <row r="1377" spans="1:19" ht="54.95" customHeight="1" x14ac:dyDescent="0.2">
      <c r="A1377" s="424">
        <v>1372</v>
      </c>
      <c r="B1377" s="478"/>
      <c r="C1377" s="435"/>
      <c r="D1377" s="416"/>
      <c r="E1377" s="416"/>
      <c r="F1377" s="479"/>
      <c r="G1377" s="480"/>
      <c r="H1377" s="416"/>
      <c r="I1377" s="416"/>
      <c r="J1377" s="416"/>
      <c r="K1377" s="416"/>
      <c r="L1377" s="416"/>
      <c r="M1377" s="416"/>
      <c r="N1377" s="416"/>
      <c r="O1377" s="430">
        <f t="shared" si="63"/>
        <v>-11</v>
      </c>
      <c r="P1377" s="430">
        <f t="shared" si="64"/>
        <v>-10</v>
      </c>
      <c r="Q1377" s="431" t="str">
        <f t="shared" si="65"/>
        <v/>
      </c>
      <c r="R1377" s="416"/>
      <c r="S1377" s="416"/>
    </row>
    <row r="1378" spans="1:19" ht="54.95" customHeight="1" x14ac:dyDescent="0.2">
      <c r="A1378" s="424">
        <v>1373</v>
      </c>
      <c r="B1378" s="478"/>
      <c r="C1378" s="435"/>
      <c r="D1378" s="416"/>
      <c r="E1378" s="416"/>
      <c r="F1378" s="479"/>
      <c r="G1378" s="480"/>
      <c r="H1378" s="416"/>
      <c r="I1378" s="416"/>
      <c r="J1378" s="416"/>
      <c r="K1378" s="416"/>
      <c r="L1378" s="416"/>
      <c r="M1378" s="416"/>
      <c r="N1378" s="416"/>
      <c r="O1378" s="430">
        <f t="shared" si="63"/>
        <v>-11</v>
      </c>
      <c r="P1378" s="430">
        <f t="shared" si="64"/>
        <v>-10</v>
      </c>
      <c r="Q1378" s="431" t="str">
        <f t="shared" si="65"/>
        <v/>
      </c>
      <c r="R1378" s="416"/>
      <c r="S1378" s="416"/>
    </row>
    <row r="1379" spans="1:19" ht="54.95" customHeight="1" x14ac:dyDescent="0.2">
      <c r="A1379" s="424">
        <v>1374</v>
      </c>
      <c r="B1379" s="478"/>
      <c r="C1379" s="435"/>
      <c r="D1379" s="416"/>
      <c r="E1379" s="416"/>
      <c r="F1379" s="479"/>
      <c r="G1379" s="480"/>
      <c r="H1379" s="416"/>
      <c r="I1379" s="416"/>
      <c r="J1379" s="416"/>
      <c r="K1379" s="416"/>
      <c r="L1379" s="416"/>
      <c r="M1379" s="416"/>
      <c r="N1379" s="416"/>
      <c r="O1379" s="430">
        <f t="shared" si="63"/>
        <v>-11</v>
      </c>
      <c r="P1379" s="430">
        <f t="shared" si="64"/>
        <v>-10</v>
      </c>
      <c r="Q1379" s="431" t="str">
        <f t="shared" si="65"/>
        <v/>
      </c>
      <c r="R1379" s="416"/>
      <c r="S1379" s="416"/>
    </row>
    <row r="1380" spans="1:19" ht="54.95" customHeight="1" x14ac:dyDescent="0.2">
      <c r="A1380" s="424">
        <v>1375</v>
      </c>
      <c r="B1380" s="478"/>
      <c r="C1380" s="435"/>
      <c r="D1380" s="416"/>
      <c r="E1380" s="416"/>
      <c r="F1380" s="479"/>
      <c r="G1380" s="480"/>
      <c r="H1380" s="416"/>
      <c r="I1380" s="416"/>
      <c r="J1380" s="416"/>
      <c r="K1380" s="416"/>
      <c r="L1380" s="416"/>
      <c r="M1380" s="416"/>
      <c r="N1380" s="416"/>
      <c r="O1380" s="430">
        <f t="shared" si="63"/>
        <v>-11</v>
      </c>
      <c r="P1380" s="430">
        <f t="shared" si="64"/>
        <v>-10</v>
      </c>
      <c r="Q1380" s="431" t="str">
        <f t="shared" si="65"/>
        <v/>
      </c>
      <c r="R1380" s="416"/>
      <c r="S1380" s="416"/>
    </row>
    <row r="1381" spans="1:19" ht="54.95" customHeight="1" x14ac:dyDescent="0.2">
      <c r="A1381" s="424">
        <v>1376</v>
      </c>
      <c r="B1381" s="478"/>
      <c r="C1381" s="435"/>
      <c r="D1381" s="416"/>
      <c r="E1381" s="416"/>
      <c r="F1381" s="479"/>
      <c r="G1381" s="480"/>
      <c r="H1381" s="416"/>
      <c r="I1381" s="416"/>
      <c r="J1381" s="416"/>
      <c r="K1381" s="416"/>
      <c r="L1381" s="416"/>
      <c r="M1381" s="416"/>
      <c r="N1381" s="416"/>
      <c r="O1381" s="430">
        <f t="shared" si="63"/>
        <v>-11</v>
      </c>
      <c r="P1381" s="430">
        <f t="shared" si="64"/>
        <v>-10</v>
      </c>
      <c r="Q1381" s="431" t="str">
        <f t="shared" si="65"/>
        <v/>
      </c>
      <c r="R1381" s="416"/>
      <c r="S1381" s="416"/>
    </row>
    <row r="1382" spans="1:19" ht="54.95" customHeight="1" x14ac:dyDescent="0.2">
      <c r="A1382" s="424">
        <v>1377</v>
      </c>
      <c r="B1382" s="478"/>
      <c r="C1382" s="435"/>
      <c r="D1382" s="416"/>
      <c r="E1382" s="416"/>
      <c r="F1382" s="479"/>
      <c r="G1382" s="480"/>
      <c r="H1382" s="416"/>
      <c r="I1382" s="416"/>
      <c r="J1382" s="416"/>
      <c r="K1382" s="416"/>
      <c r="L1382" s="416"/>
      <c r="M1382" s="416"/>
      <c r="N1382" s="416"/>
      <c r="O1382" s="430">
        <f t="shared" si="63"/>
        <v>-11</v>
      </c>
      <c r="P1382" s="430">
        <f t="shared" si="64"/>
        <v>-10</v>
      </c>
      <c r="Q1382" s="431" t="str">
        <f t="shared" si="65"/>
        <v/>
      </c>
      <c r="R1382" s="416"/>
      <c r="S1382" s="416"/>
    </row>
    <row r="1383" spans="1:19" ht="54.95" customHeight="1" x14ac:dyDescent="0.2">
      <c r="A1383" s="424">
        <v>1378</v>
      </c>
      <c r="B1383" s="478"/>
      <c r="C1383" s="435"/>
      <c r="D1383" s="416"/>
      <c r="E1383" s="416"/>
      <c r="F1383" s="479"/>
      <c r="G1383" s="480"/>
      <c r="H1383" s="416"/>
      <c r="I1383" s="416"/>
      <c r="J1383" s="416"/>
      <c r="K1383" s="416"/>
      <c r="L1383" s="416"/>
      <c r="M1383" s="416"/>
      <c r="N1383" s="416"/>
      <c r="O1383" s="430">
        <f t="shared" si="63"/>
        <v>-11</v>
      </c>
      <c r="P1383" s="430">
        <f t="shared" si="64"/>
        <v>-10</v>
      </c>
      <c r="Q1383" s="431" t="str">
        <f t="shared" si="65"/>
        <v/>
      </c>
      <c r="R1383" s="416"/>
      <c r="S1383" s="416"/>
    </row>
    <row r="1384" spans="1:19" ht="54.95" customHeight="1" x14ac:dyDescent="0.2">
      <c r="A1384" s="424">
        <v>1379</v>
      </c>
      <c r="B1384" s="478"/>
      <c r="C1384" s="435"/>
      <c r="D1384" s="416"/>
      <c r="E1384" s="416"/>
      <c r="F1384" s="479"/>
      <c r="G1384" s="480"/>
      <c r="H1384" s="416"/>
      <c r="I1384" s="416"/>
      <c r="J1384" s="416"/>
      <c r="K1384" s="416"/>
      <c r="L1384" s="416"/>
      <c r="M1384" s="416"/>
      <c r="N1384" s="416"/>
      <c r="O1384" s="430">
        <f t="shared" si="63"/>
        <v>-11</v>
      </c>
      <c r="P1384" s="430">
        <f t="shared" si="64"/>
        <v>-10</v>
      </c>
      <c r="Q1384" s="431" t="str">
        <f t="shared" si="65"/>
        <v/>
      </c>
      <c r="R1384" s="416"/>
      <c r="S1384" s="416"/>
    </row>
    <row r="1385" spans="1:19" ht="54.95" customHeight="1" x14ac:dyDescent="0.2">
      <c r="A1385" s="424">
        <v>1380</v>
      </c>
      <c r="B1385" s="478"/>
      <c r="C1385" s="435"/>
      <c r="D1385" s="416"/>
      <c r="E1385" s="416"/>
      <c r="F1385" s="479"/>
      <c r="G1385" s="480"/>
      <c r="H1385" s="416"/>
      <c r="I1385" s="416"/>
      <c r="J1385" s="416"/>
      <c r="K1385" s="416"/>
      <c r="L1385" s="416"/>
      <c r="M1385" s="416"/>
      <c r="N1385" s="416"/>
      <c r="O1385" s="430">
        <f t="shared" si="63"/>
        <v>-11</v>
      </c>
      <c r="P1385" s="430">
        <f t="shared" si="64"/>
        <v>-10</v>
      </c>
      <c r="Q1385" s="431" t="str">
        <f t="shared" si="65"/>
        <v/>
      </c>
      <c r="R1385" s="416"/>
      <c r="S1385" s="416"/>
    </row>
    <row r="1386" spans="1:19" ht="54.95" customHeight="1" x14ac:dyDescent="0.2">
      <c r="A1386" s="424">
        <v>1381</v>
      </c>
      <c r="B1386" s="478"/>
      <c r="C1386" s="435"/>
      <c r="D1386" s="416"/>
      <c r="E1386" s="416"/>
      <c r="F1386" s="479"/>
      <c r="G1386" s="480"/>
      <c r="H1386" s="416"/>
      <c r="I1386" s="416"/>
      <c r="J1386" s="416"/>
      <c r="K1386" s="416"/>
      <c r="L1386" s="416"/>
      <c r="M1386" s="416"/>
      <c r="N1386" s="416"/>
      <c r="O1386" s="430">
        <f t="shared" si="63"/>
        <v>-11</v>
      </c>
      <c r="P1386" s="430">
        <f t="shared" si="64"/>
        <v>-10</v>
      </c>
      <c r="Q1386" s="431" t="str">
        <f t="shared" si="65"/>
        <v/>
      </c>
      <c r="R1386" s="416"/>
      <c r="S1386" s="416"/>
    </row>
    <row r="1387" spans="1:19" ht="54.95" customHeight="1" x14ac:dyDescent="0.2">
      <c r="A1387" s="424">
        <v>1382</v>
      </c>
      <c r="B1387" s="478"/>
      <c r="C1387" s="435"/>
      <c r="D1387" s="416"/>
      <c r="E1387" s="416"/>
      <c r="F1387" s="479"/>
      <c r="G1387" s="480"/>
      <c r="H1387" s="416"/>
      <c r="I1387" s="416"/>
      <c r="J1387" s="416"/>
      <c r="K1387" s="416"/>
      <c r="L1387" s="416"/>
      <c r="M1387" s="416"/>
      <c r="N1387" s="416"/>
      <c r="O1387" s="430">
        <f t="shared" si="63"/>
        <v>-11</v>
      </c>
      <c r="P1387" s="430">
        <f t="shared" si="64"/>
        <v>-10</v>
      </c>
      <c r="Q1387" s="431" t="str">
        <f t="shared" si="65"/>
        <v/>
      </c>
      <c r="R1387" s="416"/>
      <c r="S1387" s="416"/>
    </row>
    <row r="1388" spans="1:19" ht="54.95" customHeight="1" x14ac:dyDescent="0.2">
      <c r="A1388" s="424">
        <v>1383</v>
      </c>
      <c r="B1388" s="478"/>
      <c r="C1388" s="435"/>
      <c r="D1388" s="416"/>
      <c r="E1388" s="416"/>
      <c r="F1388" s="479"/>
      <c r="G1388" s="480"/>
      <c r="H1388" s="416"/>
      <c r="I1388" s="416"/>
      <c r="J1388" s="416"/>
      <c r="K1388" s="416"/>
      <c r="L1388" s="416"/>
      <c r="M1388" s="416"/>
      <c r="N1388" s="416"/>
      <c r="O1388" s="430">
        <f t="shared" si="63"/>
        <v>-11</v>
      </c>
      <c r="P1388" s="430">
        <f t="shared" si="64"/>
        <v>-10</v>
      </c>
      <c r="Q1388" s="431" t="str">
        <f t="shared" si="65"/>
        <v/>
      </c>
      <c r="R1388" s="416"/>
      <c r="S1388" s="416"/>
    </row>
    <row r="1389" spans="1:19" ht="54.95" customHeight="1" x14ac:dyDescent="0.2">
      <c r="A1389" s="424">
        <v>1384</v>
      </c>
      <c r="B1389" s="478"/>
      <c r="C1389" s="435"/>
      <c r="D1389" s="416"/>
      <c r="E1389" s="416"/>
      <c r="F1389" s="479"/>
      <c r="G1389" s="480"/>
      <c r="H1389" s="416"/>
      <c r="I1389" s="416"/>
      <c r="J1389" s="416"/>
      <c r="K1389" s="416"/>
      <c r="L1389" s="416"/>
      <c r="M1389" s="416"/>
      <c r="N1389" s="416"/>
      <c r="O1389" s="430">
        <f t="shared" si="63"/>
        <v>-11</v>
      </c>
      <c r="P1389" s="430">
        <f t="shared" si="64"/>
        <v>-10</v>
      </c>
      <c r="Q1389" s="431" t="str">
        <f t="shared" si="65"/>
        <v/>
      </c>
      <c r="R1389" s="416"/>
      <c r="S1389" s="416"/>
    </row>
    <row r="1390" spans="1:19" ht="54.95" customHeight="1" x14ac:dyDescent="0.2">
      <c r="A1390" s="424">
        <v>1385</v>
      </c>
      <c r="B1390" s="478"/>
      <c r="C1390" s="435"/>
      <c r="D1390" s="416"/>
      <c r="E1390" s="416"/>
      <c r="F1390" s="479"/>
      <c r="G1390" s="480"/>
      <c r="H1390" s="416"/>
      <c r="I1390" s="416"/>
      <c r="J1390" s="416"/>
      <c r="K1390" s="416"/>
      <c r="L1390" s="416"/>
      <c r="M1390" s="416"/>
      <c r="N1390" s="416"/>
      <c r="O1390" s="430">
        <f t="shared" si="63"/>
        <v>-11</v>
      </c>
      <c r="P1390" s="430">
        <f t="shared" si="64"/>
        <v>-10</v>
      </c>
      <c r="Q1390" s="431" t="str">
        <f t="shared" si="65"/>
        <v/>
      </c>
      <c r="R1390" s="416"/>
      <c r="S1390" s="416"/>
    </row>
    <row r="1391" spans="1:19" ht="54.95" customHeight="1" x14ac:dyDescent="0.2">
      <c r="A1391" s="424">
        <v>1386</v>
      </c>
      <c r="B1391" s="478"/>
      <c r="C1391" s="435"/>
      <c r="D1391" s="416"/>
      <c r="E1391" s="416"/>
      <c r="F1391" s="479"/>
      <c r="G1391" s="480"/>
      <c r="H1391" s="416"/>
      <c r="I1391" s="416"/>
      <c r="J1391" s="416"/>
      <c r="K1391" s="416"/>
      <c r="L1391" s="416"/>
      <c r="M1391" s="416"/>
      <c r="N1391" s="416"/>
      <c r="O1391" s="430">
        <f t="shared" si="63"/>
        <v>-11</v>
      </c>
      <c r="P1391" s="430">
        <f t="shared" si="64"/>
        <v>-10</v>
      </c>
      <c r="Q1391" s="431" t="str">
        <f t="shared" si="65"/>
        <v/>
      </c>
      <c r="R1391" s="416"/>
      <c r="S1391" s="416"/>
    </row>
    <row r="1392" spans="1:19" ht="54.95" customHeight="1" x14ac:dyDescent="0.2">
      <c r="A1392" s="424">
        <v>1387</v>
      </c>
      <c r="B1392" s="478"/>
      <c r="C1392" s="435"/>
      <c r="D1392" s="416"/>
      <c r="E1392" s="416"/>
      <c r="F1392" s="479"/>
      <c r="G1392" s="480"/>
      <c r="H1392" s="416"/>
      <c r="I1392" s="416"/>
      <c r="J1392" s="416"/>
      <c r="K1392" s="416"/>
      <c r="L1392" s="416"/>
      <c r="M1392" s="416"/>
      <c r="N1392" s="416"/>
      <c r="O1392" s="430">
        <f t="shared" si="63"/>
        <v>-11</v>
      </c>
      <c r="P1392" s="430">
        <f t="shared" si="64"/>
        <v>-10</v>
      </c>
      <c r="Q1392" s="431" t="str">
        <f t="shared" si="65"/>
        <v/>
      </c>
      <c r="R1392" s="416"/>
      <c r="S1392" s="416"/>
    </row>
    <row r="1393" spans="1:19" ht="54.95" customHeight="1" x14ac:dyDescent="0.2">
      <c r="A1393" s="424">
        <v>1388</v>
      </c>
      <c r="B1393" s="478"/>
      <c r="C1393" s="435"/>
      <c r="D1393" s="416"/>
      <c r="E1393" s="416"/>
      <c r="F1393" s="479"/>
      <c r="G1393" s="480"/>
      <c r="H1393" s="416"/>
      <c r="I1393" s="416"/>
      <c r="J1393" s="416"/>
      <c r="K1393" s="416"/>
      <c r="L1393" s="416"/>
      <c r="M1393" s="416"/>
      <c r="N1393" s="416"/>
      <c r="O1393" s="430">
        <f t="shared" si="63"/>
        <v>-11</v>
      </c>
      <c r="P1393" s="430">
        <f t="shared" si="64"/>
        <v>-10</v>
      </c>
      <c r="Q1393" s="431" t="str">
        <f t="shared" si="65"/>
        <v/>
      </c>
      <c r="R1393" s="416"/>
      <c r="S1393" s="416"/>
    </row>
    <row r="1394" spans="1:19" ht="54.95" customHeight="1" x14ac:dyDescent="0.2">
      <c r="A1394" s="424">
        <v>1389</v>
      </c>
      <c r="B1394" s="478"/>
      <c r="C1394" s="435"/>
      <c r="D1394" s="416"/>
      <c r="E1394" s="416"/>
      <c r="F1394" s="479"/>
      <c r="G1394" s="480"/>
      <c r="H1394" s="416"/>
      <c r="I1394" s="416"/>
      <c r="J1394" s="416"/>
      <c r="K1394" s="416"/>
      <c r="L1394" s="416"/>
      <c r="M1394" s="416"/>
      <c r="N1394" s="416"/>
      <c r="O1394" s="430">
        <f t="shared" si="63"/>
        <v>-11</v>
      </c>
      <c r="P1394" s="430">
        <f t="shared" si="64"/>
        <v>-10</v>
      </c>
      <c r="Q1394" s="431" t="str">
        <f t="shared" si="65"/>
        <v/>
      </c>
      <c r="R1394" s="416"/>
      <c r="S1394" s="416"/>
    </row>
    <row r="1395" spans="1:19" ht="54.95" customHeight="1" x14ac:dyDescent="0.2">
      <c r="A1395" s="424">
        <v>1390</v>
      </c>
      <c r="B1395" s="478"/>
      <c r="C1395" s="435"/>
      <c r="D1395" s="416"/>
      <c r="E1395" s="416"/>
      <c r="F1395" s="479"/>
      <c r="G1395" s="480"/>
      <c r="H1395" s="416"/>
      <c r="I1395" s="416"/>
      <c r="J1395" s="416"/>
      <c r="K1395" s="416"/>
      <c r="L1395" s="416"/>
      <c r="M1395" s="416"/>
      <c r="N1395" s="416"/>
      <c r="O1395" s="430">
        <f t="shared" si="63"/>
        <v>-11</v>
      </c>
      <c r="P1395" s="430">
        <f t="shared" si="64"/>
        <v>-10</v>
      </c>
      <c r="Q1395" s="431" t="str">
        <f t="shared" si="65"/>
        <v/>
      </c>
      <c r="R1395" s="416"/>
      <c r="S1395" s="416"/>
    </row>
    <row r="1396" spans="1:19" ht="54.95" customHeight="1" x14ac:dyDescent="0.2">
      <c r="A1396" s="424">
        <v>1391</v>
      </c>
      <c r="B1396" s="478"/>
      <c r="C1396" s="435"/>
      <c r="D1396" s="416"/>
      <c r="E1396" s="416"/>
      <c r="F1396" s="479"/>
      <c r="G1396" s="480"/>
      <c r="H1396" s="416"/>
      <c r="I1396" s="416"/>
      <c r="J1396" s="416"/>
      <c r="K1396" s="416"/>
      <c r="L1396" s="416"/>
      <c r="M1396" s="416"/>
      <c r="N1396" s="416"/>
      <c r="O1396" s="430">
        <f t="shared" si="63"/>
        <v>-11</v>
      </c>
      <c r="P1396" s="430">
        <f t="shared" si="64"/>
        <v>-10</v>
      </c>
      <c r="Q1396" s="431" t="str">
        <f t="shared" si="65"/>
        <v/>
      </c>
      <c r="R1396" s="416"/>
      <c r="S1396" s="416"/>
    </row>
    <row r="1397" spans="1:19" ht="54.95" customHeight="1" x14ac:dyDescent="0.2">
      <c r="A1397" s="424">
        <v>1392</v>
      </c>
      <c r="B1397" s="478"/>
      <c r="C1397" s="435"/>
      <c r="D1397" s="416"/>
      <c r="E1397" s="416"/>
      <c r="F1397" s="479"/>
      <c r="G1397" s="480"/>
      <c r="H1397" s="416"/>
      <c r="I1397" s="416"/>
      <c r="J1397" s="416"/>
      <c r="K1397" s="416"/>
      <c r="L1397" s="416"/>
      <c r="M1397" s="416"/>
      <c r="N1397" s="416"/>
      <c r="O1397" s="430">
        <f t="shared" si="63"/>
        <v>-11</v>
      </c>
      <c r="P1397" s="430">
        <f t="shared" si="64"/>
        <v>-10</v>
      </c>
      <c r="Q1397" s="431" t="str">
        <f t="shared" si="65"/>
        <v/>
      </c>
      <c r="R1397" s="416"/>
      <c r="S1397" s="416"/>
    </row>
    <row r="1398" spans="1:19" ht="54.95" customHeight="1" x14ac:dyDescent="0.2">
      <c r="A1398" s="424">
        <v>1393</v>
      </c>
      <c r="B1398" s="478"/>
      <c r="C1398" s="435"/>
      <c r="D1398" s="416"/>
      <c r="E1398" s="416"/>
      <c r="F1398" s="479"/>
      <c r="G1398" s="480"/>
      <c r="H1398" s="416"/>
      <c r="I1398" s="416"/>
      <c r="J1398" s="416"/>
      <c r="K1398" s="416"/>
      <c r="L1398" s="416"/>
      <c r="M1398" s="416"/>
      <c r="N1398" s="416"/>
      <c r="O1398" s="430">
        <f t="shared" si="63"/>
        <v>-11</v>
      </c>
      <c r="P1398" s="430">
        <f t="shared" si="64"/>
        <v>-10</v>
      </c>
      <c r="Q1398" s="431" t="str">
        <f t="shared" si="65"/>
        <v/>
      </c>
      <c r="R1398" s="416"/>
      <c r="S1398" s="416"/>
    </row>
    <row r="1399" spans="1:19" ht="54.95" customHeight="1" x14ac:dyDescent="0.2">
      <c r="A1399" s="424">
        <v>1394</v>
      </c>
      <c r="B1399" s="478"/>
      <c r="C1399" s="435"/>
      <c r="D1399" s="416"/>
      <c r="E1399" s="416"/>
      <c r="F1399" s="479"/>
      <c r="G1399" s="480"/>
      <c r="H1399" s="416"/>
      <c r="I1399" s="416"/>
      <c r="J1399" s="416"/>
      <c r="K1399" s="416"/>
      <c r="L1399" s="416"/>
      <c r="M1399" s="416"/>
      <c r="N1399" s="416"/>
      <c r="O1399" s="430">
        <f t="shared" si="63"/>
        <v>-11</v>
      </c>
      <c r="P1399" s="430">
        <f t="shared" si="64"/>
        <v>-10</v>
      </c>
      <c r="Q1399" s="431" t="str">
        <f t="shared" si="65"/>
        <v/>
      </c>
      <c r="R1399" s="416"/>
      <c r="S1399" s="416"/>
    </row>
    <row r="1400" spans="1:19" ht="54.95" customHeight="1" x14ac:dyDescent="0.2">
      <c r="A1400" s="424">
        <v>1395</v>
      </c>
      <c r="B1400" s="478"/>
      <c r="C1400" s="435"/>
      <c r="D1400" s="416"/>
      <c r="E1400" s="416"/>
      <c r="F1400" s="479"/>
      <c r="G1400" s="480"/>
      <c r="H1400" s="416"/>
      <c r="I1400" s="416"/>
      <c r="J1400" s="416"/>
      <c r="K1400" s="416"/>
      <c r="L1400" s="416"/>
      <c r="M1400" s="416"/>
      <c r="N1400" s="416"/>
      <c r="O1400" s="430">
        <f t="shared" si="63"/>
        <v>-11</v>
      </c>
      <c r="P1400" s="430">
        <f t="shared" si="64"/>
        <v>-10</v>
      </c>
      <c r="Q1400" s="431" t="str">
        <f t="shared" si="65"/>
        <v/>
      </c>
      <c r="R1400" s="416"/>
      <c r="S1400" s="416"/>
    </row>
    <row r="1401" spans="1:19" ht="54.95" customHeight="1" x14ac:dyDescent="0.2">
      <c r="A1401" s="424">
        <v>1396</v>
      </c>
      <c r="B1401" s="478"/>
      <c r="C1401" s="435"/>
      <c r="D1401" s="416"/>
      <c r="E1401" s="416"/>
      <c r="F1401" s="479"/>
      <c r="G1401" s="480"/>
      <c r="H1401" s="416"/>
      <c r="I1401" s="416"/>
      <c r="J1401" s="416"/>
      <c r="K1401" s="416"/>
      <c r="L1401" s="416"/>
      <c r="M1401" s="416"/>
      <c r="N1401" s="416"/>
      <c r="O1401" s="430">
        <f t="shared" si="63"/>
        <v>-11</v>
      </c>
      <c r="P1401" s="430">
        <f t="shared" si="64"/>
        <v>-10</v>
      </c>
      <c r="Q1401" s="431" t="str">
        <f t="shared" si="65"/>
        <v/>
      </c>
      <c r="R1401" s="416"/>
      <c r="S1401" s="416"/>
    </row>
    <row r="1402" spans="1:19" ht="54.95" customHeight="1" x14ac:dyDescent="0.2">
      <c r="A1402" s="424">
        <v>1397</v>
      </c>
      <c r="B1402" s="478"/>
      <c r="C1402" s="435"/>
      <c r="D1402" s="416"/>
      <c r="E1402" s="416"/>
      <c r="F1402" s="479"/>
      <c r="G1402" s="480"/>
      <c r="H1402" s="416"/>
      <c r="I1402" s="416"/>
      <c r="J1402" s="416"/>
      <c r="K1402" s="416"/>
      <c r="L1402" s="416"/>
      <c r="M1402" s="416"/>
      <c r="N1402" s="416"/>
      <c r="O1402" s="430">
        <f t="shared" si="63"/>
        <v>-11</v>
      </c>
      <c r="P1402" s="430">
        <f t="shared" si="64"/>
        <v>-10</v>
      </c>
      <c r="Q1402" s="431" t="str">
        <f t="shared" si="65"/>
        <v/>
      </c>
      <c r="R1402" s="416"/>
      <c r="S1402" s="416"/>
    </row>
    <row r="1403" spans="1:19" ht="54.95" customHeight="1" x14ac:dyDescent="0.2">
      <c r="A1403" s="424">
        <v>1398</v>
      </c>
      <c r="B1403" s="478"/>
      <c r="C1403" s="435"/>
      <c r="D1403" s="416"/>
      <c r="E1403" s="416"/>
      <c r="F1403" s="479"/>
      <c r="G1403" s="480"/>
      <c r="H1403" s="416"/>
      <c r="I1403" s="416"/>
      <c r="J1403" s="416"/>
      <c r="K1403" s="416"/>
      <c r="L1403" s="416"/>
      <c r="M1403" s="416"/>
      <c r="N1403" s="416"/>
      <c r="O1403" s="430">
        <f t="shared" si="63"/>
        <v>-11</v>
      </c>
      <c r="P1403" s="430">
        <f t="shared" si="64"/>
        <v>-10</v>
      </c>
      <c r="Q1403" s="431" t="str">
        <f t="shared" si="65"/>
        <v/>
      </c>
      <c r="R1403" s="416"/>
      <c r="S1403" s="416"/>
    </row>
    <row r="1404" spans="1:19" ht="54.95" customHeight="1" x14ac:dyDescent="0.2">
      <c r="A1404" s="424">
        <v>1399</v>
      </c>
      <c r="B1404" s="478"/>
      <c r="C1404" s="435"/>
      <c r="D1404" s="416"/>
      <c r="E1404" s="416"/>
      <c r="F1404" s="479"/>
      <c r="G1404" s="480"/>
      <c r="H1404" s="416"/>
      <c r="I1404" s="416"/>
      <c r="J1404" s="416"/>
      <c r="K1404" s="416"/>
      <c r="L1404" s="416"/>
      <c r="M1404" s="416"/>
      <c r="N1404" s="416"/>
      <c r="O1404" s="430">
        <f t="shared" si="63"/>
        <v>-11</v>
      </c>
      <c r="P1404" s="430">
        <f t="shared" si="64"/>
        <v>-10</v>
      </c>
      <c r="Q1404" s="431" t="str">
        <f t="shared" si="65"/>
        <v/>
      </c>
      <c r="R1404" s="416"/>
      <c r="S1404" s="416"/>
    </row>
    <row r="1405" spans="1:19" ht="54.95" customHeight="1" x14ac:dyDescent="0.2">
      <c r="A1405" s="424">
        <v>1400</v>
      </c>
      <c r="B1405" s="478"/>
      <c r="C1405" s="435"/>
      <c r="D1405" s="416"/>
      <c r="E1405" s="416"/>
      <c r="F1405" s="479"/>
      <c r="G1405" s="480"/>
      <c r="H1405" s="416"/>
      <c r="I1405" s="416"/>
      <c r="J1405" s="416"/>
      <c r="K1405" s="416"/>
      <c r="L1405" s="416"/>
      <c r="M1405" s="416"/>
      <c r="N1405" s="416"/>
      <c r="O1405" s="430">
        <f t="shared" si="63"/>
        <v>-11</v>
      </c>
      <c r="P1405" s="430">
        <f t="shared" si="64"/>
        <v>-10</v>
      </c>
      <c r="Q1405" s="431" t="str">
        <f t="shared" si="65"/>
        <v/>
      </c>
      <c r="R1405" s="416"/>
      <c r="S1405" s="416"/>
    </row>
    <row r="1406" spans="1:19" ht="54.95" customHeight="1" x14ac:dyDescent="0.2">
      <c r="A1406" s="424">
        <v>1401</v>
      </c>
      <c r="B1406" s="478"/>
      <c r="C1406" s="435"/>
      <c r="D1406" s="416"/>
      <c r="E1406" s="416"/>
      <c r="F1406" s="479"/>
      <c r="G1406" s="480"/>
      <c r="H1406" s="416"/>
      <c r="I1406" s="416"/>
      <c r="J1406" s="416"/>
      <c r="K1406" s="416"/>
      <c r="L1406" s="416"/>
      <c r="M1406" s="416"/>
      <c r="N1406" s="416"/>
      <c r="O1406" s="430">
        <f t="shared" si="63"/>
        <v>-11</v>
      </c>
      <c r="P1406" s="430">
        <f t="shared" si="64"/>
        <v>-10</v>
      </c>
      <c r="Q1406" s="431" t="str">
        <f t="shared" si="65"/>
        <v/>
      </c>
      <c r="R1406" s="416"/>
      <c r="S1406" s="416"/>
    </row>
    <row r="1407" spans="1:19" ht="54.95" customHeight="1" x14ac:dyDescent="0.2">
      <c r="A1407" s="424">
        <v>1402</v>
      </c>
      <c r="B1407" s="478"/>
      <c r="C1407" s="435"/>
      <c r="D1407" s="416"/>
      <c r="E1407" s="416"/>
      <c r="F1407" s="479"/>
      <c r="G1407" s="480"/>
      <c r="H1407" s="416"/>
      <c r="I1407" s="416"/>
      <c r="J1407" s="416"/>
      <c r="K1407" s="416"/>
      <c r="L1407" s="416"/>
      <c r="M1407" s="416"/>
      <c r="N1407" s="416"/>
      <c r="O1407" s="430">
        <f t="shared" si="63"/>
        <v>-11</v>
      </c>
      <c r="P1407" s="430">
        <f t="shared" si="64"/>
        <v>-10</v>
      </c>
      <c r="Q1407" s="431" t="str">
        <f t="shared" si="65"/>
        <v/>
      </c>
      <c r="R1407" s="416"/>
      <c r="S1407" s="416"/>
    </row>
    <row r="1408" spans="1:19" ht="54.95" customHeight="1" x14ac:dyDescent="0.2">
      <c r="A1408" s="424">
        <v>1403</v>
      </c>
      <c r="B1408" s="478"/>
      <c r="C1408" s="435"/>
      <c r="D1408" s="416"/>
      <c r="E1408" s="416"/>
      <c r="F1408" s="479"/>
      <c r="G1408" s="480"/>
      <c r="H1408" s="416"/>
      <c r="I1408" s="416"/>
      <c r="J1408" s="416"/>
      <c r="K1408" s="416"/>
      <c r="L1408" s="416"/>
      <c r="M1408" s="416"/>
      <c r="N1408" s="416"/>
      <c r="O1408" s="430">
        <f t="shared" si="63"/>
        <v>-11</v>
      </c>
      <c r="P1408" s="430">
        <f t="shared" si="64"/>
        <v>-10</v>
      </c>
      <c r="Q1408" s="431" t="str">
        <f t="shared" si="65"/>
        <v/>
      </c>
      <c r="R1408" s="416"/>
      <c r="S1408" s="416"/>
    </row>
    <row r="1409" spans="1:19" ht="54.95" customHeight="1" x14ac:dyDescent="0.2">
      <c r="A1409" s="424">
        <v>1404</v>
      </c>
      <c r="B1409" s="478"/>
      <c r="C1409" s="435"/>
      <c r="D1409" s="416"/>
      <c r="E1409" s="416"/>
      <c r="F1409" s="479"/>
      <c r="G1409" s="480"/>
      <c r="H1409" s="416"/>
      <c r="I1409" s="416"/>
      <c r="J1409" s="416"/>
      <c r="K1409" s="416"/>
      <c r="L1409" s="416"/>
      <c r="M1409" s="416"/>
      <c r="N1409" s="416"/>
      <c r="O1409" s="430">
        <f t="shared" si="63"/>
        <v>-11</v>
      </c>
      <c r="P1409" s="430">
        <f t="shared" si="64"/>
        <v>-10</v>
      </c>
      <c r="Q1409" s="431" t="str">
        <f t="shared" si="65"/>
        <v/>
      </c>
      <c r="R1409" s="416"/>
      <c r="S1409" s="416"/>
    </row>
    <row r="1410" spans="1:19" ht="54.95" customHeight="1" x14ac:dyDescent="0.2">
      <c r="A1410" s="424">
        <v>1405</v>
      </c>
      <c r="B1410" s="478"/>
      <c r="C1410" s="435"/>
      <c r="D1410" s="416"/>
      <c r="E1410" s="416"/>
      <c r="F1410" s="479"/>
      <c r="G1410" s="480"/>
      <c r="H1410" s="416"/>
      <c r="I1410" s="416"/>
      <c r="J1410" s="416"/>
      <c r="K1410" s="416"/>
      <c r="L1410" s="416"/>
      <c r="M1410" s="416"/>
      <c r="N1410" s="416"/>
      <c r="O1410" s="430">
        <f t="shared" si="63"/>
        <v>-11</v>
      </c>
      <c r="P1410" s="430">
        <f t="shared" si="64"/>
        <v>-10</v>
      </c>
      <c r="Q1410" s="431" t="str">
        <f t="shared" si="65"/>
        <v/>
      </c>
      <c r="R1410" s="416"/>
      <c r="S1410" s="416"/>
    </row>
    <row r="1411" spans="1:19" ht="54.95" customHeight="1" x14ac:dyDescent="0.2">
      <c r="A1411" s="424">
        <v>1406</v>
      </c>
      <c r="B1411" s="478"/>
      <c r="C1411" s="435"/>
      <c r="D1411" s="416"/>
      <c r="E1411" s="416"/>
      <c r="F1411" s="479"/>
      <c r="G1411" s="480"/>
      <c r="H1411" s="416"/>
      <c r="I1411" s="416"/>
      <c r="J1411" s="416"/>
      <c r="K1411" s="416"/>
      <c r="L1411" s="416"/>
      <c r="M1411" s="416"/>
      <c r="N1411" s="416"/>
      <c r="O1411" s="430">
        <f t="shared" si="63"/>
        <v>-11</v>
      </c>
      <c r="P1411" s="430">
        <f t="shared" si="64"/>
        <v>-10</v>
      </c>
      <c r="Q1411" s="431" t="str">
        <f t="shared" si="65"/>
        <v/>
      </c>
      <c r="R1411" s="416"/>
      <c r="S1411" s="416"/>
    </row>
    <row r="1412" spans="1:19" ht="54.95" customHeight="1" x14ac:dyDescent="0.2">
      <c r="A1412" s="424">
        <v>1407</v>
      </c>
      <c r="B1412" s="478"/>
      <c r="C1412" s="435"/>
      <c r="D1412" s="416"/>
      <c r="E1412" s="416"/>
      <c r="F1412" s="479"/>
      <c r="G1412" s="480"/>
      <c r="H1412" s="416"/>
      <c r="I1412" s="416"/>
      <c r="J1412" s="416"/>
      <c r="K1412" s="416"/>
      <c r="L1412" s="416"/>
      <c r="M1412" s="416"/>
      <c r="N1412" s="416"/>
      <c r="O1412" s="430">
        <f t="shared" si="63"/>
        <v>-11</v>
      </c>
      <c r="P1412" s="430">
        <f t="shared" si="64"/>
        <v>-10</v>
      </c>
      <c r="Q1412" s="431" t="str">
        <f t="shared" si="65"/>
        <v/>
      </c>
      <c r="R1412" s="416"/>
      <c r="S1412" s="416"/>
    </row>
    <row r="1413" spans="1:19" ht="54.95" customHeight="1" x14ac:dyDescent="0.2">
      <c r="A1413" s="424">
        <v>1408</v>
      </c>
      <c r="B1413" s="478"/>
      <c r="C1413" s="435"/>
      <c r="D1413" s="416"/>
      <c r="E1413" s="416"/>
      <c r="F1413" s="479"/>
      <c r="G1413" s="480"/>
      <c r="H1413" s="416"/>
      <c r="I1413" s="416"/>
      <c r="J1413" s="416"/>
      <c r="K1413" s="416"/>
      <c r="L1413" s="416"/>
      <c r="M1413" s="416"/>
      <c r="N1413" s="416"/>
      <c r="O1413" s="430">
        <f t="shared" si="63"/>
        <v>-11</v>
      </c>
      <c r="P1413" s="430">
        <f t="shared" si="64"/>
        <v>-10</v>
      </c>
      <c r="Q1413" s="431" t="str">
        <f t="shared" si="65"/>
        <v/>
      </c>
      <c r="R1413" s="416"/>
      <c r="S1413" s="416"/>
    </row>
    <row r="1414" spans="1:19" ht="54.95" customHeight="1" x14ac:dyDescent="0.2">
      <c r="A1414" s="424">
        <v>1409</v>
      </c>
      <c r="B1414" s="478"/>
      <c r="C1414" s="435"/>
      <c r="D1414" s="416"/>
      <c r="E1414" s="416"/>
      <c r="F1414" s="479"/>
      <c r="G1414" s="480"/>
      <c r="H1414" s="416"/>
      <c r="I1414" s="416"/>
      <c r="J1414" s="416"/>
      <c r="K1414" s="416"/>
      <c r="L1414" s="416"/>
      <c r="M1414" s="416"/>
      <c r="N1414" s="416"/>
      <c r="O1414" s="430">
        <f t="shared" si="63"/>
        <v>-11</v>
      </c>
      <c r="P1414" s="430">
        <f t="shared" si="64"/>
        <v>-10</v>
      </c>
      <c r="Q1414" s="431" t="str">
        <f t="shared" si="65"/>
        <v/>
      </c>
      <c r="R1414" s="416"/>
      <c r="S1414" s="416"/>
    </row>
    <row r="1415" spans="1:19" ht="54.95" customHeight="1" x14ac:dyDescent="0.2">
      <c r="A1415" s="424">
        <v>1410</v>
      </c>
      <c r="B1415" s="478"/>
      <c r="C1415" s="435"/>
      <c r="D1415" s="416"/>
      <c r="E1415" s="416"/>
      <c r="F1415" s="479"/>
      <c r="G1415" s="480"/>
      <c r="H1415" s="416"/>
      <c r="I1415" s="416"/>
      <c r="J1415" s="416"/>
      <c r="K1415" s="416"/>
      <c r="L1415" s="416"/>
      <c r="M1415" s="416"/>
      <c r="N1415" s="416"/>
      <c r="O1415" s="430">
        <f t="shared" ref="O1415:O1478" si="66">IF(B1415=0,0,IF(YEAR(B1415)=$P$1,MONTH(B1415)-$O$1+12,(YEAR(B1415)-$P$1)*11-$O$1+5+MONTH(B1415)))-11</f>
        <v>-11</v>
      </c>
      <c r="P1415" s="430">
        <f t="shared" ref="P1415:P1478" si="67">IF(C1415=0,0,IF(YEAR(C1415)=$P$1,MONTH(C1415)-$O$1+11,(YEAR(C1415)-$P$1)*12-$O$1+11+MONTH(C1415)))-10</f>
        <v>-10</v>
      </c>
      <c r="Q1415" s="431" t="str">
        <f t="shared" ref="Q1415:Q1478" si="68">SUBSTITUTE(D1415," ","_")</f>
        <v/>
      </c>
      <c r="R1415" s="416"/>
      <c r="S1415" s="416"/>
    </row>
    <row r="1416" spans="1:19" ht="54.95" customHeight="1" x14ac:dyDescent="0.2">
      <c r="A1416" s="424">
        <v>1411</v>
      </c>
      <c r="B1416" s="478"/>
      <c r="C1416" s="435"/>
      <c r="D1416" s="416"/>
      <c r="E1416" s="416"/>
      <c r="F1416" s="479"/>
      <c r="G1416" s="480"/>
      <c r="H1416" s="416"/>
      <c r="I1416" s="416"/>
      <c r="J1416" s="416"/>
      <c r="K1416" s="416"/>
      <c r="L1416" s="416"/>
      <c r="M1416" s="416"/>
      <c r="N1416" s="416"/>
      <c r="O1416" s="430">
        <f t="shared" si="66"/>
        <v>-11</v>
      </c>
      <c r="P1416" s="430">
        <f t="shared" si="67"/>
        <v>-10</v>
      </c>
      <c r="Q1416" s="431" t="str">
        <f t="shared" si="68"/>
        <v/>
      </c>
      <c r="R1416" s="416"/>
      <c r="S1416" s="416"/>
    </row>
    <row r="1417" spans="1:19" ht="54.95" customHeight="1" x14ac:dyDescent="0.2">
      <c r="A1417" s="424">
        <v>1412</v>
      </c>
      <c r="B1417" s="478"/>
      <c r="C1417" s="435"/>
      <c r="D1417" s="416"/>
      <c r="E1417" s="416"/>
      <c r="F1417" s="479"/>
      <c r="G1417" s="480"/>
      <c r="H1417" s="416"/>
      <c r="I1417" s="416"/>
      <c r="J1417" s="416"/>
      <c r="K1417" s="416"/>
      <c r="L1417" s="416"/>
      <c r="M1417" s="416"/>
      <c r="N1417" s="416"/>
      <c r="O1417" s="430">
        <f t="shared" si="66"/>
        <v>-11</v>
      </c>
      <c r="P1417" s="430">
        <f t="shared" si="67"/>
        <v>-10</v>
      </c>
      <c r="Q1417" s="431" t="str">
        <f t="shared" si="68"/>
        <v/>
      </c>
      <c r="R1417" s="416"/>
      <c r="S1417" s="416"/>
    </row>
    <row r="1418" spans="1:19" ht="54.95" customHeight="1" x14ac:dyDescent="0.2">
      <c r="A1418" s="424">
        <v>1413</v>
      </c>
      <c r="B1418" s="478"/>
      <c r="C1418" s="435"/>
      <c r="D1418" s="416"/>
      <c r="E1418" s="416"/>
      <c r="F1418" s="479"/>
      <c r="G1418" s="480"/>
      <c r="H1418" s="416"/>
      <c r="I1418" s="416"/>
      <c r="J1418" s="416"/>
      <c r="K1418" s="416"/>
      <c r="L1418" s="416"/>
      <c r="M1418" s="416"/>
      <c r="N1418" s="416"/>
      <c r="O1418" s="430">
        <f t="shared" si="66"/>
        <v>-11</v>
      </c>
      <c r="P1418" s="430">
        <f t="shared" si="67"/>
        <v>-10</v>
      </c>
      <c r="Q1418" s="431" t="str">
        <f t="shared" si="68"/>
        <v/>
      </c>
      <c r="R1418" s="416"/>
      <c r="S1418" s="416"/>
    </row>
    <row r="1419" spans="1:19" ht="54.95" customHeight="1" x14ac:dyDescent="0.2">
      <c r="A1419" s="424">
        <v>1414</v>
      </c>
      <c r="B1419" s="478"/>
      <c r="C1419" s="435"/>
      <c r="D1419" s="416"/>
      <c r="E1419" s="416"/>
      <c r="F1419" s="479"/>
      <c r="G1419" s="480"/>
      <c r="H1419" s="416"/>
      <c r="I1419" s="416"/>
      <c r="J1419" s="416"/>
      <c r="K1419" s="416"/>
      <c r="L1419" s="416"/>
      <c r="M1419" s="416"/>
      <c r="N1419" s="416"/>
      <c r="O1419" s="430">
        <f t="shared" si="66"/>
        <v>-11</v>
      </c>
      <c r="P1419" s="430">
        <f t="shared" si="67"/>
        <v>-10</v>
      </c>
      <c r="Q1419" s="431" t="str">
        <f t="shared" si="68"/>
        <v/>
      </c>
      <c r="R1419" s="416"/>
      <c r="S1419" s="416"/>
    </row>
    <row r="1420" spans="1:19" ht="54.95" customHeight="1" x14ac:dyDescent="0.2">
      <c r="A1420" s="424">
        <v>1415</v>
      </c>
      <c r="B1420" s="478"/>
      <c r="C1420" s="435"/>
      <c r="D1420" s="416"/>
      <c r="E1420" s="416"/>
      <c r="F1420" s="479"/>
      <c r="G1420" s="480"/>
      <c r="H1420" s="416"/>
      <c r="I1420" s="416"/>
      <c r="J1420" s="416"/>
      <c r="K1420" s="416"/>
      <c r="L1420" s="416"/>
      <c r="M1420" s="416"/>
      <c r="N1420" s="416"/>
      <c r="O1420" s="430">
        <f t="shared" si="66"/>
        <v>-11</v>
      </c>
      <c r="P1420" s="430">
        <f t="shared" si="67"/>
        <v>-10</v>
      </c>
      <c r="Q1420" s="431" t="str">
        <f t="shared" si="68"/>
        <v/>
      </c>
      <c r="R1420" s="416"/>
      <c r="S1420" s="416"/>
    </row>
    <row r="1421" spans="1:19" ht="54.95" customHeight="1" x14ac:dyDescent="0.2">
      <c r="A1421" s="424">
        <v>1416</v>
      </c>
      <c r="B1421" s="478"/>
      <c r="C1421" s="435"/>
      <c r="D1421" s="416"/>
      <c r="E1421" s="416"/>
      <c r="F1421" s="479"/>
      <c r="G1421" s="480"/>
      <c r="H1421" s="416"/>
      <c r="I1421" s="416"/>
      <c r="J1421" s="416"/>
      <c r="K1421" s="416"/>
      <c r="L1421" s="416"/>
      <c r="M1421" s="416"/>
      <c r="N1421" s="416"/>
      <c r="O1421" s="430">
        <f t="shared" si="66"/>
        <v>-11</v>
      </c>
      <c r="P1421" s="430">
        <f t="shared" si="67"/>
        <v>-10</v>
      </c>
      <c r="Q1421" s="431" t="str">
        <f t="shared" si="68"/>
        <v/>
      </c>
      <c r="R1421" s="416"/>
      <c r="S1421" s="416"/>
    </row>
    <row r="1422" spans="1:19" ht="54.95" customHeight="1" x14ac:dyDescent="0.2">
      <c r="A1422" s="424">
        <v>1417</v>
      </c>
      <c r="B1422" s="478"/>
      <c r="C1422" s="435"/>
      <c r="D1422" s="416"/>
      <c r="E1422" s="416"/>
      <c r="F1422" s="479"/>
      <c r="G1422" s="480"/>
      <c r="H1422" s="416"/>
      <c r="I1422" s="416"/>
      <c r="J1422" s="416"/>
      <c r="K1422" s="416"/>
      <c r="L1422" s="416"/>
      <c r="M1422" s="416"/>
      <c r="N1422" s="416"/>
      <c r="O1422" s="430">
        <f t="shared" si="66"/>
        <v>-11</v>
      </c>
      <c r="P1422" s="430">
        <f t="shared" si="67"/>
        <v>-10</v>
      </c>
      <c r="Q1422" s="431" t="str">
        <f t="shared" si="68"/>
        <v/>
      </c>
      <c r="R1422" s="416"/>
      <c r="S1422" s="416"/>
    </row>
    <row r="1423" spans="1:19" ht="54.95" customHeight="1" x14ac:dyDescent="0.2">
      <c r="A1423" s="424">
        <v>1418</v>
      </c>
      <c r="B1423" s="478"/>
      <c r="C1423" s="435"/>
      <c r="D1423" s="416"/>
      <c r="E1423" s="416"/>
      <c r="F1423" s="479"/>
      <c r="G1423" s="480"/>
      <c r="H1423" s="416"/>
      <c r="I1423" s="416"/>
      <c r="J1423" s="416"/>
      <c r="K1423" s="416"/>
      <c r="L1423" s="416"/>
      <c r="M1423" s="416"/>
      <c r="N1423" s="416"/>
      <c r="O1423" s="430">
        <f t="shared" si="66"/>
        <v>-11</v>
      </c>
      <c r="P1423" s="430">
        <f t="shared" si="67"/>
        <v>-10</v>
      </c>
      <c r="Q1423" s="431" t="str">
        <f t="shared" si="68"/>
        <v/>
      </c>
      <c r="R1423" s="416"/>
      <c r="S1423" s="416"/>
    </row>
    <row r="1424" spans="1:19" ht="54.95" customHeight="1" x14ac:dyDescent="0.2">
      <c r="A1424" s="424">
        <v>1419</v>
      </c>
      <c r="B1424" s="478"/>
      <c r="C1424" s="435"/>
      <c r="D1424" s="416"/>
      <c r="E1424" s="416"/>
      <c r="F1424" s="479"/>
      <c r="G1424" s="480"/>
      <c r="H1424" s="416"/>
      <c r="I1424" s="416"/>
      <c r="J1424" s="416"/>
      <c r="K1424" s="416"/>
      <c r="L1424" s="416"/>
      <c r="M1424" s="416"/>
      <c r="N1424" s="416"/>
      <c r="O1424" s="430">
        <f t="shared" si="66"/>
        <v>-11</v>
      </c>
      <c r="P1424" s="430">
        <f t="shared" si="67"/>
        <v>-10</v>
      </c>
      <c r="Q1424" s="431" t="str">
        <f t="shared" si="68"/>
        <v/>
      </c>
      <c r="R1424" s="416"/>
      <c r="S1424" s="416"/>
    </row>
    <row r="1425" spans="1:19" ht="54.95" customHeight="1" x14ac:dyDescent="0.2">
      <c r="A1425" s="424">
        <v>1420</v>
      </c>
      <c r="B1425" s="478"/>
      <c r="C1425" s="435"/>
      <c r="D1425" s="416"/>
      <c r="E1425" s="416"/>
      <c r="F1425" s="479"/>
      <c r="G1425" s="480"/>
      <c r="H1425" s="416"/>
      <c r="I1425" s="416"/>
      <c r="J1425" s="416"/>
      <c r="K1425" s="416"/>
      <c r="L1425" s="416"/>
      <c r="M1425" s="416"/>
      <c r="N1425" s="416"/>
      <c r="O1425" s="430">
        <f t="shared" si="66"/>
        <v>-11</v>
      </c>
      <c r="P1425" s="430">
        <f t="shared" si="67"/>
        <v>-10</v>
      </c>
      <c r="Q1425" s="431" t="str">
        <f t="shared" si="68"/>
        <v/>
      </c>
      <c r="R1425" s="416"/>
      <c r="S1425" s="416"/>
    </row>
    <row r="1426" spans="1:19" ht="54.95" customHeight="1" x14ac:dyDescent="0.2">
      <c r="A1426" s="424">
        <v>1421</v>
      </c>
      <c r="B1426" s="478"/>
      <c r="C1426" s="435"/>
      <c r="D1426" s="416"/>
      <c r="E1426" s="416"/>
      <c r="F1426" s="479"/>
      <c r="G1426" s="480"/>
      <c r="H1426" s="416"/>
      <c r="I1426" s="416"/>
      <c r="J1426" s="416"/>
      <c r="K1426" s="416"/>
      <c r="L1426" s="416"/>
      <c r="M1426" s="416"/>
      <c r="N1426" s="416"/>
      <c r="O1426" s="430">
        <f t="shared" si="66"/>
        <v>-11</v>
      </c>
      <c r="P1426" s="430">
        <f t="shared" si="67"/>
        <v>-10</v>
      </c>
      <c r="Q1426" s="431" t="str">
        <f t="shared" si="68"/>
        <v/>
      </c>
      <c r="R1426" s="416"/>
      <c r="S1426" s="416"/>
    </row>
    <row r="1427" spans="1:19" ht="54.95" customHeight="1" x14ac:dyDescent="0.2">
      <c r="A1427" s="424">
        <v>1422</v>
      </c>
      <c r="B1427" s="478"/>
      <c r="C1427" s="435"/>
      <c r="D1427" s="416"/>
      <c r="E1427" s="416"/>
      <c r="F1427" s="479"/>
      <c r="G1427" s="480"/>
      <c r="H1427" s="416"/>
      <c r="I1427" s="416"/>
      <c r="J1427" s="416"/>
      <c r="K1427" s="416"/>
      <c r="L1427" s="416"/>
      <c r="M1427" s="416"/>
      <c r="N1427" s="416"/>
      <c r="O1427" s="430">
        <f t="shared" si="66"/>
        <v>-11</v>
      </c>
      <c r="P1427" s="430">
        <f t="shared" si="67"/>
        <v>-10</v>
      </c>
      <c r="Q1427" s="431" t="str">
        <f t="shared" si="68"/>
        <v/>
      </c>
      <c r="R1427" s="416"/>
      <c r="S1427" s="416"/>
    </row>
    <row r="1428" spans="1:19" ht="54.95" customHeight="1" x14ac:dyDescent="0.2">
      <c r="A1428" s="424">
        <v>1423</v>
      </c>
      <c r="B1428" s="478"/>
      <c r="C1428" s="435"/>
      <c r="D1428" s="416"/>
      <c r="E1428" s="416"/>
      <c r="F1428" s="479"/>
      <c r="G1428" s="480"/>
      <c r="H1428" s="416"/>
      <c r="I1428" s="416"/>
      <c r="J1428" s="416"/>
      <c r="K1428" s="416"/>
      <c r="L1428" s="416"/>
      <c r="M1428" s="416"/>
      <c r="N1428" s="416"/>
      <c r="O1428" s="430">
        <f t="shared" si="66"/>
        <v>-11</v>
      </c>
      <c r="P1428" s="430">
        <f t="shared" si="67"/>
        <v>-10</v>
      </c>
      <c r="Q1428" s="431" t="str">
        <f t="shared" si="68"/>
        <v/>
      </c>
      <c r="R1428" s="416"/>
      <c r="S1428" s="416"/>
    </row>
    <row r="1429" spans="1:19" ht="54.95" customHeight="1" x14ac:dyDescent="0.2">
      <c r="A1429" s="424">
        <v>1424</v>
      </c>
      <c r="B1429" s="478"/>
      <c r="C1429" s="435"/>
      <c r="D1429" s="416"/>
      <c r="E1429" s="416"/>
      <c r="F1429" s="479"/>
      <c r="G1429" s="480"/>
      <c r="H1429" s="416"/>
      <c r="I1429" s="416"/>
      <c r="J1429" s="416"/>
      <c r="K1429" s="416"/>
      <c r="L1429" s="416"/>
      <c r="M1429" s="416"/>
      <c r="N1429" s="416"/>
      <c r="O1429" s="430">
        <f t="shared" si="66"/>
        <v>-11</v>
      </c>
      <c r="P1429" s="430">
        <f t="shared" si="67"/>
        <v>-10</v>
      </c>
      <c r="Q1429" s="431" t="str">
        <f t="shared" si="68"/>
        <v/>
      </c>
      <c r="R1429" s="416"/>
      <c r="S1429" s="416"/>
    </row>
    <row r="1430" spans="1:19" ht="54.95" customHeight="1" x14ac:dyDescent="0.2">
      <c r="A1430" s="424">
        <v>1425</v>
      </c>
      <c r="B1430" s="478"/>
      <c r="C1430" s="435"/>
      <c r="D1430" s="416"/>
      <c r="E1430" s="416"/>
      <c r="F1430" s="479"/>
      <c r="G1430" s="480"/>
      <c r="H1430" s="416"/>
      <c r="I1430" s="416"/>
      <c r="J1430" s="416"/>
      <c r="K1430" s="416"/>
      <c r="L1430" s="416"/>
      <c r="M1430" s="416"/>
      <c r="N1430" s="416"/>
      <c r="O1430" s="430">
        <f t="shared" si="66"/>
        <v>-11</v>
      </c>
      <c r="P1430" s="430">
        <f t="shared" si="67"/>
        <v>-10</v>
      </c>
      <c r="Q1430" s="431" t="str">
        <f t="shared" si="68"/>
        <v/>
      </c>
      <c r="R1430" s="416"/>
      <c r="S1430" s="416"/>
    </row>
    <row r="1431" spans="1:19" ht="54.95" customHeight="1" x14ac:dyDescent="0.2">
      <c r="A1431" s="424">
        <v>1426</v>
      </c>
      <c r="B1431" s="478"/>
      <c r="C1431" s="435"/>
      <c r="D1431" s="416"/>
      <c r="E1431" s="416"/>
      <c r="F1431" s="479"/>
      <c r="G1431" s="480"/>
      <c r="H1431" s="416"/>
      <c r="I1431" s="416"/>
      <c r="J1431" s="416"/>
      <c r="K1431" s="416"/>
      <c r="L1431" s="416"/>
      <c r="M1431" s="416"/>
      <c r="N1431" s="416"/>
      <c r="O1431" s="430">
        <f t="shared" si="66"/>
        <v>-11</v>
      </c>
      <c r="P1431" s="430">
        <f t="shared" si="67"/>
        <v>-10</v>
      </c>
      <c r="Q1431" s="431" t="str">
        <f t="shared" si="68"/>
        <v/>
      </c>
      <c r="R1431" s="416"/>
      <c r="S1431" s="416"/>
    </row>
    <row r="1432" spans="1:19" ht="54.95" customHeight="1" x14ac:dyDescent="0.2">
      <c r="A1432" s="424">
        <v>1427</v>
      </c>
      <c r="B1432" s="478"/>
      <c r="C1432" s="435"/>
      <c r="D1432" s="416"/>
      <c r="E1432" s="416"/>
      <c r="F1432" s="479"/>
      <c r="G1432" s="480"/>
      <c r="H1432" s="416"/>
      <c r="I1432" s="416"/>
      <c r="J1432" s="416"/>
      <c r="K1432" s="416"/>
      <c r="L1432" s="416"/>
      <c r="M1432" s="416"/>
      <c r="N1432" s="416"/>
      <c r="O1432" s="430">
        <f t="shared" si="66"/>
        <v>-11</v>
      </c>
      <c r="P1432" s="430">
        <f t="shared" si="67"/>
        <v>-10</v>
      </c>
      <c r="Q1432" s="431" t="str">
        <f t="shared" si="68"/>
        <v/>
      </c>
      <c r="R1432" s="416"/>
      <c r="S1432" s="416"/>
    </row>
    <row r="1433" spans="1:19" ht="54.95" customHeight="1" x14ac:dyDescent="0.2">
      <c r="A1433" s="424">
        <v>1428</v>
      </c>
      <c r="B1433" s="478"/>
      <c r="C1433" s="435"/>
      <c r="D1433" s="416"/>
      <c r="E1433" s="416"/>
      <c r="F1433" s="479"/>
      <c r="G1433" s="480"/>
      <c r="H1433" s="416"/>
      <c r="I1433" s="416"/>
      <c r="J1433" s="416"/>
      <c r="K1433" s="416"/>
      <c r="L1433" s="416"/>
      <c r="M1433" s="416"/>
      <c r="N1433" s="416"/>
      <c r="O1433" s="430">
        <f t="shared" si="66"/>
        <v>-11</v>
      </c>
      <c r="P1433" s="430">
        <f t="shared" si="67"/>
        <v>-10</v>
      </c>
      <c r="Q1433" s="431" t="str">
        <f t="shared" si="68"/>
        <v/>
      </c>
      <c r="R1433" s="416"/>
      <c r="S1433" s="416"/>
    </row>
    <row r="1434" spans="1:19" ht="54.95" customHeight="1" x14ac:dyDescent="0.2">
      <c r="A1434" s="424">
        <v>1429</v>
      </c>
      <c r="B1434" s="478"/>
      <c r="C1434" s="435"/>
      <c r="D1434" s="416"/>
      <c r="E1434" s="416"/>
      <c r="F1434" s="479"/>
      <c r="G1434" s="480"/>
      <c r="H1434" s="416"/>
      <c r="I1434" s="416"/>
      <c r="J1434" s="416"/>
      <c r="K1434" s="416"/>
      <c r="L1434" s="416"/>
      <c r="M1434" s="416"/>
      <c r="N1434" s="416"/>
      <c r="O1434" s="430">
        <f t="shared" si="66"/>
        <v>-11</v>
      </c>
      <c r="P1434" s="430">
        <f t="shared" si="67"/>
        <v>-10</v>
      </c>
      <c r="Q1434" s="431" t="str">
        <f t="shared" si="68"/>
        <v/>
      </c>
      <c r="R1434" s="416"/>
      <c r="S1434" s="416"/>
    </row>
    <row r="1435" spans="1:19" ht="54.95" customHeight="1" x14ac:dyDescent="0.2">
      <c r="A1435" s="424">
        <v>1430</v>
      </c>
      <c r="B1435" s="478"/>
      <c r="C1435" s="435"/>
      <c r="D1435" s="416"/>
      <c r="E1435" s="416"/>
      <c r="F1435" s="479"/>
      <c r="G1435" s="480"/>
      <c r="H1435" s="416"/>
      <c r="I1435" s="416"/>
      <c r="J1435" s="416"/>
      <c r="K1435" s="416"/>
      <c r="L1435" s="416"/>
      <c r="M1435" s="416"/>
      <c r="N1435" s="416"/>
      <c r="O1435" s="430">
        <f t="shared" si="66"/>
        <v>-11</v>
      </c>
      <c r="P1435" s="430">
        <f t="shared" si="67"/>
        <v>-10</v>
      </c>
      <c r="Q1435" s="431" t="str">
        <f t="shared" si="68"/>
        <v/>
      </c>
      <c r="R1435" s="416"/>
      <c r="S1435" s="416"/>
    </row>
    <row r="1436" spans="1:19" ht="54.95" customHeight="1" x14ac:dyDescent="0.2">
      <c r="A1436" s="424">
        <v>1431</v>
      </c>
      <c r="B1436" s="478"/>
      <c r="C1436" s="435"/>
      <c r="D1436" s="416"/>
      <c r="E1436" s="416"/>
      <c r="F1436" s="479"/>
      <c r="G1436" s="480"/>
      <c r="H1436" s="416"/>
      <c r="I1436" s="416"/>
      <c r="J1436" s="416"/>
      <c r="K1436" s="416"/>
      <c r="L1436" s="416"/>
      <c r="M1436" s="416"/>
      <c r="N1436" s="416"/>
      <c r="O1436" s="430">
        <f t="shared" si="66"/>
        <v>-11</v>
      </c>
      <c r="P1436" s="430">
        <f t="shared" si="67"/>
        <v>-10</v>
      </c>
      <c r="Q1436" s="431" t="str">
        <f t="shared" si="68"/>
        <v/>
      </c>
      <c r="R1436" s="416"/>
      <c r="S1436" s="416"/>
    </row>
    <row r="1437" spans="1:19" ht="54.95" customHeight="1" x14ac:dyDescent="0.2">
      <c r="A1437" s="424">
        <v>1432</v>
      </c>
      <c r="B1437" s="478"/>
      <c r="C1437" s="435"/>
      <c r="D1437" s="416"/>
      <c r="E1437" s="416"/>
      <c r="F1437" s="479"/>
      <c r="G1437" s="480"/>
      <c r="H1437" s="416"/>
      <c r="I1437" s="416"/>
      <c r="J1437" s="416"/>
      <c r="K1437" s="416"/>
      <c r="L1437" s="416"/>
      <c r="M1437" s="416"/>
      <c r="N1437" s="416"/>
      <c r="O1437" s="430">
        <f t="shared" si="66"/>
        <v>-11</v>
      </c>
      <c r="P1437" s="430">
        <f t="shared" si="67"/>
        <v>-10</v>
      </c>
      <c r="Q1437" s="431" t="str">
        <f t="shared" si="68"/>
        <v/>
      </c>
      <c r="R1437" s="416"/>
      <c r="S1437" s="416"/>
    </row>
    <row r="1438" spans="1:19" ht="54.95" customHeight="1" x14ac:dyDescent="0.2">
      <c r="A1438" s="424">
        <v>1433</v>
      </c>
      <c r="B1438" s="478"/>
      <c r="C1438" s="435"/>
      <c r="D1438" s="416"/>
      <c r="E1438" s="416"/>
      <c r="F1438" s="479"/>
      <c r="G1438" s="480"/>
      <c r="H1438" s="416"/>
      <c r="I1438" s="416"/>
      <c r="J1438" s="416"/>
      <c r="K1438" s="416"/>
      <c r="L1438" s="416"/>
      <c r="M1438" s="416"/>
      <c r="N1438" s="416"/>
      <c r="O1438" s="430">
        <f t="shared" si="66"/>
        <v>-11</v>
      </c>
      <c r="P1438" s="430">
        <f t="shared" si="67"/>
        <v>-10</v>
      </c>
      <c r="Q1438" s="431" t="str">
        <f t="shared" si="68"/>
        <v/>
      </c>
      <c r="R1438" s="416"/>
      <c r="S1438" s="416"/>
    </row>
    <row r="1439" spans="1:19" ht="54.95" customHeight="1" x14ac:dyDescent="0.2">
      <c r="A1439" s="424">
        <v>1434</v>
      </c>
      <c r="B1439" s="478"/>
      <c r="C1439" s="435"/>
      <c r="D1439" s="416"/>
      <c r="E1439" s="416"/>
      <c r="F1439" s="479"/>
      <c r="G1439" s="480"/>
      <c r="H1439" s="416"/>
      <c r="I1439" s="416"/>
      <c r="J1439" s="416"/>
      <c r="K1439" s="416"/>
      <c r="L1439" s="416"/>
      <c r="M1439" s="416"/>
      <c r="N1439" s="416"/>
      <c r="O1439" s="430">
        <f t="shared" si="66"/>
        <v>-11</v>
      </c>
      <c r="P1439" s="430">
        <f t="shared" si="67"/>
        <v>-10</v>
      </c>
      <c r="Q1439" s="431" t="str">
        <f t="shared" si="68"/>
        <v/>
      </c>
      <c r="R1439" s="416"/>
      <c r="S1439" s="416"/>
    </row>
    <row r="1440" spans="1:19" ht="54.95" customHeight="1" x14ac:dyDescent="0.2">
      <c r="A1440" s="424">
        <v>1435</v>
      </c>
      <c r="B1440" s="478"/>
      <c r="C1440" s="435"/>
      <c r="D1440" s="416"/>
      <c r="E1440" s="416"/>
      <c r="F1440" s="479"/>
      <c r="G1440" s="480"/>
      <c r="H1440" s="416"/>
      <c r="I1440" s="416"/>
      <c r="J1440" s="416"/>
      <c r="K1440" s="416"/>
      <c r="L1440" s="416"/>
      <c r="M1440" s="416"/>
      <c r="N1440" s="416"/>
      <c r="O1440" s="430">
        <f t="shared" si="66"/>
        <v>-11</v>
      </c>
      <c r="P1440" s="430">
        <f t="shared" si="67"/>
        <v>-10</v>
      </c>
      <c r="Q1440" s="431" t="str">
        <f t="shared" si="68"/>
        <v/>
      </c>
      <c r="R1440" s="416"/>
      <c r="S1440" s="416"/>
    </row>
    <row r="1441" spans="1:19" ht="54.95" customHeight="1" x14ac:dyDescent="0.2">
      <c r="A1441" s="424">
        <v>1436</v>
      </c>
      <c r="B1441" s="478"/>
      <c r="C1441" s="435"/>
      <c r="D1441" s="416"/>
      <c r="E1441" s="416"/>
      <c r="F1441" s="479"/>
      <c r="G1441" s="480"/>
      <c r="H1441" s="416"/>
      <c r="I1441" s="416"/>
      <c r="J1441" s="416"/>
      <c r="K1441" s="416"/>
      <c r="L1441" s="416"/>
      <c r="M1441" s="416"/>
      <c r="N1441" s="416"/>
      <c r="O1441" s="430">
        <f t="shared" si="66"/>
        <v>-11</v>
      </c>
      <c r="P1441" s="430">
        <f t="shared" si="67"/>
        <v>-10</v>
      </c>
      <c r="Q1441" s="431" t="str">
        <f t="shared" si="68"/>
        <v/>
      </c>
      <c r="R1441" s="416"/>
      <c r="S1441" s="416"/>
    </row>
    <row r="1442" spans="1:19" ht="54.95" customHeight="1" x14ac:dyDescent="0.2">
      <c r="A1442" s="424">
        <v>1437</v>
      </c>
      <c r="B1442" s="478"/>
      <c r="C1442" s="435"/>
      <c r="D1442" s="416"/>
      <c r="E1442" s="416"/>
      <c r="F1442" s="479"/>
      <c r="G1442" s="480"/>
      <c r="H1442" s="416"/>
      <c r="I1442" s="416"/>
      <c r="J1442" s="416"/>
      <c r="K1442" s="416"/>
      <c r="L1442" s="416"/>
      <c r="M1442" s="416"/>
      <c r="N1442" s="416"/>
      <c r="O1442" s="430">
        <f t="shared" si="66"/>
        <v>-11</v>
      </c>
      <c r="P1442" s="430">
        <f t="shared" si="67"/>
        <v>-10</v>
      </c>
      <c r="Q1442" s="431" t="str">
        <f t="shared" si="68"/>
        <v/>
      </c>
      <c r="R1442" s="416"/>
      <c r="S1442" s="416"/>
    </row>
    <row r="1443" spans="1:19" ht="54.95" customHeight="1" x14ac:dyDescent="0.2">
      <c r="A1443" s="424">
        <v>1438</v>
      </c>
      <c r="B1443" s="478"/>
      <c r="C1443" s="435"/>
      <c r="D1443" s="416"/>
      <c r="E1443" s="416"/>
      <c r="F1443" s="479"/>
      <c r="G1443" s="480"/>
      <c r="H1443" s="416"/>
      <c r="I1443" s="416"/>
      <c r="J1443" s="416"/>
      <c r="K1443" s="416"/>
      <c r="L1443" s="416"/>
      <c r="M1443" s="416"/>
      <c r="N1443" s="416"/>
      <c r="O1443" s="430">
        <f t="shared" si="66"/>
        <v>-11</v>
      </c>
      <c r="P1443" s="430">
        <f t="shared" si="67"/>
        <v>-10</v>
      </c>
      <c r="Q1443" s="431" t="str">
        <f t="shared" si="68"/>
        <v/>
      </c>
      <c r="R1443" s="416"/>
      <c r="S1443" s="416"/>
    </row>
    <row r="1444" spans="1:19" ht="54.95" customHeight="1" x14ac:dyDescent="0.2">
      <c r="A1444" s="424">
        <v>1439</v>
      </c>
      <c r="B1444" s="478"/>
      <c r="C1444" s="435"/>
      <c r="D1444" s="416"/>
      <c r="E1444" s="416"/>
      <c r="F1444" s="479"/>
      <c r="G1444" s="480"/>
      <c r="H1444" s="416"/>
      <c r="I1444" s="416"/>
      <c r="J1444" s="416"/>
      <c r="K1444" s="416"/>
      <c r="L1444" s="416"/>
      <c r="M1444" s="416"/>
      <c r="N1444" s="416"/>
      <c r="O1444" s="430">
        <f t="shared" si="66"/>
        <v>-11</v>
      </c>
      <c r="P1444" s="430">
        <f t="shared" si="67"/>
        <v>-10</v>
      </c>
      <c r="Q1444" s="431" t="str">
        <f t="shared" si="68"/>
        <v/>
      </c>
      <c r="R1444" s="416"/>
      <c r="S1444" s="416"/>
    </row>
    <row r="1445" spans="1:19" ht="54.95" customHeight="1" x14ac:dyDescent="0.2">
      <c r="A1445" s="424">
        <v>1440</v>
      </c>
      <c r="B1445" s="478"/>
      <c r="C1445" s="435"/>
      <c r="D1445" s="416"/>
      <c r="E1445" s="416"/>
      <c r="F1445" s="479"/>
      <c r="G1445" s="480"/>
      <c r="H1445" s="416"/>
      <c r="I1445" s="416"/>
      <c r="J1445" s="416"/>
      <c r="K1445" s="416"/>
      <c r="L1445" s="416"/>
      <c r="M1445" s="416"/>
      <c r="N1445" s="416"/>
      <c r="O1445" s="430">
        <f t="shared" si="66"/>
        <v>-11</v>
      </c>
      <c r="P1445" s="430">
        <f t="shared" si="67"/>
        <v>-10</v>
      </c>
      <c r="Q1445" s="431" t="str">
        <f t="shared" si="68"/>
        <v/>
      </c>
      <c r="R1445" s="416"/>
      <c r="S1445" s="416"/>
    </row>
    <row r="1446" spans="1:19" ht="54.95" customHeight="1" x14ac:dyDescent="0.2">
      <c r="A1446" s="424">
        <v>1441</v>
      </c>
      <c r="B1446" s="478"/>
      <c r="C1446" s="435"/>
      <c r="D1446" s="416"/>
      <c r="E1446" s="416"/>
      <c r="F1446" s="479"/>
      <c r="G1446" s="480"/>
      <c r="H1446" s="416"/>
      <c r="I1446" s="416"/>
      <c r="J1446" s="416"/>
      <c r="K1446" s="416"/>
      <c r="L1446" s="416"/>
      <c r="M1446" s="416"/>
      <c r="N1446" s="416"/>
      <c r="O1446" s="430">
        <f t="shared" si="66"/>
        <v>-11</v>
      </c>
      <c r="P1446" s="430">
        <f t="shared" si="67"/>
        <v>-10</v>
      </c>
      <c r="Q1446" s="431" t="str">
        <f t="shared" si="68"/>
        <v/>
      </c>
      <c r="R1446" s="416"/>
      <c r="S1446" s="416"/>
    </row>
    <row r="1447" spans="1:19" ht="54.95" customHeight="1" x14ac:dyDescent="0.2">
      <c r="A1447" s="424">
        <v>1442</v>
      </c>
      <c r="B1447" s="478"/>
      <c r="C1447" s="435"/>
      <c r="D1447" s="416"/>
      <c r="E1447" s="416"/>
      <c r="F1447" s="479"/>
      <c r="G1447" s="480"/>
      <c r="H1447" s="416"/>
      <c r="I1447" s="416"/>
      <c r="J1447" s="416"/>
      <c r="K1447" s="416"/>
      <c r="L1447" s="416"/>
      <c r="M1447" s="416"/>
      <c r="N1447" s="416"/>
      <c r="O1447" s="430">
        <f t="shared" si="66"/>
        <v>-11</v>
      </c>
      <c r="P1447" s="430">
        <f t="shared" si="67"/>
        <v>-10</v>
      </c>
      <c r="Q1447" s="431" t="str">
        <f t="shared" si="68"/>
        <v/>
      </c>
      <c r="R1447" s="416"/>
      <c r="S1447" s="416"/>
    </row>
    <row r="1448" spans="1:19" ht="54.95" customHeight="1" x14ac:dyDescent="0.2">
      <c r="A1448" s="424">
        <v>1443</v>
      </c>
      <c r="B1448" s="478"/>
      <c r="C1448" s="435"/>
      <c r="D1448" s="416"/>
      <c r="E1448" s="416"/>
      <c r="F1448" s="479"/>
      <c r="G1448" s="480"/>
      <c r="H1448" s="416"/>
      <c r="I1448" s="416"/>
      <c r="J1448" s="416"/>
      <c r="K1448" s="416"/>
      <c r="L1448" s="416"/>
      <c r="M1448" s="416"/>
      <c r="N1448" s="416"/>
      <c r="O1448" s="430">
        <f t="shared" si="66"/>
        <v>-11</v>
      </c>
      <c r="P1448" s="430">
        <f t="shared" si="67"/>
        <v>-10</v>
      </c>
      <c r="Q1448" s="431" t="str">
        <f t="shared" si="68"/>
        <v/>
      </c>
      <c r="R1448" s="416"/>
      <c r="S1448" s="416"/>
    </row>
    <row r="1449" spans="1:19" ht="54.95" customHeight="1" x14ac:dyDescent="0.2">
      <c r="A1449" s="424">
        <v>1444</v>
      </c>
      <c r="B1449" s="478"/>
      <c r="C1449" s="435"/>
      <c r="D1449" s="416"/>
      <c r="E1449" s="416"/>
      <c r="F1449" s="479"/>
      <c r="G1449" s="480"/>
      <c r="H1449" s="416"/>
      <c r="I1449" s="416"/>
      <c r="J1449" s="416"/>
      <c r="K1449" s="416"/>
      <c r="L1449" s="416"/>
      <c r="M1449" s="416"/>
      <c r="N1449" s="416"/>
      <c r="O1449" s="430">
        <f t="shared" si="66"/>
        <v>-11</v>
      </c>
      <c r="P1449" s="430">
        <f t="shared" si="67"/>
        <v>-10</v>
      </c>
      <c r="Q1449" s="431" t="str">
        <f t="shared" si="68"/>
        <v/>
      </c>
      <c r="R1449" s="416"/>
      <c r="S1449" s="416"/>
    </row>
    <row r="1450" spans="1:19" ht="54.95" customHeight="1" x14ac:dyDescent="0.2">
      <c r="A1450" s="424">
        <v>1445</v>
      </c>
      <c r="B1450" s="478"/>
      <c r="C1450" s="435"/>
      <c r="D1450" s="416"/>
      <c r="E1450" s="416"/>
      <c r="F1450" s="479"/>
      <c r="G1450" s="480"/>
      <c r="H1450" s="416"/>
      <c r="I1450" s="416"/>
      <c r="J1450" s="416"/>
      <c r="K1450" s="416"/>
      <c r="L1450" s="416"/>
      <c r="M1450" s="416"/>
      <c r="N1450" s="416"/>
      <c r="O1450" s="430">
        <f t="shared" si="66"/>
        <v>-11</v>
      </c>
      <c r="P1450" s="430">
        <f t="shared" si="67"/>
        <v>-10</v>
      </c>
      <c r="Q1450" s="431" t="str">
        <f t="shared" si="68"/>
        <v/>
      </c>
      <c r="R1450" s="416"/>
      <c r="S1450" s="416"/>
    </row>
    <row r="1451" spans="1:19" ht="54.95" customHeight="1" x14ac:dyDescent="0.2">
      <c r="A1451" s="424">
        <v>1446</v>
      </c>
      <c r="B1451" s="478"/>
      <c r="C1451" s="435"/>
      <c r="D1451" s="416"/>
      <c r="E1451" s="416"/>
      <c r="F1451" s="479"/>
      <c r="G1451" s="480"/>
      <c r="H1451" s="416"/>
      <c r="I1451" s="416"/>
      <c r="J1451" s="416"/>
      <c r="K1451" s="416"/>
      <c r="L1451" s="416"/>
      <c r="M1451" s="416"/>
      <c r="N1451" s="416"/>
      <c r="O1451" s="430">
        <f t="shared" si="66"/>
        <v>-11</v>
      </c>
      <c r="P1451" s="430">
        <f t="shared" si="67"/>
        <v>-10</v>
      </c>
      <c r="Q1451" s="431" t="str">
        <f t="shared" si="68"/>
        <v/>
      </c>
      <c r="R1451" s="416"/>
      <c r="S1451" s="416"/>
    </row>
    <row r="1452" spans="1:19" ht="54.95" customHeight="1" x14ac:dyDescent="0.2">
      <c r="A1452" s="424">
        <v>1447</v>
      </c>
      <c r="B1452" s="478"/>
      <c r="C1452" s="435"/>
      <c r="D1452" s="416"/>
      <c r="E1452" s="416"/>
      <c r="F1452" s="479"/>
      <c r="G1452" s="480"/>
      <c r="H1452" s="416"/>
      <c r="I1452" s="416"/>
      <c r="J1452" s="416"/>
      <c r="K1452" s="416"/>
      <c r="L1452" s="416"/>
      <c r="M1452" s="416"/>
      <c r="N1452" s="416"/>
      <c r="O1452" s="430">
        <f t="shared" si="66"/>
        <v>-11</v>
      </c>
      <c r="P1452" s="430">
        <f t="shared" si="67"/>
        <v>-10</v>
      </c>
      <c r="Q1452" s="431" t="str">
        <f t="shared" si="68"/>
        <v/>
      </c>
      <c r="R1452" s="416"/>
      <c r="S1452" s="416"/>
    </row>
    <row r="1453" spans="1:19" ht="54.95" customHeight="1" x14ac:dyDescent="0.2">
      <c r="A1453" s="424">
        <v>1448</v>
      </c>
      <c r="B1453" s="478"/>
      <c r="C1453" s="435"/>
      <c r="D1453" s="416"/>
      <c r="E1453" s="416"/>
      <c r="F1453" s="479"/>
      <c r="G1453" s="480"/>
      <c r="H1453" s="416"/>
      <c r="I1453" s="416"/>
      <c r="J1453" s="416"/>
      <c r="K1453" s="416"/>
      <c r="L1453" s="416"/>
      <c r="M1453" s="416"/>
      <c r="N1453" s="416"/>
      <c r="O1453" s="430">
        <f t="shared" si="66"/>
        <v>-11</v>
      </c>
      <c r="P1453" s="430">
        <f t="shared" si="67"/>
        <v>-10</v>
      </c>
      <c r="Q1453" s="431" t="str">
        <f t="shared" si="68"/>
        <v/>
      </c>
      <c r="R1453" s="416"/>
      <c r="S1453" s="416"/>
    </row>
    <row r="1454" spans="1:19" ht="54.95" customHeight="1" x14ac:dyDescent="0.2">
      <c r="A1454" s="424">
        <v>1449</v>
      </c>
      <c r="B1454" s="478"/>
      <c r="C1454" s="435"/>
      <c r="D1454" s="416"/>
      <c r="E1454" s="416"/>
      <c r="F1454" s="479"/>
      <c r="G1454" s="480"/>
      <c r="H1454" s="416"/>
      <c r="I1454" s="416"/>
      <c r="J1454" s="416"/>
      <c r="K1454" s="416"/>
      <c r="L1454" s="416"/>
      <c r="M1454" s="416"/>
      <c r="N1454" s="416"/>
      <c r="O1454" s="430">
        <f t="shared" si="66"/>
        <v>-11</v>
      </c>
      <c r="P1454" s="430">
        <f t="shared" si="67"/>
        <v>-10</v>
      </c>
      <c r="Q1454" s="431" t="str">
        <f t="shared" si="68"/>
        <v/>
      </c>
      <c r="R1454" s="416"/>
      <c r="S1454" s="416"/>
    </row>
    <row r="1455" spans="1:19" ht="54.95" customHeight="1" x14ac:dyDescent="0.2">
      <c r="A1455" s="424">
        <v>1450</v>
      </c>
      <c r="B1455" s="478"/>
      <c r="C1455" s="435"/>
      <c r="D1455" s="416"/>
      <c r="E1455" s="416"/>
      <c r="F1455" s="479"/>
      <c r="G1455" s="480"/>
      <c r="H1455" s="416"/>
      <c r="I1455" s="416"/>
      <c r="J1455" s="416"/>
      <c r="K1455" s="416"/>
      <c r="L1455" s="416"/>
      <c r="M1455" s="416"/>
      <c r="N1455" s="416"/>
      <c r="O1455" s="430">
        <f t="shared" si="66"/>
        <v>-11</v>
      </c>
      <c r="P1455" s="430">
        <f t="shared" si="67"/>
        <v>-10</v>
      </c>
      <c r="Q1455" s="431" t="str">
        <f t="shared" si="68"/>
        <v/>
      </c>
      <c r="R1455" s="416"/>
      <c r="S1455" s="416"/>
    </row>
    <row r="1456" spans="1:19" ht="54.95" customHeight="1" x14ac:dyDescent="0.2">
      <c r="A1456" s="424">
        <v>1451</v>
      </c>
      <c r="B1456" s="478"/>
      <c r="C1456" s="435"/>
      <c r="D1456" s="416"/>
      <c r="E1456" s="416"/>
      <c r="F1456" s="479"/>
      <c r="G1456" s="480"/>
      <c r="H1456" s="416"/>
      <c r="I1456" s="416"/>
      <c r="J1456" s="416"/>
      <c r="K1456" s="416"/>
      <c r="L1456" s="416"/>
      <c r="M1456" s="416"/>
      <c r="N1456" s="416"/>
      <c r="O1456" s="430">
        <f t="shared" si="66"/>
        <v>-11</v>
      </c>
      <c r="P1456" s="430">
        <f t="shared" si="67"/>
        <v>-10</v>
      </c>
      <c r="Q1456" s="431" t="str">
        <f t="shared" si="68"/>
        <v/>
      </c>
      <c r="R1456" s="416"/>
      <c r="S1456" s="416"/>
    </row>
    <row r="1457" spans="1:19" ht="54.95" customHeight="1" x14ac:dyDescent="0.2">
      <c r="A1457" s="424">
        <v>1452</v>
      </c>
      <c r="B1457" s="478"/>
      <c r="C1457" s="435"/>
      <c r="D1457" s="416"/>
      <c r="E1457" s="416"/>
      <c r="F1457" s="479"/>
      <c r="G1457" s="480"/>
      <c r="H1457" s="416"/>
      <c r="I1457" s="416"/>
      <c r="J1457" s="416"/>
      <c r="K1457" s="416"/>
      <c r="L1457" s="416"/>
      <c r="M1457" s="416"/>
      <c r="N1457" s="416"/>
      <c r="O1457" s="430">
        <f t="shared" si="66"/>
        <v>-11</v>
      </c>
      <c r="P1457" s="430">
        <f t="shared" si="67"/>
        <v>-10</v>
      </c>
      <c r="Q1457" s="431" t="str">
        <f t="shared" si="68"/>
        <v/>
      </c>
      <c r="R1457" s="416"/>
      <c r="S1457" s="416"/>
    </row>
    <row r="1458" spans="1:19" ht="54.95" customHeight="1" x14ac:dyDescent="0.2">
      <c r="A1458" s="424">
        <v>1453</v>
      </c>
      <c r="B1458" s="478"/>
      <c r="C1458" s="435"/>
      <c r="D1458" s="416"/>
      <c r="E1458" s="416"/>
      <c r="F1458" s="479"/>
      <c r="G1458" s="480"/>
      <c r="H1458" s="416"/>
      <c r="I1458" s="416"/>
      <c r="J1458" s="416"/>
      <c r="K1458" s="416"/>
      <c r="L1458" s="416"/>
      <c r="M1458" s="416"/>
      <c r="N1458" s="416"/>
      <c r="O1458" s="430">
        <f t="shared" si="66"/>
        <v>-11</v>
      </c>
      <c r="P1458" s="430">
        <f t="shared" si="67"/>
        <v>-10</v>
      </c>
      <c r="Q1458" s="431" t="str">
        <f t="shared" si="68"/>
        <v/>
      </c>
      <c r="R1458" s="416"/>
      <c r="S1458" s="416"/>
    </row>
    <row r="1459" spans="1:19" ht="54.95" customHeight="1" x14ac:dyDescent="0.2">
      <c r="A1459" s="424">
        <v>1454</v>
      </c>
      <c r="B1459" s="478"/>
      <c r="C1459" s="435"/>
      <c r="D1459" s="416"/>
      <c r="E1459" s="416"/>
      <c r="F1459" s="479"/>
      <c r="G1459" s="480"/>
      <c r="H1459" s="416"/>
      <c r="I1459" s="416"/>
      <c r="J1459" s="416"/>
      <c r="K1459" s="416"/>
      <c r="L1459" s="416"/>
      <c r="M1459" s="416"/>
      <c r="N1459" s="416"/>
      <c r="O1459" s="430">
        <f t="shared" si="66"/>
        <v>-11</v>
      </c>
      <c r="P1459" s="430">
        <f t="shared" si="67"/>
        <v>-10</v>
      </c>
      <c r="Q1459" s="431" t="str">
        <f t="shared" si="68"/>
        <v/>
      </c>
      <c r="R1459" s="416"/>
      <c r="S1459" s="416"/>
    </row>
    <row r="1460" spans="1:19" ht="54.95" customHeight="1" x14ac:dyDescent="0.2">
      <c r="A1460" s="424">
        <v>1455</v>
      </c>
      <c r="B1460" s="478"/>
      <c r="C1460" s="435"/>
      <c r="D1460" s="416"/>
      <c r="E1460" s="416"/>
      <c r="F1460" s="479"/>
      <c r="G1460" s="480"/>
      <c r="H1460" s="416"/>
      <c r="I1460" s="416"/>
      <c r="J1460" s="416"/>
      <c r="K1460" s="416"/>
      <c r="L1460" s="416"/>
      <c r="M1460" s="416"/>
      <c r="N1460" s="416"/>
      <c r="O1460" s="430">
        <f t="shared" si="66"/>
        <v>-11</v>
      </c>
      <c r="P1460" s="430">
        <f t="shared" si="67"/>
        <v>-10</v>
      </c>
      <c r="Q1460" s="431" t="str">
        <f t="shared" si="68"/>
        <v/>
      </c>
      <c r="R1460" s="416"/>
      <c r="S1460" s="416"/>
    </row>
    <row r="1461" spans="1:19" ht="54.95" customHeight="1" x14ac:dyDescent="0.2">
      <c r="A1461" s="424">
        <v>1456</v>
      </c>
      <c r="B1461" s="478"/>
      <c r="C1461" s="435"/>
      <c r="D1461" s="416"/>
      <c r="E1461" s="416"/>
      <c r="F1461" s="479"/>
      <c r="G1461" s="480"/>
      <c r="H1461" s="416"/>
      <c r="I1461" s="416"/>
      <c r="J1461" s="416"/>
      <c r="K1461" s="416"/>
      <c r="L1461" s="416"/>
      <c r="M1461" s="416"/>
      <c r="N1461" s="416"/>
      <c r="O1461" s="430">
        <f t="shared" si="66"/>
        <v>-11</v>
      </c>
      <c r="P1461" s="430">
        <f t="shared" si="67"/>
        <v>-10</v>
      </c>
      <c r="Q1461" s="431" t="str">
        <f t="shared" si="68"/>
        <v/>
      </c>
      <c r="R1461" s="416"/>
      <c r="S1461" s="416"/>
    </row>
    <row r="1462" spans="1:19" ht="54.95" customHeight="1" x14ac:dyDescent="0.2">
      <c r="A1462" s="424">
        <v>1457</v>
      </c>
      <c r="B1462" s="478"/>
      <c r="C1462" s="435"/>
      <c r="D1462" s="416"/>
      <c r="E1462" s="416"/>
      <c r="F1462" s="479"/>
      <c r="G1462" s="480"/>
      <c r="H1462" s="416"/>
      <c r="I1462" s="416"/>
      <c r="J1462" s="416"/>
      <c r="K1462" s="416"/>
      <c r="L1462" s="416"/>
      <c r="M1462" s="416"/>
      <c r="N1462" s="416"/>
      <c r="O1462" s="430">
        <f t="shared" si="66"/>
        <v>-11</v>
      </c>
      <c r="P1462" s="430">
        <f t="shared" si="67"/>
        <v>-10</v>
      </c>
      <c r="Q1462" s="431" t="str">
        <f t="shared" si="68"/>
        <v/>
      </c>
      <c r="R1462" s="416"/>
      <c r="S1462" s="416"/>
    </row>
    <row r="1463" spans="1:19" ht="54.95" customHeight="1" x14ac:dyDescent="0.2">
      <c r="A1463" s="424">
        <v>1458</v>
      </c>
      <c r="B1463" s="478"/>
      <c r="C1463" s="435"/>
      <c r="D1463" s="416"/>
      <c r="E1463" s="416"/>
      <c r="F1463" s="479"/>
      <c r="G1463" s="480"/>
      <c r="H1463" s="416"/>
      <c r="I1463" s="416"/>
      <c r="J1463" s="416"/>
      <c r="K1463" s="416"/>
      <c r="L1463" s="416"/>
      <c r="M1463" s="416"/>
      <c r="N1463" s="416"/>
      <c r="O1463" s="430">
        <f t="shared" si="66"/>
        <v>-11</v>
      </c>
      <c r="P1463" s="430">
        <f t="shared" si="67"/>
        <v>-10</v>
      </c>
      <c r="Q1463" s="431" t="str">
        <f t="shared" si="68"/>
        <v/>
      </c>
      <c r="R1463" s="416"/>
      <c r="S1463" s="416"/>
    </row>
    <row r="1464" spans="1:19" ht="54.95" customHeight="1" x14ac:dyDescent="0.2">
      <c r="A1464" s="424">
        <v>1459</v>
      </c>
      <c r="B1464" s="478"/>
      <c r="C1464" s="435"/>
      <c r="D1464" s="416"/>
      <c r="E1464" s="416"/>
      <c r="F1464" s="479"/>
      <c r="G1464" s="480"/>
      <c r="H1464" s="416"/>
      <c r="I1464" s="416"/>
      <c r="J1464" s="416"/>
      <c r="K1464" s="416"/>
      <c r="L1464" s="416"/>
      <c r="M1464" s="416"/>
      <c r="N1464" s="416"/>
      <c r="O1464" s="430">
        <f t="shared" si="66"/>
        <v>-11</v>
      </c>
      <c r="P1464" s="430">
        <f t="shared" si="67"/>
        <v>-10</v>
      </c>
      <c r="Q1464" s="431" t="str">
        <f t="shared" si="68"/>
        <v/>
      </c>
      <c r="R1464" s="416"/>
      <c r="S1464" s="416"/>
    </row>
    <row r="1465" spans="1:19" ht="54.95" customHeight="1" x14ac:dyDescent="0.2">
      <c r="A1465" s="424">
        <v>1460</v>
      </c>
      <c r="B1465" s="478"/>
      <c r="C1465" s="435"/>
      <c r="D1465" s="416"/>
      <c r="E1465" s="416"/>
      <c r="F1465" s="479"/>
      <c r="G1465" s="480"/>
      <c r="H1465" s="416"/>
      <c r="I1465" s="416"/>
      <c r="J1465" s="416"/>
      <c r="K1465" s="416"/>
      <c r="L1465" s="416"/>
      <c r="M1465" s="416"/>
      <c r="N1465" s="416"/>
      <c r="O1465" s="430">
        <f t="shared" si="66"/>
        <v>-11</v>
      </c>
      <c r="P1465" s="430">
        <f t="shared" si="67"/>
        <v>-10</v>
      </c>
      <c r="Q1465" s="431" t="str">
        <f t="shared" si="68"/>
        <v/>
      </c>
      <c r="R1465" s="416"/>
      <c r="S1465" s="416"/>
    </row>
    <row r="1466" spans="1:19" ht="54.95" customHeight="1" x14ac:dyDescent="0.2">
      <c r="A1466" s="424">
        <v>1461</v>
      </c>
      <c r="B1466" s="478"/>
      <c r="C1466" s="435"/>
      <c r="D1466" s="416"/>
      <c r="E1466" s="416"/>
      <c r="F1466" s="479"/>
      <c r="G1466" s="480"/>
      <c r="H1466" s="416"/>
      <c r="I1466" s="416"/>
      <c r="J1466" s="416"/>
      <c r="K1466" s="416"/>
      <c r="L1466" s="416"/>
      <c r="M1466" s="416"/>
      <c r="N1466" s="416"/>
      <c r="O1466" s="430">
        <f t="shared" si="66"/>
        <v>-11</v>
      </c>
      <c r="P1466" s="430">
        <f t="shared" si="67"/>
        <v>-10</v>
      </c>
      <c r="Q1466" s="431" t="str">
        <f t="shared" si="68"/>
        <v/>
      </c>
      <c r="R1466" s="416"/>
      <c r="S1466" s="416"/>
    </row>
    <row r="1467" spans="1:19" ht="54.95" customHeight="1" x14ac:dyDescent="0.2">
      <c r="A1467" s="424">
        <v>1462</v>
      </c>
      <c r="B1467" s="478"/>
      <c r="C1467" s="435"/>
      <c r="D1467" s="416"/>
      <c r="E1467" s="416"/>
      <c r="F1467" s="479"/>
      <c r="G1467" s="480"/>
      <c r="H1467" s="416"/>
      <c r="I1467" s="416"/>
      <c r="J1467" s="416"/>
      <c r="K1467" s="416"/>
      <c r="L1467" s="416"/>
      <c r="M1467" s="416"/>
      <c r="N1467" s="416"/>
      <c r="O1467" s="430">
        <f t="shared" si="66"/>
        <v>-11</v>
      </c>
      <c r="P1467" s="430">
        <f t="shared" si="67"/>
        <v>-10</v>
      </c>
      <c r="Q1467" s="431" t="str">
        <f t="shared" si="68"/>
        <v/>
      </c>
      <c r="R1467" s="416"/>
      <c r="S1467" s="416"/>
    </row>
    <row r="1468" spans="1:19" ht="54.95" customHeight="1" x14ac:dyDescent="0.2">
      <c r="A1468" s="424">
        <v>1463</v>
      </c>
      <c r="B1468" s="478"/>
      <c r="C1468" s="435"/>
      <c r="D1468" s="416"/>
      <c r="E1468" s="416"/>
      <c r="F1468" s="479"/>
      <c r="G1468" s="480"/>
      <c r="H1468" s="416"/>
      <c r="I1468" s="416"/>
      <c r="J1468" s="416"/>
      <c r="K1468" s="416"/>
      <c r="L1468" s="416"/>
      <c r="M1468" s="416"/>
      <c r="N1468" s="416"/>
      <c r="O1468" s="430">
        <f t="shared" si="66"/>
        <v>-11</v>
      </c>
      <c r="P1468" s="430">
        <f t="shared" si="67"/>
        <v>-10</v>
      </c>
      <c r="Q1468" s="431" t="str">
        <f t="shared" si="68"/>
        <v/>
      </c>
      <c r="R1468" s="416"/>
      <c r="S1468" s="416"/>
    </row>
    <row r="1469" spans="1:19" ht="54.95" customHeight="1" x14ac:dyDescent="0.2">
      <c r="A1469" s="424">
        <v>1464</v>
      </c>
      <c r="B1469" s="478"/>
      <c r="C1469" s="435"/>
      <c r="D1469" s="416"/>
      <c r="E1469" s="416"/>
      <c r="F1469" s="479"/>
      <c r="G1469" s="480"/>
      <c r="H1469" s="416"/>
      <c r="I1469" s="416"/>
      <c r="J1469" s="416"/>
      <c r="K1469" s="416"/>
      <c r="L1469" s="416"/>
      <c r="M1469" s="416"/>
      <c r="N1469" s="416"/>
      <c r="O1469" s="430">
        <f t="shared" si="66"/>
        <v>-11</v>
      </c>
      <c r="P1469" s="430">
        <f t="shared" si="67"/>
        <v>-10</v>
      </c>
      <c r="Q1469" s="431" t="str">
        <f t="shared" si="68"/>
        <v/>
      </c>
      <c r="R1469" s="416"/>
      <c r="S1469" s="416"/>
    </row>
    <row r="1470" spans="1:19" ht="54.95" customHeight="1" x14ac:dyDescent="0.2">
      <c r="A1470" s="424">
        <v>1465</v>
      </c>
      <c r="B1470" s="478"/>
      <c r="C1470" s="435"/>
      <c r="D1470" s="416"/>
      <c r="E1470" s="416"/>
      <c r="F1470" s="479"/>
      <c r="G1470" s="480"/>
      <c r="H1470" s="416"/>
      <c r="I1470" s="416"/>
      <c r="J1470" s="416"/>
      <c r="K1470" s="416"/>
      <c r="L1470" s="416"/>
      <c r="M1470" s="416"/>
      <c r="N1470" s="416"/>
      <c r="O1470" s="430">
        <f t="shared" si="66"/>
        <v>-11</v>
      </c>
      <c r="P1470" s="430">
        <f t="shared" si="67"/>
        <v>-10</v>
      </c>
      <c r="Q1470" s="431" t="str">
        <f t="shared" si="68"/>
        <v/>
      </c>
      <c r="R1470" s="416"/>
      <c r="S1470" s="416"/>
    </row>
    <row r="1471" spans="1:19" ht="54.95" customHeight="1" x14ac:dyDescent="0.2">
      <c r="A1471" s="424">
        <v>1466</v>
      </c>
      <c r="B1471" s="478"/>
      <c r="C1471" s="435"/>
      <c r="D1471" s="416"/>
      <c r="E1471" s="416"/>
      <c r="F1471" s="479"/>
      <c r="G1471" s="480"/>
      <c r="H1471" s="416"/>
      <c r="I1471" s="416"/>
      <c r="J1471" s="416"/>
      <c r="K1471" s="416"/>
      <c r="L1471" s="416"/>
      <c r="M1471" s="416"/>
      <c r="N1471" s="416"/>
      <c r="O1471" s="430">
        <f t="shared" si="66"/>
        <v>-11</v>
      </c>
      <c r="P1471" s="430">
        <f t="shared" si="67"/>
        <v>-10</v>
      </c>
      <c r="Q1471" s="431" t="str">
        <f t="shared" si="68"/>
        <v/>
      </c>
      <c r="R1471" s="416"/>
      <c r="S1471" s="416"/>
    </row>
    <row r="1472" spans="1:19" ht="54.95" customHeight="1" x14ac:dyDescent="0.2">
      <c r="A1472" s="424">
        <v>1467</v>
      </c>
      <c r="B1472" s="478"/>
      <c r="C1472" s="435"/>
      <c r="D1472" s="416"/>
      <c r="E1472" s="416"/>
      <c r="F1472" s="479"/>
      <c r="G1472" s="480"/>
      <c r="H1472" s="416"/>
      <c r="I1472" s="416"/>
      <c r="J1472" s="416"/>
      <c r="K1472" s="416"/>
      <c r="L1472" s="416"/>
      <c r="M1472" s="416"/>
      <c r="N1472" s="416"/>
      <c r="O1472" s="430">
        <f t="shared" si="66"/>
        <v>-11</v>
      </c>
      <c r="P1472" s="430">
        <f t="shared" si="67"/>
        <v>-10</v>
      </c>
      <c r="Q1472" s="431" t="str">
        <f t="shared" si="68"/>
        <v/>
      </c>
      <c r="R1472" s="416"/>
      <c r="S1472" s="416"/>
    </row>
    <row r="1473" spans="1:19" ht="54.95" customHeight="1" x14ac:dyDescent="0.2">
      <c r="A1473" s="424">
        <v>1468</v>
      </c>
      <c r="B1473" s="478"/>
      <c r="C1473" s="435"/>
      <c r="D1473" s="416"/>
      <c r="E1473" s="416"/>
      <c r="F1473" s="479"/>
      <c r="G1473" s="480"/>
      <c r="H1473" s="416"/>
      <c r="I1473" s="416"/>
      <c r="J1473" s="416"/>
      <c r="K1473" s="416"/>
      <c r="L1473" s="416"/>
      <c r="M1473" s="416"/>
      <c r="N1473" s="416"/>
      <c r="O1473" s="430">
        <f t="shared" si="66"/>
        <v>-11</v>
      </c>
      <c r="P1473" s="430">
        <f t="shared" si="67"/>
        <v>-10</v>
      </c>
      <c r="Q1473" s="431" t="str">
        <f t="shared" si="68"/>
        <v/>
      </c>
      <c r="R1473" s="416"/>
      <c r="S1473" s="416"/>
    </row>
    <row r="1474" spans="1:19" ht="54.95" customHeight="1" x14ac:dyDescent="0.2">
      <c r="A1474" s="424">
        <v>1469</v>
      </c>
      <c r="B1474" s="478"/>
      <c r="C1474" s="435"/>
      <c r="D1474" s="416"/>
      <c r="E1474" s="416"/>
      <c r="F1474" s="479"/>
      <c r="G1474" s="480"/>
      <c r="H1474" s="416"/>
      <c r="I1474" s="416"/>
      <c r="J1474" s="416"/>
      <c r="K1474" s="416"/>
      <c r="L1474" s="416"/>
      <c r="M1474" s="416"/>
      <c r="N1474" s="416"/>
      <c r="O1474" s="430">
        <f t="shared" si="66"/>
        <v>-11</v>
      </c>
      <c r="P1474" s="430">
        <f t="shared" si="67"/>
        <v>-10</v>
      </c>
      <c r="Q1474" s="431" t="str">
        <f t="shared" si="68"/>
        <v/>
      </c>
      <c r="R1474" s="416"/>
      <c r="S1474" s="416"/>
    </row>
    <row r="1475" spans="1:19" ht="54.95" customHeight="1" x14ac:dyDescent="0.2">
      <c r="A1475" s="424">
        <v>1470</v>
      </c>
      <c r="B1475" s="478"/>
      <c r="C1475" s="435"/>
      <c r="D1475" s="416"/>
      <c r="E1475" s="416"/>
      <c r="F1475" s="479"/>
      <c r="G1475" s="480"/>
      <c r="H1475" s="416"/>
      <c r="I1475" s="416"/>
      <c r="J1475" s="416"/>
      <c r="K1475" s="416"/>
      <c r="L1475" s="416"/>
      <c r="M1475" s="416"/>
      <c r="N1475" s="416"/>
      <c r="O1475" s="430">
        <f t="shared" si="66"/>
        <v>-11</v>
      </c>
      <c r="P1475" s="430">
        <f t="shared" si="67"/>
        <v>-10</v>
      </c>
      <c r="Q1475" s="431" t="str">
        <f t="shared" si="68"/>
        <v/>
      </c>
      <c r="R1475" s="416"/>
      <c r="S1475" s="416"/>
    </row>
    <row r="1476" spans="1:19" ht="54.95" customHeight="1" x14ac:dyDescent="0.2">
      <c r="A1476" s="424">
        <v>1471</v>
      </c>
      <c r="B1476" s="478"/>
      <c r="C1476" s="435"/>
      <c r="D1476" s="416"/>
      <c r="E1476" s="416"/>
      <c r="F1476" s="479"/>
      <c r="G1476" s="480"/>
      <c r="H1476" s="416"/>
      <c r="I1476" s="416"/>
      <c r="J1476" s="416"/>
      <c r="K1476" s="416"/>
      <c r="L1476" s="416"/>
      <c r="M1476" s="416"/>
      <c r="N1476" s="416"/>
      <c r="O1476" s="430">
        <f t="shared" si="66"/>
        <v>-11</v>
      </c>
      <c r="P1476" s="430">
        <f t="shared" si="67"/>
        <v>-10</v>
      </c>
      <c r="Q1476" s="431" t="str">
        <f t="shared" si="68"/>
        <v/>
      </c>
      <c r="R1476" s="416"/>
      <c r="S1476" s="416"/>
    </row>
    <row r="1477" spans="1:19" ht="54.95" customHeight="1" x14ac:dyDescent="0.2">
      <c r="A1477" s="424">
        <v>1472</v>
      </c>
      <c r="B1477" s="478"/>
      <c r="C1477" s="435"/>
      <c r="D1477" s="416"/>
      <c r="E1477" s="416"/>
      <c r="F1477" s="479"/>
      <c r="G1477" s="480"/>
      <c r="H1477" s="416"/>
      <c r="I1477" s="416"/>
      <c r="J1477" s="416"/>
      <c r="K1477" s="416"/>
      <c r="L1477" s="416"/>
      <c r="M1477" s="416"/>
      <c r="N1477" s="416"/>
      <c r="O1477" s="430">
        <f t="shared" si="66"/>
        <v>-11</v>
      </c>
      <c r="P1477" s="430">
        <f t="shared" si="67"/>
        <v>-10</v>
      </c>
      <c r="Q1477" s="431" t="str">
        <f t="shared" si="68"/>
        <v/>
      </c>
      <c r="R1477" s="416"/>
      <c r="S1477" s="416"/>
    </row>
    <row r="1478" spans="1:19" ht="54.95" customHeight="1" x14ac:dyDescent="0.2">
      <c r="A1478" s="424">
        <v>1473</v>
      </c>
      <c r="B1478" s="478"/>
      <c r="C1478" s="435"/>
      <c r="D1478" s="416"/>
      <c r="E1478" s="416"/>
      <c r="F1478" s="479"/>
      <c r="G1478" s="480"/>
      <c r="H1478" s="416"/>
      <c r="I1478" s="416"/>
      <c r="J1478" s="416"/>
      <c r="K1478" s="416"/>
      <c r="L1478" s="416"/>
      <c r="M1478" s="416"/>
      <c r="N1478" s="416"/>
      <c r="O1478" s="430">
        <f t="shared" si="66"/>
        <v>-11</v>
      </c>
      <c r="P1478" s="430">
        <f t="shared" si="67"/>
        <v>-10</v>
      </c>
      <c r="Q1478" s="431" t="str">
        <f t="shared" si="68"/>
        <v/>
      </c>
      <c r="R1478" s="416"/>
      <c r="S1478" s="416"/>
    </row>
    <row r="1479" spans="1:19" ht="54.95" customHeight="1" x14ac:dyDescent="0.2">
      <c r="A1479" s="424">
        <v>1474</v>
      </c>
      <c r="B1479" s="478"/>
      <c r="C1479" s="435"/>
      <c r="D1479" s="416"/>
      <c r="E1479" s="416"/>
      <c r="F1479" s="479"/>
      <c r="G1479" s="480"/>
      <c r="H1479" s="416"/>
      <c r="I1479" s="416"/>
      <c r="J1479" s="416"/>
      <c r="K1479" s="416"/>
      <c r="L1479" s="416"/>
      <c r="M1479" s="416"/>
      <c r="N1479" s="416"/>
      <c r="O1479" s="430">
        <f t="shared" ref="O1479:O1542" si="69">IF(B1479=0,0,IF(YEAR(B1479)=$P$1,MONTH(B1479)-$O$1+12,(YEAR(B1479)-$P$1)*11-$O$1+5+MONTH(B1479)))-11</f>
        <v>-11</v>
      </c>
      <c r="P1479" s="430">
        <f t="shared" ref="P1479:P1542" si="70">IF(C1479=0,0,IF(YEAR(C1479)=$P$1,MONTH(C1479)-$O$1+11,(YEAR(C1479)-$P$1)*12-$O$1+11+MONTH(C1479)))-10</f>
        <v>-10</v>
      </c>
      <c r="Q1479" s="431" t="str">
        <f t="shared" ref="Q1479:Q1542" si="71">SUBSTITUTE(D1479," ","_")</f>
        <v/>
      </c>
      <c r="R1479" s="416"/>
      <c r="S1479" s="416"/>
    </row>
    <row r="1480" spans="1:19" ht="54.95" customHeight="1" x14ac:dyDescent="0.2">
      <c r="A1480" s="424">
        <v>1475</v>
      </c>
      <c r="B1480" s="478"/>
      <c r="C1480" s="435"/>
      <c r="D1480" s="416"/>
      <c r="E1480" s="416"/>
      <c r="F1480" s="479"/>
      <c r="G1480" s="480"/>
      <c r="H1480" s="416"/>
      <c r="I1480" s="416"/>
      <c r="J1480" s="416"/>
      <c r="K1480" s="416"/>
      <c r="L1480" s="416"/>
      <c r="M1480" s="416"/>
      <c r="N1480" s="416"/>
      <c r="O1480" s="430">
        <f t="shared" si="69"/>
        <v>-11</v>
      </c>
      <c r="P1480" s="430">
        <f t="shared" si="70"/>
        <v>-10</v>
      </c>
      <c r="Q1480" s="431" t="str">
        <f t="shared" si="71"/>
        <v/>
      </c>
      <c r="R1480" s="416"/>
      <c r="S1480" s="416"/>
    </row>
    <row r="1481" spans="1:19" ht="54.95" customHeight="1" x14ac:dyDescent="0.2">
      <c r="A1481" s="424">
        <v>1476</v>
      </c>
      <c r="B1481" s="478"/>
      <c r="C1481" s="435"/>
      <c r="D1481" s="416"/>
      <c r="E1481" s="416"/>
      <c r="F1481" s="479"/>
      <c r="G1481" s="480"/>
      <c r="H1481" s="416"/>
      <c r="I1481" s="416"/>
      <c r="J1481" s="416"/>
      <c r="K1481" s="416"/>
      <c r="L1481" s="416"/>
      <c r="M1481" s="416"/>
      <c r="N1481" s="416"/>
      <c r="O1481" s="430">
        <f t="shared" si="69"/>
        <v>-11</v>
      </c>
      <c r="P1481" s="430">
        <f t="shared" si="70"/>
        <v>-10</v>
      </c>
      <c r="Q1481" s="431" t="str">
        <f t="shared" si="71"/>
        <v/>
      </c>
      <c r="R1481" s="416"/>
      <c r="S1481" s="416"/>
    </row>
    <row r="1482" spans="1:19" ht="54.95" customHeight="1" x14ac:dyDescent="0.2">
      <c r="A1482" s="424">
        <v>1477</v>
      </c>
      <c r="B1482" s="478"/>
      <c r="C1482" s="435"/>
      <c r="D1482" s="416"/>
      <c r="E1482" s="416"/>
      <c r="F1482" s="479"/>
      <c r="G1482" s="480"/>
      <c r="H1482" s="416"/>
      <c r="I1482" s="416"/>
      <c r="J1482" s="416"/>
      <c r="K1482" s="416"/>
      <c r="L1482" s="416"/>
      <c r="M1482" s="416"/>
      <c r="N1482" s="416"/>
      <c r="O1482" s="430">
        <f t="shared" si="69"/>
        <v>-11</v>
      </c>
      <c r="P1482" s="430">
        <f t="shared" si="70"/>
        <v>-10</v>
      </c>
      <c r="Q1482" s="431" t="str">
        <f t="shared" si="71"/>
        <v/>
      </c>
      <c r="R1482" s="416"/>
      <c r="S1482" s="416"/>
    </row>
    <row r="1483" spans="1:19" ht="54.95" customHeight="1" x14ac:dyDescent="0.2">
      <c r="A1483" s="424">
        <v>1478</v>
      </c>
      <c r="B1483" s="478"/>
      <c r="C1483" s="435"/>
      <c r="D1483" s="416"/>
      <c r="E1483" s="416"/>
      <c r="F1483" s="479"/>
      <c r="G1483" s="480"/>
      <c r="H1483" s="416"/>
      <c r="I1483" s="416"/>
      <c r="J1483" s="416"/>
      <c r="K1483" s="416"/>
      <c r="L1483" s="416"/>
      <c r="M1483" s="416"/>
      <c r="N1483" s="416"/>
      <c r="O1483" s="430">
        <f t="shared" si="69"/>
        <v>-11</v>
      </c>
      <c r="P1483" s="430">
        <f t="shared" si="70"/>
        <v>-10</v>
      </c>
      <c r="Q1483" s="431" t="str">
        <f t="shared" si="71"/>
        <v/>
      </c>
      <c r="R1483" s="416"/>
      <c r="S1483" s="416"/>
    </row>
    <row r="1484" spans="1:19" ht="54.95" customHeight="1" x14ac:dyDescent="0.2">
      <c r="A1484" s="424">
        <v>1479</v>
      </c>
      <c r="B1484" s="478"/>
      <c r="C1484" s="435"/>
      <c r="D1484" s="416"/>
      <c r="E1484" s="416"/>
      <c r="F1484" s="479"/>
      <c r="G1484" s="480"/>
      <c r="H1484" s="416"/>
      <c r="I1484" s="416"/>
      <c r="J1484" s="416"/>
      <c r="K1484" s="416"/>
      <c r="L1484" s="416"/>
      <c r="M1484" s="416"/>
      <c r="N1484" s="416"/>
      <c r="O1484" s="430">
        <f t="shared" si="69"/>
        <v>-11</v>
      </c>
      <c r="P1484" s="430">
        <f t="shared" si="70"/>
        <v>-10</v>
      </c>
      <c r="Q1484" s="431" t="str">
        <f t="shared" si="71"/>
        <v/>
      </c>
      <c r="R1484" s="416"/>
      <c r="S1484" s="416"/>
    </row>
    <row r="1485" spans="1:19" ht="54.95" customHeight="1" x14ac:dyDescent="0.2">
      <c r="A1485" s="424">
        <v>1480</v>
      </c>
      <c r="B1485" s="478"/>
      <c r="C1485" s="435"/>
      <c r="D1485" s="416"/>
      <c r="E1485" s="416"/>
      <c r="F1485" s="479"/>
      <c r="G1485" s="480"/>
      <c r="H1485" s="416"/>
      <c r="I1485" s="416"/>
      <c r="J1485" s="416"/>
      <c r="K1485" s="416"/>
      <c r="L1485" s="416"/>
      <c r="M1485" s="416"/>
      <c r="N1485" s="416"/>
      <c r="O1485" s="430">
        <f t="shared" si="69"/>
        <v>-11</v>
      </c>
      <c r="P1485" s="430">
        <f t="shared" si="70"/>
        <v>-10</v>
      </c>
      <c r="Q1485" s="431" t="str">
        <f t="shared" si="71"/>
        <v/>
      </c>
      <c r="R1485" s="416"/>
      <c r="S1485" s="416"/>
    </row>
    <row r="1486" spans="1:19" ht="54.95" customHeight="1" x14ac:dyDescent="0.2">
      <c r="A1486" s="424">
        <v>1481</v>
      </c>
      <c r="B1486" s="478"/>
      <c r="C1486" s="435"/>
      <c r="D1486" s="416"/>
      <c r="E1486" s="416"/>
      <c r="F1486" s="479"/>
      <c r="G1486" s="480"/>
      <c r="H1486" s="416"/>
      <c r="I1486" s="416"/>
      <c r="J1486" s="416"/>
      <c r="K1486" s="416"/>
      <c r="L1486" s="416"/>
      <c r="M1486" s="416"/>
      <c r="N1486" s="416"/>
      <c r="O1486" s="430">
        <f t="shared" si="69"/>
        <v>-11</v>
      </c>
      <c r="P1486" s="430">
        <f t="shared" si="70"/>
        <v>-10</v>
      </c>
      <c r="Q1486" s="431" t="str">
        <f t="shared" si="71"/>
        <v/>
      </c>
      <c r="R1486" s="416"/>
      <c r="S1486" s="416"/>
    </row>
    <row r="1487" spans="1:19" ht="54.95" customHeight="1" x14ac:dyDescent="0.2">
      <c r="A1487" s="424">
        <v>1482</v>
      </c>
      <c r="B1487" s="478"/>
      <c r="C1487" s="435"/>
      <c r="D1487" s="416"/>
      <c r="E1487" s="416"/>
      <c r="F1487" s="479"/>
      <c r="G1487" s="480"/>
      <c r="H1487" s="416"/>
      <c r="I1487" s="416"/>
      <c r="J1487" s="416"/>
      <c r="K1487" s="416"/>
      <c r="L1487" s="416"/>
      <c r="M1487" s="416"/>
      <c r="N1487" s="416"/>
      <c r="O1487" s="430">
        <f t="shared" si="69"/>
        <v>-11</v>
      </c>
      <c r="P1487" s="430">
        <f t="shared" si="70"/>
        <v>-10</v>
      </c>
      <c r="Q1487" s="431" t="str">
        <f t="shared" si="71"/>
        <v/>
      </c>
      <c r="R1487" s="416"/>
      <c r="S1487" s="416"/>
    </row>
    <row r="1488" spans="1:19" ht="54.95" customHeight="1" x14ac:dyDescent="0.2">
      <c r="A1488" s="424">
        <v>1483</v>
      </c>
      <c r="B1488" s="478"/>
      <c r="C1488" s="435"/>
      <c r="D1488" s="416"/>
      <c r="E1488" s="416"/>
      <c r="F1488" s="479"/>
      <c r="G1488" s="480"/>
      <c r="H1488" s="416"/>
      <c r="I1488" s="416"/>
      <c r="J1488" s="416"/>
      <c r="K1488" s="416"/>
      <c r="L1488" s="416"/>
      <c r="M1488" s="416"/>
      <c r="N1488" s="416"/>
      <c r="O1488" s="430">
        <f t="shared" si="69"/>
        <v>-11</v>
      </c>
      <c r="P1488" s="430">
        <f t="shared" si="70"/>
        <v>-10</v>
      </c>
      <c r="Q1488" s="431" t="str">
        <f t="shared" si="71"/>
        <v/>
      </c>
      <c r="R1488" s="416"/>
      <c r="S1488" s="416"/>
    </row>
    <row r="1489" spans="1:19" ht="54.95" customHeight="1" x14ac:dyDescent="0.2">
      <c r="A1489" s="424">
        <v>1484</v>
      </c>
      <c r="B1489" s="478"/>
      <c r="C1489" s="435"/>
      <c r="D1489" s="416"/>
      <c r="E1489" s="416"/>
      <c r="F1489" s="479"/>
      <c r="G1489" s="480"/>
      <c r="H1489" s="416"/>
      <c r="I1489" s="416"/>
      <c r="J1489" s="416"/>
      <c r="K1489" s="416"/>
      <c r="L1489" s="416"/>
      <c r="M1489" s="416"/>
      <c r="N1489" s="416"/>
      <c r="O1489" s="430">
        <f t="shared" si="69"/>
        <v>-11</v>
      </c>
      <c r="P1489" s="430">
        <f t="shared" si="70"/>
        <v>-10</v>
      </c>
      <c r="Q1489" s="431" t="str">
        <f t="shared" si="71"/>
        <v/>
      </c>
      <c r="R1489" s="416"/>
      <c r="S1489" s="416"/>
    </row>
    <row r="1490" spans="1:19" ht="54.95" customHeight="1" x14ac:dyDescent="0.2">
      <c r="A1490" s="424">
        <v>1485</v>
      </c>
      <c r="B1490" s="478"/>
      <c r="C1490" s="435"/>
      <c r="D1490" s="416"/>
      <c r="E1490" s="416"/>
      <c r="F1490" s="479"/>
      <c r="G1490" s="480"/>
      <c r="H1490" s="416"/>
      <c r="I1490" s="416"/>
      <c r="J1490" s="416"/>
      <c r="K1490" s="416"/>
      <c r="L1490" s="416"/>
      <c r="M1490" s="416"/>
      <c r="N1490" s="416"/>
      <c r="O1490" s="430">
        <f t="shared" si="69"/>
        <v>-11</v>
      </c>
      <c r="P1490" s="430">
        <f t="shared" si="70"/>
        <v>-10</v>
      </c>
      <c r="Q1490" s="431" t="str">
        <f t="shared" si="71"/>
        <v/>
      </c>
      <c r="R1490" s="416"/>
      <c r="S1490" s="416"/>
    </row>
    <row r="1491" spans="1:19" ht="54.95" customHeight="1" x14ac:dyDescent="0.2">
      <c r="A1491" s="424">
        <v>1486</v>
      </c>
      <c r="B1491" s="478"/>
      <c r="C1491" s="435"/>
      <c r="D1491" s="416"/>
      <c r="E1491" s="416"/>
      <c r="F1491" s="479"/>
      <c r="G1491" s="480"/>
      <c r="H1491" s="416"/>
      <c r="I1491" s="416"/>
      <c r="J1491" s="416"/>
      <c r="K1491" s="416"/>
      <c r="L1491" s="416"/>
      <c r="M1491" s="416"/>
      <c r="N1491" s="416"/>
      <c r="O1491" s="430">
        <f t="shared" si="69"/>
        <v>-11</v>
      </c>
      <c r="P1491" s="430">
        <f t="shared" si="70"/>
        <v>-10</v>
      </c>
      <c r="Q1491" s="431" t="str">
        <f t="shared" si="71"/>
        <v/>
      </c>
      <c r="R1491" s="416"/>
      <c r="S1491" s="416"/>
    </row>
    <row r="1492" spans="1:19" ht="54.95" customHeight="1" x14ac:dyDescent="0.2">
      <c r="A1492" s="424">
        <v>1487</v>
      </c>
      <c r="B1492" s="478"/>
      <c r="C1492" s="435"/>
      <c r="D1492" s="416"/>
      <c r="E1492" s="416"/>
      <c r="F1492" s="479"/>
      <c r="G1492" s="480"/>
      <c r="H1492" s="416"/>
      <c r="I1492" s="416"/>
      <c r="J1492" s="416"/>
      <c r="K1492" s="416"/>
      <c r="L1492" s="416"/>
      <c r="M1492" s="416"/>
      <c r="N1492" s="416"/>
      <c r="O1492" s="430">
        <f t="shared" si="69"/>
        <v>-11</v>
      </c>
      <c r="P1492" s="430">
        <f t="shared" si="70"/>
        <v>-10</v>
      </c>
      <c r="Q1492" s="431" t="str">
        <f t="shared" si="71"/>
        <v/>
      </c>
      <c r="R1492" s="416"/>
      <c r="S1492" s="416"/>
    </row>
    <row r="1493" spans="1:19" ht="54.95" customHeight="1" x14ac:dyDescent="0.2">
      <c r="A1493" s="424">
        <v>1488</v>
      </c>
      <c r="B1493" s="478"/>
      <c r="C1493" s="435"/>
      <c r="D1493" s="416"/>
      <c r="E1493" s="416"/>
      <c r="F1493" s="479"/>
      <c r="G1493" s="480"/>
      <c r="H1493" s="416"/>
      <c r="I1493" s="416"/>
      <c r="J1493" s="416"/>
      <c r="K1493" s="416"/>
      <c r="L1493" s="416"/>
      <c r="M1493" s="416"/>
      <c r="N1493" s="416"/>
      <c r="O1493" s="430">
        <f t="shared" si="69"/>
        <v>-11</v>
      </c>
      <c r="P1493" s="430">
        <f t="shared" si="70"/>
        <v>-10</v>
      </c>
      <c r="Q1493" s="431" t="str">
        <f t="shared" si="71"/>
        <v/>
      </c>
      <c r="R1493" s="416"/>
      <c r="S1493" s="416"/>
    </row>
    <row r="1494" spans="1:19" ht="54.95" customHeight="1" x14ac:dyDescent="0.2">
      <c r="A1494" s="424">
        <v>1489</v>
      </c>
      <c r="B1494" s="478"/>
      <c r="C1494" s="435"/>
      <c r="D1494" s="416"/>
      <c r="E1494" s="416"/>
      <c r="F1494" s="479"/>
      <c r="G1494" s="480"/>
      <c r="H1494" s="416"/>
      <c r="I1494" s="416"/>
      <c r="J1494" s="416"/>
      <c r="K1494" s="416"/>
      <c r="L1494" s="416"/>
      <c r="M1494" s="416"/>
      <c r="N1494" s="416"/>
      <c r="O1494" s="430">
        <f t="shared" si="69"/>
        <v>-11</v>
      </c>
      <c r="P1494" s="430">
        <f t="shared" si="70"/>
        <v>-10</v>
      </c>
      <c r="Q1494" s="431" t="str">
        <f t="shared" si="71"/>
        <v/>
      </c>
      <c r="R1494" s="416"/>
      <c r="S1494" s="416"/>
    </row>
    <row r="1495" spans="1:19" ht="54.95" customHeight="1" x14ac:dyDescent="0.2">
      <c r="A1495" s="424">
        <v>1490</v>
      </c>
      <c r="B1495" s="478"/>
      <c r="C1495" s="435"/>
      <c r="D1495" s="416"/>
      <c r="E1495" s="416"/>
      <c r="F1495" s="479"/>
      <c r="G1495" s="480"/>
      <c r="H1495" s="416"/>
      <c r="I1495" s="416"/>
      <c r="J1495" s="416"/>
      <c r="K1495" s="416"/>
      <c r="L1495" s="416"/>
      <c r="M1495" s="416"/>
      <c r="N1495" s="416"/>
      <c r="O1495" s="430">
        <f t="shared" si="69"/>
        <v>-11</v>
      </c>
      <c r="P1495" s="430">
        <f t="shared" si="70"/>
        <v>-10</v>
      </c>
      <c r="Q1495" s="431" t="str">
        <f t="shared" si="71"/>
        <v/>
      </c>
      <c r="R1495" s="416"/>
      <c r="S1495" s="416"/>
    </row>
    <row r="1496" spans="1:19" ht="54.95" customHeight="1" x14ac:dyDescent="0.2">
      <c r="A1496" s="424">
        <v>1491</v>
      </c>
      <c r="B1496" s="478"/>
      <c r="C1496" s="435"/>
      <c r="D1496" s="416"/>
      <c r="E1496" s="416"/>
      <c r="F1496" s="479"/>
      <c r="G1496" s="480"/>
      <c r="H1496" s="416"/>
      <c r="I1496" s="416"/>
      <c r="J1496" s="416"/>
      <c r="K1496" s="416"/>
      <c r="L1496" s="416"/>
      <c r="M1496" s="416"/>
      <c r="N1496" s="416"/>
      <c r="O1496" s="430">
        <f t="shared" si="69"/>
        <v>-11</v>
      </c>
      <c r="P1496" s="430">
        <f t="shared" si="70"/>
        <v>-10</v>
      </c>
      <c r="Q1496" s="431" t="str">
        <f t="shared" si="71"/>
        <v/>
      </c>
      <c r="R1496" s="416"/>
      <c r="S1496" s="416"/>
    </row>
    <row r="1497" spans="1:19" ht="54.95" customHeight="1" x14ac:dyDescent="0.2">
      <c r="A1497" s="424">
        <v>1492</v>
      </c>
      <c r="B1497" s="478"/>
      <c r="C1497" s="435"/>
      <c r="D1497" s="416"/>
      <c r="E1497" s="416"/>
      <c r="F1497" s="479"/>
      <c r="G1497" s="480"/>
      <c r="H1497" s="416"/>
      <c r="I1497" s="416"/>
      <c r="J1497" s="416"/>
      <c r="K1497" s="416"/>
      <c r="L1497" s="416"/>
      <c r="M1497" s="416"/>
      <c r="N1497" s="416"/>
      <c r="O1497" s="430">
        <f t="shared" si="69"/>
        <v>-11</v>
      </c>
      <c r="P1497" s="430">
        <f t="shared" si="70"/>
        <v>-10</v>
      </c>
      <c r="Q1497" s="431" t="str">
        <f t="shared" si="71"/>
        <v/>
      </c>
      <c r="R1497" s="416"/>
      <c r="S1497" s="416"/>
    </row>
    <row r="1498" spans="1:19" ht="54.95" customHeight="1" x14ac:dyDescent="0.2">
      <c r="A1498" s="424">
        <v>1493</v>
      </c>
      <c r="B1498" s="478"/>
      <c r="C1498" s="435"/>
      <c r="D1498" s="416"/>
      <c r="E1498" s="416"/>
      <c r="F1498" s="479"/>
      <c r="G1498" s="480"/>
      <c r="H1498" s="416"/>
      <c r="I1498" s="416"/>
      <c r="J1498" s="416"/>
      <c r="K1498" s="416"/>
      <c r="L1498" s="416"/>
      <c r="M1498" s="416"/>
      <c r="N1498" s="416"/>
      <c r="O1498" s="430">
        <f t="shared" si="69"/>
        <v>-11</v>
      </c>
      <c r="P1498" s="430">
        <f t="shared" si="70"/>
        <v>-10</v>
      </c>
      <c r="Q1498" s="431" t="str">
        <f t="shared" si="71"/>
        <v/>
      </c>
      <c r="R1498" s="416"/>
      <c r="S1498" s="416"/>
    </row>
    <row r="1499" spans="1:19" ht="54.95" customHeight="1" x14ac:dyDescent="0.2">
      <c r="A1499" s="424">
        <v>1494</v>
      </c>
      <c r="B1499" s="478"/>
      <c r="C1499" s="435"/>
      <c r="D1499" s="416"/>
      <c r="E1499" s="416"/>
      <c r="F1499" s="479"/>
      <c r="G1499" s="480"/>
      <c r="H1499" s="416"/>
      <c r="I1499" s="416"/>
      <c r="J1499" s="416"/>
      <c r="K1499" s="416"/>
      <c r="L1499" s="416"/>
      <c r="M1499" s="416"/>
      <c r="N1499" s="416"/>
      <c r="O1499" s="430">
        <f t="shared" si="69"/>
        <v>-11</v>
      </c>
      <c r="P1499" s="430">
        <f t="shared" si="70"/>
        <v>-10</v>
      </c>
      <c r="Q1499" s="431" t="str">
        <f t="shared" si="71"/>
        <v/>
      </c>
      <c r="R1499" s="416"/>
      <c r="S1499" s="416"/>
    </row>
    <row r="1500" spans="1:19" ht="54.95" customHeight="1" x14ac:dyDescent="0.2">
      <c r="A1500" s="424">
        <v>1495</v>
      </c>
      <c r="B1500" s="478"/>
      <c r="C1500" s="435"/>
      <c r="D1500" s="416"/>
      <c r="E1500" s="416"/>
      <c r="F1500" s="479"/>
      <c r="G1500" s="480"/>
      <c r="H1500" s="416"/>
      <c r="I1500" s="416"/>
      <c r="J1500" s="416"/>
      <c r="K1500" s="416"/>
      <c r="L1500" s="416"/>
      <c r="M1500" s="416"/>
      <c r="N1500" s="416"/>
      <c r="O1500" s="430">
        <f t="shared" si="69"/>
        <v>-11</v>
      </c>
      <c r="P1500" s="430">
        <f t="shared" si="70"/>
        <v>-10</v>
      </c>
      <c r="Q1500" s="431" t="str">
        <f t="shared" si="71"/>
        <v/>
      </c>
      <c r="R1500" s="416"/>
      <c r="S1500" s="416"/>
    </row>
    <row r="1501" spans="1:19" ht="54.95" customHeight="1" x14ac:dyDescent="0.2">
      <c r="A1501" s="424">
        <v>1496</v>
      </c>
      <c r="B1501" s="478"/>
      <c r="C1501" s="435"/>
      <c r="D1501" s="416"/>
      <c r="E1501" s="416"/>
      <c r="F1501" s="479"/>
      <c r="G1501" s="480"/>
      <c r="H1501" s="416"/>
      <c r="I1501" s="416"/>
      <c r="J1501" s="416"/>
      <c r="K1501" s="416"/>
      <c r="L1501" s="416"/>
      <c r="M1501" s="416"/>
      <c r="N1501" s="416"/>
      <c r="O1501" s="430">
        <f t="shared" si="69"/>
        <v>-11</v>
      </c>
      <c r="P1501" s="430">
        <f t="shared" si="70"/>
        <v>-10</v>
      </c>
      <c r="Q1501" s="431" t="str">
        <f t="shared" si="71"/>
        <v/>
      </c>
      <c r="R1501" s="416"/>
      <c r="S1501" s="416"/>
    </row>
    <row r="1502" spans="1:19" ht="54.95" customHeight="1" x14ac:dyDescent="0.2">
      <c r="A1502" s="424">
        <v>1497</v>
      </c>
      <c r="B1502" s="478"/>
      <c r="C1502" s="435"/>
      <c r="D1502" s="416"/>
      <c r="E1502" s="416"/>
      <c r="F1502" s="479"/>
      <c r="G1502" s="480"/>
      <c r="H1502" s="416"/>
      <c r="I1502" s="416"/>
      <c r="J1502" s="416"/>
      <c r="K1502" s="416"/>
      <c r="L1502" s="416"/>
      <c r="M1502" s="416"/>
      <c r="N1502" s="416"/>
      <c r="O1502" s="430">
        <f t="shared" si="69"/>
        <v>-11</v>
      </c>
      <c r="P1502" s="430">
        <f t="shared" si="70"/>
        <v>-10</v>
      </c>
      <c r="Q1502" s="431" t="str">
        <f t="shared" si="71"/>
        <v/>
      </c>
      <c r="R1502" s="416"/>
      <c r="S1502" s="416"/>
    </row>
    <row r="1503" spans="1:19" ht="54.95" customHeight="1" x14ac:dyDescent="0.2">
      <c r="A1503" s="424">
        <v>1498</v>
      </c>
      <c r="B1503" s="478"/>
      <c r="C1503" s="435"/>
      <c r="D1503" s="416"/>
      <c r="E1503" s="416"/>
      <c r="F1503" s="479"/>
      <c r="G1503" s="480"/>
      <c r="H1503" s="416"/>
      <c r="I1503" s="416"/>
      <c r="J1503" s="416"/>
      <c r="K1503" s="416"/>
      <c r="L1503" s="416"/>
      <c r="M1503" s="416"/>
      <c r="N1503" s="416"/>
      <c r="O1503" s="430">
        <f t="shared" si="69"/>
        <v>-11</v>
      </c>
      <c r="P1503" s="430">
        <f t="shared" si="70"/>
        <v>-10</v>
      </c>
      <c r="Q1503" s="431" t="str">
        <f t="shared" si="71"/>
        <v/>
      </c>
      <c r="R1503" s="416"/>
      <c r="S1503" s="416"/>
    </row>
    <row r="1504" spans="1:19" ht="54.95" customHeight="1" x14ac:dyDescent="0.2">
      <c r="A1504" s="424">
        <v>1499</v>
      </c>
      <c r="B1504" s="478"/>
      <c r="C1504" s="435"/>
      <c r="D1504" s="416"/>
      <c r="E1504" s="416"/>
      <c r="F1504" s="479"/>
      <c r="G1504" s="480"/>
      <c r="H1504" s="416"/>
      <c r="I1504" s="416"/>
      <c r="J1504" s="416"/>
      <c r="K1504" s="416"/>
      <c r="L1504" s="416"/>
      <c r="M1504" s="416"/>
      <c r="N1504" s="416"/>
      <c r="O1504" s="430">
        <f t="shared" si="69"/>
        <v>-11</v>
      </c>
      <c r="P1504" s="430">
        <f t="shared" si="70"/>
        <v>-10</v>
      </c>
      <c r="Q1504" s="431" t="str">
        <f t="shared" si="71"/>
        <v/>
      </c>
      <c r="R1504" s="416"/>
      <c r="S1504" s="416"/>
    </row>
    <row r="1505" spans="1:19" ht="54.95" customHeight="1" x14ac:dyDescent="0.2">
      <c r="A1505" s="424">
        <v>1500</v>
      </c>
      <c r="B1505" s="478"/>
      <c r="C1505" s="435"/>
      <c r="D1505" s="416"/>
      <c r="E1505" s="416"/>
      <c r="F1505" s="479"/>
      <c r="G1505" s="480"/>
      <c r="H1505" s="416"/>
      <c r="I1505" s="416"/>
      <c r="J1505" s="416"/>
      <c r="K1505" s="416"/>
      <c r="L1505" s="416"/>
      <c r="M1505" s="416"/>
      <c r="N1505" s="416"/>
      <c r="O1505" s="430">
        <f t="shared" si="69"/>
        <v>-11</v>
      </c>
      <c r="P1505" s="430">
        <f t="shared" si="70"/>
        <v>-10</v>
      </c>
      <c r="Q1505" s="431" t="str">
        <f t="shared" si="71"/>
        <v/>
      </c>
      <c r="R1505" s="416"/>
      <c r="S1505" s="416"/>
    </row>
    <row r="1506" spans="1:19" ht="54.95" customHeight="1" x14ac:dyDescent="0.2">
      <c r="A1506" s="424">
        <v>1501</v>
      </c>
      <c r="B1506" s="478"/>
      <c r="C1506" s="435"/>
      <c r="D1506" s="416"/>
      <c r="E1506" s="416"/>
      <c r="F1506" s="479"/>
      <c r="G1506" s="480"/>
      <c r="H1506" s="416"/>
      <c r="I1506" s="416"/>
      <c r="J1506" s="416"/>
      <c r="K1506" s="416"/>
      <c r="L1506" s="416"/>
      <c r="M1506" s="416"/>
      <c r="N1506" s="416"/>
      <c r="O1506" s="430">
        <f t="shared" si="69"/>
        <v>-11</v>
      </c>
      <c r="P1506" s="430">
        <f t="shared" si="70"/>
        <v>-10</v>
      </c>
      <c r="Q1506" s="431" t="str">
        <f t="shared" si="71"/>
        <v/>
      </c>
      <c r="R1506" s="416"/>
      <c r="S1506" s="416"/>
    </row>
    <row r="1507" spans="1:19" ht="54.95" customHeight="1" x14ac:dyDescent="0.2">
      <c r="A1507" s="424">
        <v>1502</v>
      </c>
      <c r="B1507" s="478"/>
      <c r="C1507" s="435"/>
      <c r="D1507" s="416"/>
      <c r="E1507" s="416"/>
      <c r="F1507" s="479"/>
      <c r="G1507" s="480"/>
      <c r="H1507" s="416"/>
      <c r="I1507" s="416"/>
      <c r="J1507" s="416"/>
      <c r="K1507" s="416"/>
      <c r="L1507" s="416"/>
      <c r="M1507" s="416"/>
      <c r="N1507" s="416"/>
      <c r="O1507" s="430">
        <f t="shared" si="69"/>
        <v>-11</v>
      </c>
      <c r="P1507" s="430">
        <f t="shared" si="70"/>
        <v>-10</v>
      </c>
      <c r="Q1507" s="431" t="str">
        <f t="shared" si="71"/>
        <v/>
      </c>
      <c r="R1507" s="416"/>
      <c r="S1507" s="416"/>
    </row>
    <row r="1508" spans="1:19" ht="54.95" customHeight="1" x14ac:dyDescent="0.2">
      <c r="A1508" s="424">
        <v>1503</v>
      </c>
      <c r="B1508" s="478"/>
      <c r="C1508" s="435"/>
      <c r="D1508" s="416"/>
      <c r="E1508" s="416"/>
      <c r="F1508" s="479"/>
      <c r="G1508" s="480"/>
      <c r="H1508" s="416"/>
      <c r="I1508" s="416"/>
      <c r="J1508" s="416"/>
      <c r="K1508" s="416"/>
      <c r="L1508" s="416"/>
      <c r="M1508" s="416"/>
      <c r="N1508" s="416"/>
      <c r="O1508" s="430">
        <f t="shared" si="69"/>
        <v>-11</v>
      </c>
      <c r="P1508" s="430">
        <f t="shared" si="70"/>
        <v>-10</v>
      </c>
      <c r="Q1508" s="431" t="str">
        <f t="shared" si="71"/>
        <v/>
      </c>
      <c r="R1508" s="416"/>
      <c r="S1508" s="416"/>
    </row>
    <row r="1509" spans="1:19" ht="54.95" customHeight="1" x14ac:dyDescent="0.2">
      <c r="A1509" s="424">
        <v>1504</v>
      </c>
      <c r="B1509" s="478"/>
      <c r="C1509" s="435"/>
      <c r="D1509" s="416"/>
      <c r="E1509" s="416"/>
      <c r="F1509" s="479"/>
      <c r="G1509" s="480"/>
      <c r="H1509" s="416"/>
      <c r="I1509" s="416"/>
      <c r="J1509" s="416"/>
      <c r="K1509" s="416"/>
      <c r="L1509" s="416"/>
      <c r="M1509" s="416"/>
      <c r="N1509" s="416"/>
      <c r="O1509" s="430">
        <f t="shared" si="69"/>
        <v>-11</v>
      </c>
      <c r="P1509" s="430">
        <f t="shared" si="70"/>
        <v>-10</v>
      </c>
      <c r="Q1509" s="431" t="str">
        <f t="shared" si="71"/>
        <v/>
      </c>
      <c r="R1509" s="416"/>
      <c r="S1509" s="416"/>
    </row>
    <row r="1510" spans="1:19" ht="54.95" customHeight="1" x14ac:dyDescent="0.2">
      <c r="A1510" s="424">
        <v>1505</v>
      </c>
      <c r="B1510" s="478"/>
      <c r="C1510" s="435"/>
      <c r="D1510" s="416"/>
      <c r="E1510" s="416"/>
      <c r="F1510" s="479"/>
      <c r="G1510" s="480"/>
      <c r="H1510" s="416"/>
      <c r="I1510" s="416"/>
      <c r="J1510" s="416"/>
      <c r="K1510" s="416"/>
      <c r="L1510" s="416"/>
      <c r="M1510" s="416"/>
      <c r="N1510" s="416"/>
      <c r="O1510" s="430">
        <f t="shared" si="69"/>
        <v>-11</v>
      </c>
      <c r="P1510" s="430">
        <f t="shared" si="70"/>
        <v>-10</v>
      </c>
      <c r="Q1510" s="431" t="str">
        <f t="shared" si="71"/>
        <v/>
      </c>
      <c r="R1510" s="416"/>
      <c r="S1510" s="416"/>
    </row>
    <row r="1511" spans="1:19" ht="54.95" customHeight="1" x14ac:dyDescent="0.2">
      <c r="A1511" s="424">
        <v>1506</v>
      </c>
      <c r="B1511" s="478"/>
      <c r="C1511" s="435"/>
      <c r="D1511" s="416"/>
      <c r="E1511" s="416"/>
      <c r="F1511" s="479"/>
      <c r="G1511" s="480"/>
      <c r="H1511" s="416"/>
      <c r="I1511" s="416"/>
      <c r="J1511" s="416"/>
      <c r="K1511" s="416"/>
      <c r="L1511" s="416"/>
      <c r="M1511" s="416"/>
      <c r="N1511" s="416"/>
      <c r="O1511" s="430">
        <f t="shared" si="69"/>
        <v>-11</v>
      </c>
      <c r="P1511" s="430">
        <f t="shared" si="70"/>
        <v>-10</v>
      </c>
      <c r="Q1511" s="431" t="str">
        <f t="shared" si="71"/>
        <v/>
      </c>
      <c r="R1511" s="416"/>
      <c r="S1511" s="416"/>
    </row>
    <row r="1512" spans="1:19" ht="54.95" customHeight="1" x14ac:dyDescent="0.2">
      <c r="A1512" s="424">
        <v>1507</v>
      </c>
      <c r="B1512" s="478"/>
      <c r="C1512" s="435"/>
      <c r="D1512" s="416"/>
      <c r="E1512" s="416"/>
      <c r="F1512" s="479"/>
      <c r="G1512" s="480"/>
      <c r="H1512" s="416"/>
      <c r="I1512" s="416"/>
      <c r="J1512" s="416"/>
      <c r="K1512" s="416"/>
      <c r="L1512" s="416"/>
      <c r="M1512" s="416"/>
      <c r="N1512" s="416"/>
      <c r="O1512" s="430">
        <f t="shared" si="69"/>
        <v>-11</v>
      </c>
      <c r="P1512" s="430">
        <f t="shared" si="70"/>
        <v>-10</v>
      </c>
      <c r="Q1512" s="431" t="str">
        <f t="shared" si="71"/>
        <v/>
      </c>
      <c r="R1512" s="416"/>
      <c r="S1512" s="416"/>
    </row>
    <row r="1513" spans="1:19" ht="54.95" customHeight="1" x14ac:dyDescent="0.2">
      <c r="A1513" s="424">
        <v>1508</v>
      </c>
      <c r="B1513" s="478"/>
      <c r="C1513" s="435"/>
      <c r="D1513" s="416"/>
      <c r="E1513" s="416"/>
      <c r="F1513" s="479"/>
      <c r="G1513" s="480"/>
      <c r="H1513" s="416"/>
      <c r="I1513" s="416"/>
      <c r="J1513" s="416"/>
      <c r="K1513" s="416"/>
      <c r="L1513" s="416"/>
      <c r="M1513" s="416"/>
      <c r="N1513" s="416"/>
      <c r="O1513" s="430">
        <f t="shared" si="69"/>
        <v>-11</v>
      </c>
      <c r="P1513" s="430">
        <f t="shared" si="70"/>
        <v>-10</v>
      </c>
      <c r="Q1513" s="431" t="str">
        <f t="shared" si="71"/>
        <v/>
      </c>
      <c r="R1513" s="416"/>
      <c r="S1513" s="416"/>
    </row>
    <row r="1514" spans="1:19" ht="54.95" customHeight="1" x14ac:dyDescent="0.2">
      <c r="A1514" s="424">
        <v>1509</v>
      </c>
      <c r="B1514" s="478"/>
      <c r="C1514" s="435"/>
      <c r="D1514" s="416"/>
      <c r="E1514" s="416"/>
      <c r="F1514" s="479"/>
      <c r="G1514" s="480"/>
      <c r="H1514" s="416"/>
      <c r="I1514" s="416"/>
      <c r="J1514" s="416"/>
      <c r="K1514" s="416"/>
      <c r="L1514" s="416"/>
      <c r="M1514" s="416"/>
      <c r="N1514" s="416"/>
      <c r="O1514" s="430">
        <f t="shared" si="69"/>
        <v>-11</v>
      </c>
      <c r="P1514" s="430">
        <f t="shared" si="70"/>
        <v>-10</v>
      </c>
      <c r="Q1514" s="431" t="str">
        <f t="shared" si="71"/>
        <v/>
      </c>
      <c r="R1514" s="416"/>
      <c r="S1514" s="416"/>
    </row>
    <row r="1515" spans="1:19" ht="54.95" customHeight="1" x14ac:dyDescent="0.2">
      <c r="A1515" s="424">
        <v>1510</v>
      </c>
      <c r="B1515" s="478"/>
      <c r="C1515" s="435"/>
      <c r="D1515" s="416"/>
      <c r="E1515" s="416"/>
      <c r="F1515" s="479"/>
      <c r="G1515" s="480"/>
      <c r="H1515" s="416"/>
      <c r="I1515" s="416"/>
      <c r="J1515" s="416"/>
      <c r="K1515" s="416"/>
      <c r="L1515" s="416"/>
      <c r="M1515" s="416"/>
      <c r="N1515" s="416"/>
      <c r="O1515" s="430">
        <f t="shared" si="69"/>
        <v>-11</v>
      </c>
      <c r="P1515" s="430">
        <f t="shared" si="70"/>
        <v>-10</v>
      </c>
      <c r="Q1515" s="431" t="str">
        <f t="shared" si="71"/>
        <v/>
      </c>
      <c r="R1515" s="416"/>
      <c r="S1515" s="416"/>
    </row>
    <row r="1516" spans="1:19" ht="54.95" customHeight="1" x14ac:dyDescent="0.2">
      <c r="A1516" s="424">
        <v>1511</v>
      </c>
      <c r="B1516" s="478"/>
      <c r="C1516" s="435"/>
      <c r="D1516" s="416"/>
      <c r="E1516" s="416"/>
      <c r="F1516" s="479"/>
      <c r="G1516" s="480"/>
      <c r="H1516" s="416"/>
      <c r="I1516" s="416"/>
      <c r="J1516" s="416"/>
      <c r="K1516" s="416"/>
      <c r="L1516" s="416"/>
      <c r="M1516" s="416"/>
      <c r="N1516" s="416"/>
      <c r="O1516" s="430">
        <f t="shared" si="69"/>
        <v>-11</v>
      </c>
      <c r="P1516" s="430">
        <f t="shared" si="70"/>
        <v>-10</v>
      </c>
      <c r="Q1516" s="431" t="str">
        <f t="shared" si="71"/>
        <v/>
      </c>
      <c r="R1516" s="416"/>
      <c r="S1516" s="416"/>
    </row>
    <row r="1517" spans="1:19" ht="54.95" customHeight="1" x14ac:dyDescent="0.2">
      <c r="A1517" s="424">
        <v>1512</v>
      </c>
      <c r="B1517" s="478"/>
      <c r="C1517" s="435"/>
      <c r="D1517" s="416"/>
      <c r="E1517" s="416"/>
      <c r="F1517" s="479"/>
      <c r="G1517" s="480"/>
      <c r="H1517" s="416"/>
      <c r="I1517" s="416"/>
      <c r="J1517" s="416"/>
      <c r="K1517" s="416"/>
      <c r="L1517" s="416"/>
      <c r="M1517" s="416"/>
      <c r="N1517" s="416"/>
      <c r="O1517" s="430">
        <f t="shared" si="69"/>
        <v>-11</v>
      </c>
      <c r="P1517" s="430">
        <f t="shared" si="70"/>
        <v>-10</v>
      </c>
      <c r="Q1517" s="431" t="str">
        <f t="shared" si="71"/>
        <v/>
      </c>
      <c r="R1517" s="416"/>
      <c r="S1517" s="416"/>
    </row>
    <row r="1518" spans="1:19" ht="54.95" customHeight="1" x14ac:dyDescent="0.2">
      <c r="A1518" s="424">
        <v>1513</v>
      </c>
      <c r="B1518" s="478"/>
      <c r="C1518" s="435"/>
      <c r="D1518" s="416"/>
      <c r="E1518" s="416"/>
      <c r="F1518" s="479"/>
      <c r="G1518" s="480"/>
      <c r="H1518" s="416"/>
      <c r="I1518" s="416"/>
      <c r="J1518" s="416"/>
      <c r="K1518" s="416"/>
      <c r="L1518" s="416"/>
      <c r="M1518" s="416"/>
      <c r="N1518" s="416"/>
      <c r="O1518" s="430">
        <f t="shared" si="69"/>
        <v>-11</v>
      </c>
      <c r="P1518" s="430">
        <f t="shared" si="70"/>
        <v>-10</v>
      </c>
      <c r="Q1518" s="431" t="str">
        <f t="shared" si="71"/>
        <v/>
      </c>
      <c r="R1518" s="416"/>
      <c r="S1518" s="416"/>
    </row>
    <row r="1519" spans="1:19" ht="54.95" customHeight="1" x14ac:dyDescent="0.2">
      <c r="A1519" s="424">
        <v>1514</v>
      </c>
      <c r="B1519" s="478"/>
      <c r="C1519" s="435"/>
      <c r="D1519" s="416"/>
      <c r="E1519" s="416"/>
      <c r="F1519" s="479"/>
      <c r="G1519" s="480"/>
      <c r="H1519" s="416"/>
      <c r="I1519" s="416"/>
      <c r="J1519" s="416"/>
      <c r="K1519" s="416"/>
      <c r="L1519" s="416"/>
      <c r="M1519" s="416"/>
      <c r="N1519" s="416"/>
      <c r="O1519" s="430">
        <f t="shared" si="69"/>
        <v>-11</v>
      </c>
      <c r="P1519" s="430">
        <f t="shared" si="70"/>
        <v>-10</v>
      </c>
      <c r="Q1519" s="431" t="str">
        <f t="shared" si="71"/>
        <v/>
      </c>
      <c r="R1519" s="416"/>
      <c r="S1519" s="416"/>
    </row>
    <row r="1520" spans="1:19" ht="54.95" customHeight="1" x14ac:dyDescent="0.2">
      <c r="A1520" s="424">
        <v>1515</v>
      </c>
      <c r="B1520" s="478"/>
      <c r="C1520" s="435"/>
      <c r="D1520" s="416"/>
      <c r="E1520" s="416"/>
      <c r="F1520" s="479"/>
      <c r="G1520" s="480"/>
      <c r="H1520" s="416"/>
      <c r="I1520" s="416"/>
      <c r="J1520" s="416"/>
      <c r="K1520" s="416"/>
      <c r="L1520" s="416"/>
      <c r="M1520" s="416"/>
      <c r="N1520" s="416"/>
      <c r="O1520" s="430">
        <f t="shared" si="69"/>
        <v>-11</v>
      </c>
      <c r="P1520" s="430">
        <f t="shared" si="70"/>
        <v>-10</v>
      </c>
      <c r="Q1520" s="431" t="str">
        <f t="shared" si="71"/>
        <v/>
      </c>
      <c r="R1520" s="416"/>
      <c r="S1520" s="416"/>
    </row>
    <row r="1521" spans="1:19" ht="54.95" customHeight="1" x14ac:dyDescent="0.2">
      <c r="A1521" s="424">
        <v>1516</v>
      </c>
      <c r="B1521" s="478"/>
      <c r="C1521" s="435"/>
      <c r="D1521" s="416"/>
      <c r="E1521" s="416"/>
      <c r="F1521" s="479"/>
      <c r="G1521" s="480"/>
      <c r="H1521" s="416"/>
      <c r="I1521" s="416"/>
      <c r="J1521" s="416"/>
      <c r="K1521" s="416"/>
      <c r="L1521" s="416"/>
      <c r="M1521" s="416"/>
      <c r="N1521" s="416"/>
      <c r="O1521" s="430">
        <f t="shared" si="69"/>
        <v>-11</v>
      </c>
      <c r="P1521" s="430">
        <f t="shared" si="70"/>
        <v>-10</v>
      </c>
      <c r="Q1521" s="431" t="str">
        <f t="shared" si="71"/>
        <v/>
      </c>
      <c r="R1521" s="416"/>
      <c r="S1521" s="416"/>
    </row>
    <row r="1522" spans="1:19" ht="54.95" customHeight="1" x14ac:dyDescent="0.2">
      <c r="A1522" s="424">
        <v>1517</v>
      </c>
      <c r="B1522" s="478"/>
      <c r="C1522" s="435"/>
      <c r="D1522" s="416"/>
      <c r="E1522" s="416"/>
      <c r="F1522" s="479"/>
      <c r="G1522" s="480"/>
      <c r="H1522" s="416"/>
      <c r="I1522" s="416"/>
      <c r="J1522" s="416"/>
      <c r="K1522" s="416"/>
      <c r="L1522" s="416"/>
      <c r="M1522" s="416"/>
      <c r="N1522" s="416"/>
      <c r="O1522" s="430">
        <f t="shared" si="69"/>
        <v>-11</v>
      </c>
      <c r="P1522" s="430">
        <f t="shared" si="70"/>
        <v>-10</v>
      </c>
      <c r="Q1522" s="431" t="str">
        <f t="shared" si="71"/>
        <v/>
      </c>
      <c r="R1522" s="416"/>
      <c r="S1522" s="416"/>
    </row>
    <row r="1523" spans="1:19" ht="54.95" customHeight="1" x14ac:dyDescent="0.2">
      <c r="A1523" s="424">
        <v>1518</v>
      </c>
      <c r="B1523" s="478"/>
      <c r="C1523" s="435"/>
      <c r="D1523" s="416"/>
      <c r="E1523" s="416"/>
      <c r="F1523" s="479"/>
      <c r="G1523" s="480"/>
      <c r="H1523" s="416"/>
      <c r="I1523" s="416"/>
      <c r="J1523" s="416"/>
      <c r="K1523" s="416"/>
      <c r="L1523" s="416"/>
      <c r="M1523" s="416"/>
      <c r="N1523" s="416"/>
      <c r="O1523" s="430">
        <f t="shared" si="69"/>
        <v>-11</v>
      </c>
      <c r="P1523" s="430">
        <f t="shared" si="70"/>
        <v>-10</v>
      </c>
      <c r="Q1523" s="431" t="str">
        <f t="shared" si="71"/>
        <v/>
      </c>
      <c r="R1523" s="416"/>
      <c r="S1523" s="416"/>
    </row>
    <row r="1524" spans="1:19" ht="54.95" customHeight="1" x14ac:dyDescent="0.2">
      <c r="A1524" s="424">
        <v>1519</v>
      </c>
      <c r="B1524" s="478"/>
      <c r="C1524" s="435"/>
      <c r="D1524" s="416"/>
      <c r="E1524" s="416"/>
      <c r="F1524" s="479"/>
      <c r="G1524" s="480"/>
      <c r="H1524" s="416"/>
      <c r="I1524" s="416"/>
      <c r="J1524" s="416"/>
      <c r="K1524" s="416"/>
      <c r="L1524" s="416"/>
      <c r="M1524" s="416"/>
      <c r="N1524" s="416"/>
      <c r="O1524" s="430">
        <f t="shared" si="69"/>
        <v>-11</v>
      </c>
      <c r="P1524" s="430">
        <f t="shared" si="70"/>
        <v>-10</v>
      </c>
      <c r="Q1524" s="431" t="str">
        <f t="shared" si="71"/>
        <v/>
      </c>
      <c r="R1524" s="416"/>
      <c r="S1524" s="416"/>
    </row>
    <row r="1525" spans="1:19" ht="54.95" customHeight="1" x14ac:dyDescent="0.2">
      <c r="A1525" s="424">
        <v>1520</v>
      </c>
      <c r="B1525" s="478"/>
      <c r="C1525" s="435"/>
      <c r="D1525" s="416"/>
      <c r="E1525" s="416"/>
      <c r="F1525" s="479"/>
      <c r="G1525" s="480"/>
      <c r="H1525" s="416"/>
      <c r="I1525" s="416"/>
      <c r="J1525" s="416"/>
      <c r="K1525" s="416"/>
      <c r="L1525" s="416"/>
      <c r="M1525" s="416"/>
      <c r="N1525" s="416"/>
      <c r="O1525" s="430">
        <f t="shared" si="69"/>
        <v>-11</v>
      </c>
      <c r="P1525" s="430">
        <f t="shared" si="70"/>
        <v>-10</v>
      </c>
      <c r="Q1525" s="431" t="str">
        <f t="shared" si="71"/>
        <v/>
      </c>
      <c r="R1525" s="416"/>
      <c r="S1525" s="416"/>
    </row>
    <row r="1526" spans="1:19" ht="54.95" customHeight="1" x14ac:dyDescent="0.2">
      <c r="A1526" s="424">
        <v>1521</v>
      </c>
      <c r="B1526" s="478"/>
      <c r="C1526" s="435"/>
      <c r="D1526" s="416"/>
      <c r="E1526" s="416"/>
      <c r="F1526" s="479"/>
      <c r="G1526" s="480"/>
      <c r="H1526" s="416"/>
      <c r="I1526" s="416"/>
      <c r="J1526" s="416"/>
      <c r="K1526" s="416"/>
      <c r="L1526" s="416"/>
      <c r="M1526" s="416"/>
      <c r="N1526" s="416"/>
      <c r="O1526" s="430">
        <f t="shared" si="69"/>
        <v>-11</v>
      </c>
      <c r="P1526" s="430">
        <f t="shared" si="70"/>
        <v>-10</v>
      </c>
      <c r="Q1526" s="431" t="str">
        <f t="shared" si="71"/>
        <v/>
      </c>
      <c r="R1526" s="416"/>
      <c r="S1526" s="416"/>
    </row>
    <row r="1527" spans="1:19" ht="54.95" customHeight="1" x14ac:dyDescent="0.2">
      <c r="A1527" s="424">
        <v>1522</v>
      </c>
      <c r="B1527" s="478"/>
      <c r="C1527" s="435"/>
      <c r="D1527" s="416"/>
      <c r="E1527" s="416"/>
      <c r="F1527" s="479"/>
      <c r="G1527" s="480"/>
      <c r="H1527" s="416"/>
      <c r="I1527" s="416"/>
      <c r="J1527" s="416"/>
      <c r="K1527" s="416"/>
      <c r="L1527" s="416"/>
      <c r="M1527" s="416"/>
      <c r="N1527" s="416"/>
      <c r="O1527" s="430">
        <f t="shared" si="69"/>
        <v>-11</v>
      </c>
      <c r="P1527" s="430">
        <f t="shared" si="70"/>
        <v>-10</v>
      </c>
      <c r="Q1527" s="431" t="str">
        <f t="shared" si="71"/>
        <v/>
      </c>
      <c r="R1527" s="416"/>
      <c r="S1527" s="416"/>
    </row>
    <row r="1528" spans="1:19" ht="54.95" customHeight="1" x14ac:dyDescent="0.2">
      <c r="A1528" s="424">
        <v>1523</v>
      </c>
      <c r="B1528" s="478"/>
      <c r="C1528" s="435"/>
      <c r="D1528" s="416"/>
      <c r="E1528" s="416"/>
      <c r="F1528" s="479"/>
      <c r="G1528" s="480"/>
      <c r="H1528" s="416"/>
      <c r="I1528" s="416"/>
      <c r="J1528" s="416"/>
      <c r="K1528" s="416"/>
      <c r="L1528" s="416"/>
      <c r="M1528" s="416"/>
      <c r="N1528" s="416"/>
      <c r="O1528" s="430">
        <f t="shared" si="69"/>
        <v>-11</v>
      </c>
      <c r="P1528" s="430">
        <f t="shared" si="70"/>
        <v>-10</v>
      </c>
      <c r="Q1528" s="431" t="str">
        <f t="shared" si="71"/>
        <v/>
      </c>
      <c r="R1528" s="416"/>
      <c r="S1528" s="416"/>
    </row>
    <row r="1529" spans="1:19" ht="54.95" customHeight="1" x14ac:dyDescent="0.2">
      <c r="A1529" s="424">
        <v>1524</v>
      </c>
      <c r="B1529" s="478"/>
      <c r="C1529" s="435"/>
      <c r="D1529" s="416"/>
      <c r="E1529" s="416"/>
      <c r="F1529" s="479"/>
      <c r="G1529" s="480"/>
      <c r="H1529" s="416"/>
      <c r="I1529" s="416"/>
      <c r="J1529" s="416"/>
      <c r="K1529" s="416"/>
      <c r="L1529" s="416"/>
      <c r="M1529" s="416"/>
      <c r="N1529" s="416"/>
      <c r="O1529" s="430">
        <f t="shared" si="69"/>
        <v>-11</v>
      </c>
      <c r="P1529" s="430">
        <f t="shared" si="70"/>
        <v>-10</v>
      </c>
      <c r="Q1529" s="431" t="str">
        <f t="shared" si="71"/>
        <v/>
      </c>
      <c r="R1529" s="416"/>
      <c r="S1529" s="416"/>
    </row>
    <row r="1530" spans="1:19" ht="54.95" customHeight="1" x14ac:dyDescent="0.2">
      <c r="A1530" s="424">
        <v>1525</v>
      </c>
      <c r="B1530" s="478"/>
      <c r="C1530" s="435"/>
      <c r="D1530" s="416"/>
      <c r="E1530" s="416"/>
      <c r="F1530" s="479"/>
      <c r="G1530" s="480"/>
      <c r="H1530" s="416"/>
      <c r="I1530" s="416"/>
      <c r="J1530" s="416"/>
      <c r="K1530" s="416"/>
      <c r="L1530" s="416"/>
      <c r="M1530" s="416"/>
      <c r="N1530" s="416"/>
      <c r="O1530" s="430">
        <f t="shared" si="69"/>
        <v>-11</v>
      </c>
      <c r="P1530" s="430">
        <f t="shared" si="70"/>
        <v>-10</v>
      </c>
      <c r="Q1530" s="431" t="str">
        <f t="shared" si="71"/>
        <v/>
      </c>
      <c r="R1530" s="416"/>
      <c r="S1530" s="416"/>
    </row>
    <row r="1531" spans="1:19" ht="54.95" customHeight="1" x14ac:dyDescent="0.2">
      <c r="A1531" s="424">
        <v>1526</v>
      </c>
      <c r="B1531" s="478"/>
      <c r="C1531" s="435"/>
      <c r="D1531" s="416"/>
      <c r="E1531" s="416"/>
      <c r="F1531" s="479"/>
      <c r="G1531" s="480"/>
      <c r="H1531" s="416"/>
      <c r="I1531" s="416"/>
      <c r="J1531" s="416"/>
      <c r="K1531" s="416"/>
      <c r="L1531" s="416"/>
      <c r="M1531" s="416"/>
      <c r="N1531" s="416"/>
      <c r="O1531" s="430">
        <f t="shared" si="69"/>
        <v>-11</v>
      </c>
      <c r="P1531" s="430">
        <f t="shared" si="70"/>
        <v>-10</v>
      </c>
      <c r="Q1531" s="431" t="str">
        <f t="shared" si="71"/>
        <v/>
      </c>
      <c r="R1531" s="416"/>
      <c r="S1531" s="416"/>
    </row>
    <row r="1532" spans="1:19" ht="54.95" customHeight="1" x14ac:dyDescent="0.2">
      <c r="A1532" s="424">
        <v>1527</v>
      </c>
      <c r="B1532" s="478"/>
      <c r="C1532" s="435"/>
      <c r="D1532" s="416"/>
      <c r="E1532" s="416"/>
      <c r="F1532" s="479"/>
      <c r="G1532" s="480"/>
      <c r="H1532" s="416"/>
      <c r="I1532" s="416"/>
      <c r="J1532" s="416"/>
      <c r="K1532" s="416"/>
      <c r="L1532" s="416"/>
      <c r="M1532" s="416"/>
      <c r="N1532" s="416"/>
      <c r="O1532" s="430">
        <f t="shared" si="69"/>
        <v>-11</v>
      </c>
      <c r="P1532" s="430">
        <f t="shared" si="70"/>
        <v>-10</v>
      </c>
      <c r="Q1532" s="431" t="str">
        <f t="shared" si="71"/>
        <v/>
      </c>
      <c r="R1532" s="416"/>
      <c r="S1532" s="416"/>
    </row>
    <row r="1533" spans="1:19" ht="54.95" customHeight="1" x14ac:dyDescent="0.2">
      <c r="A1533" s="424">
        <v>1528</v>
      </c>
      <c r="B1533" s="478"/>
      <c r="C1533" s="435"/>
      <c r="D1533" s="416"/>
      <c r="E1533" s="416"/>
      <c r="F1533" s="479"/>
      <c r="G1533" s="480"/>
      <c r="H1533" s="416"/>
      <c r="I1533" s="416"/>
      <c r="J1533" s="416"/>
      <c r="K1533" s="416"/>
      <c r="L1533" s="416"/>
      <c r="M1533" s="416"/>
      <c r="N1533" s="416"/>
      <c r="O1533" s="430">
        <f t="shared" si="69"/>
        <v>-11</v>
      </c>
      <c r="P1533" s="430">
        <f t="shared" si="70"/>
        <v>-10</v>
      </c>
      <c r="Q1533" s="431" t="str">
        <f t="shared" si="71"/>
        <v/>
      </c>
      <c r="R1533" s="416"/>
      <c r="S1533" s="416"/>
    </row>
    <row r="1534" spans="1:19" ht="54.95" customHeight="1" x14ac:dyDescent="0.2">
      <c r="A1534" s="424">
        <v>1529</v>
      </c>
      <c r="B1534" s="478"/>
      <c r="C1534" s="435"/>
      <c r="D1534" s="416"/>
      <c r="E1534" s="416"/>
      <c r="F1534" s="479"/>
      <c r="G1534" s="480"/>
      <c r="H1534" s="416"/>
      <c r="I1534" s="416"/>
      <c r="J1534" s="416"/>
      <c r="K1534" s="416"/>
      <c r="L1534" s="416"/>
      <c r="M1534" s="416"/>
      <c r="N1534" s="416"/>
      <c r="O1534" s="430">
        <f t="shared" si="69"/>
        <v>-11</v>
      </c>
      <c r="P1534" s="430">
        <f t="shared" si="70"/>
        <v>-10</v>
      </c>
      <c r="Q1534" s="431" t="str">
        <f t="shared" si="71"/>
        <v/>
      </c>
      <c r="R1534" s="416"/>
      <c r="S1534" s="416"/>
    </row>
    <row r="1535" spans="1:19" ht="54.95" customHeight="1" x14ac:dyDescent="0.2">
      <c r="A1535" s="424">
        <v>1530</v>
      </c>
      <c r="B1535" s="478"/>
      <c r="C1535" s="435"/>
      <c r="D1535" s="416"/>
      <c r="E1535" s="416"/>
      <c r="F1535" s="479"/>
      <c r="G1535" s="480"/>
      <c r="H1535" s="416"/>
      <c r="I1535" s="416"/>
      <c r="J1535" s="416"/>
      <c r="K1535" s="416"/>
      <c r="L1535" s="416"/>
      <c r="M1535" s="416"/>
      <c r="N1535" s="416"/>
      <c r="O1535" s="430">
        <f t="shared" si="69"/>
        <v>-11</v>
      </c>
      <c r="P1535" s="430">
        <f t="shared" si="70"/>
        <v>-10</v>
      </c>
      <c r="Q1535" s="431" t="str">
        <f t="shared" si="71"/>
        <v/>
      </c>
      <c r="R1535" s="416"/>
      <c r="S1535" s="416"/>
    </row>
    <row r="1536" spans="1:19" ht="54.95" customHeight="1" x14ac:dyDescent="0.2">
      <c r="A1536" s="424">
        <v>1531</v>
      </c>
      <c r="B1536" s="478"/>
      <c r="C1536" s="435"/>
      <c r="D1536" s="416"/>
      <c r="E1536" s="416"/>
      <c r="F1536" s="479"/>
      <c r="G1536" s="480"/>
      <c r="H1536" s="416"/>
      <c r="I1536" s="416"/>
      <c r="J1536" s="416"/>
      <c r="K1536" s="416"/>
      <c r="L1536" s="416"/>
      <c r="M1536" s="416"/>
      <c r="N1536" s="416"/>
      <c r="O1536" s="430">
        <f t="shared" si="69"/>
        <v>-11</v>
      </c>
      <c r="P1536" s="430">
        <f t="shared" si="70"/>
        <v>-10</v>
      </c>
      <c r="Q1536" s="431" t="str">
        <f t="shared" si="71"/>
        <v/>
      </c>
      <c r="R1536" s="416"/>
      <c r="S1536" s="416"/>
    </row>
    <row r="1537" spans="1:19" ht="54.95" customHeight="1" x14ac:dyDescent="0.2">
      <c r="A1537" s="424">
        <v>1532</v>
      </c>
      <c r="B1537" s="478"/>
      <c r="C1537" s="435"/>
      <c r="D1537" s="416"/>
      <c r="E1537" s="416"/>
      <c r="F1537" s="479"/>
      <c r="G1537" s="480"/>
      <c r="H1537" s="416"/>
      <c r="I1537" s="416"/>
      <c r="J1537" s="416"/>
      <c r="K1537" s="416"/>
      <c r="L1537" s="416"/>
      <c r="M1537" s="416"/>
      <c r="N1537" s="416"/>
      <c r="O1537" s="430">
        <f t="shared" si="69"/>
        <v>-11</v>
      </c>
      <c r="P1537" s="430">
        <f t="shared" si="70"/>
        <v>-10</v>
      </c>
      <c r="Q1537" s="431" t="str">
        <f t="shared" si="71"/>
        <v/>
      </c>
      <c r="R1537" s="416"/>
      <c r="S1537" s="416"/>
    </row>
    <row r="1538" spans="1:19" ht="54.95" customHeight="1" x14ac:dyDescent="0.2">
      <c r="A1538" s="424">
        <v>1533</v>
      </c>
      <c r="B1538" s="478"/>
      <c r="C1538" s="435"/>
      <c r="D1538" s="416"/>
      <c r="E1538" s="416"/>
      <c r="F1538" s="479"/>
      <c r="G1538" s="480"/>
      <c r="H1538" s="416"/>
      <c r="I1538" s="416"/>
      <c r="J1538" s="416"/>
      <c r="K1538" s="416"/>
      <c r="L1538" s="416"/>
      <c r="M1538" s="416"/>
      <c r="N1538" s="416"/>
      <c r="O1538" s="430">
        <f t="shared" si="69"/>
        <v>-11</v>
      </c>
      <c r="P1538" s="430">
        <f t="shared" si="70"/>
        <v>-10</v>
      </c>
      <c r="Q1538" s="431" t="str">
        <f t="shared" si="71"/>
        <v/>
      </c>
      <c r="R1538" s="416"/>
      <c r="S1538" s="416"/>
    </row>
    <row r="1539" spans="1:19" ht="54.95" customHeight="1" x14ac:dyDescent="0.2">
      <c r="A1539" s="424">
        <v>1534</v>
      </c>
      <c r="B1539" s="478"/>
      <c r="C1539" s="435"/>
      <c r="D1539" s="416"/>
      <c r="E1539" s="416"/>
      <c r="F1539" s="479"/>
      <c r="G1539" s="480"/>
      <c r="H1539" s="416"/>
      <c r="I1539" s="416"/>
      <c r="J1539" s="416"/>
      <c r="K1539" s="416"/>
      <c r="L1539" s="416"/>
      <c r="M1539" s="416"/>
      <c r="N1539" s="416"/>
      <c r="O1539" s="430">
        <f t="shared" si="69"/>
        <v>-11</v>
      </c>
      <c r="P1539" s="430">
        <f t="shared" si="70"/>
        <v>-10</v>
      </c>
      <c r="Q1539" s="431" t="str">
        <f t="shared" si="71"/>
        <v/>
      </c>
      <c r="R1539" s="416"/>
      <c r="S1539" s="416"/>
    </row>
    <row r="1540" spans="1:19" ht="54.95" customHeight="1" x14ac:dyDescent="0.2">
      <c r="A1540" s="424">
        <v>1535</v>
      </c>
      <c r="B1540" s="478"/>
      <c r="C1540" s="435"/>
      <c r="D1540" s="416"/>
      <c r="E1540" s="416"/>
      <c r="F1540" s="479"/>
      <c r="G1540" s="480"/>
      <c r="H1540" s="416"/>
      <c r="I1540" s="416"/>
      <c r="J1540" s="416"/>
      <c r="K1540" s="416"/>
      <c r="L1540" s="416"/>
      <c r="M1540" s="416"/>
      <c r="N1540" s="416"/>
      <c r="O1540" s="430">
        <f t="shared" si="69"/>
        <v>-11</v>
      </c>
      <c r="P1540" s="430">
        <f t="shared" si="70"/>
        <v>-10</v>
      </c>
      <c r="Q1540" s="431" t="str">
        <f t="shared" si="71"/>
        <v/>
      </c>
      <c r="R1540" s="416"/>
      <c r="S1540" s="416"/>
    </row>
    <row r="1541" spans="1:19" ht="54.95" customHeight="1" x14ac:dyDescent="0.2">
      <c r="A1541" s="424">
        <v>1536</v>
      </c>
      <c r="B1541" s="478"/>
      <c r="C1541" s="435"/>
      <c r="D1541" s="416"/>
      <c r="E1541" s="416"/>
      <c r="F1541" s="479"/>
      <c r="G1541" s="480"/>
      <c r="H1541" s="416"/>
      <c r="I1541" s="416"/>
      <c r="J1541" s="416"/>
      <c r="K1541" s="416"/>
      <c r="L1541" s="416"/>
      <c r="M1541" s="416"/>
      <c r="N1541" s="416"/>
      <c r="O1541" s="430">
        <f t="shared" si="69"/>
        <v>-11</v>
      </c>
      <c r="P1541" s="430">
        <f t="shared" si="70"/>
        <v>-10</v>
      </c>
      <c r="Q1541" s="431" t="str">
        <f t="shared" si="71"/>
        <v/>
      </c>
      <c r="R1541" s="416"/>
      <c r="S1541" s="416"/>
    </row>
    <row r="1542" spans="1:19" ht="54.95" customHeight="1" x14ac:dyDescent="0.2">
      <c r="A1542" s="424">
        <v>1537</v>
      </c>
      <c r="B1542" s="478"/>
      <c r="C1542" s="435"/>
      <c r="D1542" s="416"/>
      <c r="E1542" s="416"/>
      <c r="F1542" s="479"/>
      <c r="G1542" s="480"/>
      <c r="H1542" s="416"/>
      <c r="I1542" s="416"/>
      <c r="J1542" s="416"/>
      <c r="K1542" s="416"/>
      <c r="L1542" s="416"/>
      <c r="M1542" s="416"/>
      <c r="N1542" s="416"/>
      <c r="O1542" s="430">
        <f t="shared" si="69"/>
        <v>-11</v>
      </c>
      <c r="P1542" s="430">
        <f t="shared" si="70"/>
        <v>-10</v>
      </c>
      <c r="Q1542" s="431" t="str">
        <f t="shared" si="71"/>
        <v/>
      </c>
      <c r="R1542" s="416"/>
      <c r="S1542" s="416"/>
    </row>
    <row r="1543" spans="1:19" ht="54.95" customHeight="1" x14ac:dyDescent="0.2">
      <c r="A1543" s="424">
        <v>1538</v>
      </c>
      <c r="B1543" s="478"/>
      <c r="C1543" s="435"/>
      <c r="D1543" s="416"/>
      <c r="E1543" s="416"/>
      <c r="F1543" s="479"/>
      <c r="G1543" s="480"/>
      <c r="H1543" s="416"/>
      <c r="I1543" s="416"/>
      <c r="J1543" s="416"/>
      <c r="K1543" s="416"/>
      <c r="L1543" s="416"/>
      <c r="M1543" s="416"/>
      <c r="N1543" s="416"/>
      <c r="O1543" s="430">
        <f t="shared" ref="O1543:O1606" si="72">IF(B1543=0,0,IF(YEAR(B1543)=$P$1,MONTH(B1543)-$O$1+12,(YEAR(B1543)-$P$1)*11-$O$1+5+MONTH(B1543)))-11</f>
        <v>-11</v>
      </c>
      <c r="P1543" s="430">
        <f t="shared" ref="P1543:P1606" si="73">IF(C1543=0,0,IF(YEAR(C1543)=$P$1,MONTH(C1543)-$O$1+11,(YEAR(C1543)-$P$1)*12-$O$1+11+MONTH(C1543)))-10</f>
        <v>-10</v>
      </c>
      <c r="Q1543" s="431" t="str">
        <f t="shared" ref="Q1543:Q1606" si="74">SUBSTITUTE(D1543," ","_")</f>
        <v/>
      </c>
      <c r="R1543" s="416"/>
      <c r="S1543" s="416"/>
    </row>
    <row r="1544" spans="1:19" ht="54.95" customHeight="1" x14ac:dyDescent="0.2">
      <c r="A1544" s="424">
        <v>1539</v>
      </c>
      <c r="B1544" s="478"/>
      <c r="C1544" s="435"/>
      <c r="D1544" s="416"/>
      <c r="E1544" s="416"/>
      <c r="F1544" s="479"/>
      <c r="G1544" s="480"/>
      <c r="H1544" s="416"/>
      <c r="I1544" s="416"/>
      <c r="J1544" s="416"/>
      <c r="K1544" s="416"/>
      <c r="L1544" s="416"/>
      <c r="M1544" s="416"/>
      <c r="N1544" s="416"/>
      <c r="O1544" s="430">
        <f t="shared" si="72"/>
        <v>-11</v>
      </c>
      <c r="P1544" s="430">
        <f t="shared" si="73"/>
        <v>-10</v>
      </c>
      <c r="Q1544" s="431" t="str">
        <f t="shared" si="74"/>
        <v/>
      </c>
      <c r="R1544" s="416"/>
      <c r="S1544" s="416"/>
    </row>
    <row r="1545" spans="1:19" ht="54.95" customHeight="1" x14ac:dyDescent="0.2">
      <c r="A1545" s="424">
        <v>1540</v>
      </c>
      <c r="B1545" s="478"/>
      <c r="C1545" s="435"/>
      <c r="D1545" s="416"/>
      <c r="E1545" s="416"/>
      <c r="F1545" s="479"/>
      <c r="G1545" s="480"/>
      <c r="H1545" s="416"/>
      <c r="I1545" s="416"/>
      <c r="J1545" s="416"/>
      <c r="K1545" s="416"/>
      <c r="L1545" s="416"/>
      <c r="M1545" s="416"/>
      <c r="N1545" s="416"/>
      <c r="O1545" s="430">
        <f t="shared" si="72"/>
        <v>-11</v>
      </c>
      <c r="P1545" s="430">
        <f t="shared" si="73"/>
        <v>-10</v>
      </c>
      <c r="Q1545" s="431" t="str">
        <f t="shared" si="74"/>
        <v/>
      </c>
      <c r="R1545" s="416"/>
      <c r="S1545" s="416"/>
    </row>
    <row r="1546" spans="1:19" ht="54.95" customHeight="1" x14ac:dyDescent="0.2">
      <c r="A1546" s="424">
        <v>1541</v>
      </c>
      <c r="B1546" s="478"/>
      <c r="C1546" s="435"/>
      <c r="D1546" s="416"/>
      <c r="E1546" s="416"/>
      <c r="F1546" s="479"/>
      <c r="G1546" s="480"/>
      <c r="H1546" s="416"/>
      <c r="I1546" s="416"/>
      <c r="J1546" s="416"/>
      <c r="K1546" s="416"/>
      <c r="L1546" s="416"/>
      <c r="M1546" s="416"/>
      <c r="N1546" s="416"/>
      <c r="O1546" s="430">
        <f t="shared" si="72"/>
        <v>-11</v>
      </c>
      <c r="P1546" s="430">
        <f t="shared" si="73"/>
        <v>-10</v>
      </c>
      <c r="Q1546" s="431" t="str">
        <f t="shared" si="74"/>
        <v/>
      </c>
      <c r="R1546" s="416"/>
      <c r="S1546" s="416"/>
    </row>
    <row r="1547" spans="1:19" ht="54.95" customHeight="1" x14ac:dyDescent="0.2">
      <c r="A1547" s="424">
        <v>1542</v>
      </c>
      <c r="B1547" s="478"/>
      <c r="C1547" s="435"/>
      <c r="D1547" s="416"/>
      <c r="E1547" s="416"/>
      <c r="F1547" s="479"/>
      <c r="G1547" s="480"/>
      <c r="H1547" s="416"/>
      <c r="I1547" s="416"/>
      <c r="J1547" s="416"/>
      <c r="K1547" s="416"/>
      <c r="L1547" s="416"/>
      <c r="M1547" s="416"/>
      <c r="N1547" s="416"/>
      <c r="O1547" s="430">
        <f t="shared" si="72"/>
        <v>-11</v>
      </c>
      <c r="P1547" s="430">
        <f t="shared" si="73"/>
        <v>-10</v>
      </c>
      <c r="Q1547" s="431" t="str">
        <f t="shared" si="74"/>
        <v/>
      </c>
      <c r="R1547" s="416"/>
      <c r="S1547" s="416"/>
    </row>
    <row r="1548" spans="1:19" ht="54.95" customHeight="1" x14ac:dyDescent="0.2">
      <c r="A1548" s="424">
        <v>1543</v>
      </c>
      <c r="B1548" s="478"/>
      <c r="C1548" s="435"/>
      <c r="D1548" s="416"/>
      <c r="E1548" s="416"/>
      <c r="F1548" s="479"/>
      <c r="G1548" s="480"/>
      <c r="H1548" s="416"/>
      <c r="I1548" s="416"/>
      <c r="J1548" s="416"/>
      <c r="K1548" s="416"/>
      <c r="L1548" s="416"/>
      <c r="M1548" s="416"/>
      <c r="N1548" s="416"/>
      <c r="O1548" s="430">
        <f t="shared" si="72"/>
        <v>-11</v>
      </c>
      <c r="P1548" s="430">
        <f t="shared" si="73"/>
        <v>-10</v>
      </c>
      <c r="Q1548" s="431" t="str">
        <f t="shared" si="74"/>
        <v/>
      </c>
      <c r="R1548" s="416"/>
      <c r="S1548" s="416"/>
    </row>
    <row r="1549" spans="1:19" ht="54.95" customHeight="1" x14ac:dyDescent="0.2">
      <c r="A1549" s="424">
        <v>1544</v>
      </c>
      <c r="B1549" s="478"/>
      <c r="C1549" s="435"/>
      <c r="D1549" s="416"/>
      <c r="E1549" s="416"/>
      <c r="F1549" s="479"/>
      <c r="G1549" s="480"/>
      <c r="H1549" s="416"/>
      <c r="I1549" s="416"/>
      <c r="J1549" s="416"/>
      <c r="K1549" s="416"/>
      <c r="L1549" s="416"/>
      <c r="M1549" s="416"/>
      <c r="N1549" s="416"/>
      <c r="O1549" s="430">
        <f t="shared" si="72"/>
        <v>-11</v>
      </c>
      <c r="P1549" s="430">
        <f t="shared" si="73"/>
        <v>-10</v>
      </c>
      <c r="Q1549" s="431" t="str">
        <f t="shared" si="74"/>
        <v/>
      </c>
      <c r="R1549" s="416"/>
      <c r="S1549" s="416"/>
    </row>
    <row r="1550" spans="1:19" ht="54.95" customHeight="1" x14ac:dyDescent="0.2">
      <c r="A1550" s="424">
        <v>1545</v>
      </c>
      <c r="B1550" s="478"/>
      <c r="C1550" s="435"/>
      <c r="D1550" s="416"/>
      <c r="E1550" s="416"/>
      <c r="F1550" s="479"/>
      <c r="G1550" s="480"/>
      <c r="H1550" s="416"/>
      <c r="I1550" s="416"/>
      <c r="J1550" s="416"/>
      <c r="K1550" s="416"/>
      <c r="L1550" s="416"/>
      <c r="M1550" s="416"/>
      <c r="N1550" s="416"/>
      <c r="O1550" s="430">
        <f t="shared" si="72"/>
        <v>-11</v>
      </c>
      <c r="P1550" s="430">
        <f t="shared" si="73"/>
        <v>-10</v>
      </c>
      <c r="Q1550" s="431" t="str">
        <f t="shared" si="74"/>
        <v/>
      </c>
      <c r="R1550" s="416"/>
      <c r="S1550" s="416"/>
    </row>
    <row r="1551" spans="1:19" ht="54.95" customHeight="1" x14ac:dyDescent="0.2">
      <c r="A1551" s="424">
        <v>1546</v>
      </c>
      <c r="B1551" s="478"/>
      <c r="C1551" s="435"/>
      <c r="D1551" s="416"/>
      <c r="E1551" s="416"/>
      <c r="F1551" s="479"/>
      <c r="G1551" s="480"/>
      <c r="H1551" s="416"/>
      <c r="I1551" s="416"/>
      <c r="J1551" s="416"/>
      <c r="K1551" s="416"/>
      <c r="L1551" s="416"/>
      <c r="M1551" s="416"/>
      <c r="N1551" s="416"/>
      <c r="O1551" s="430">
        <f t="shared" si="72"/>
        <v>-11</v>
      </c>
      <c r="P1551" s="430">
        <f t="shared" si="73"/>
        <v>-10</v>
      </c>
      <c r="Q1551" s="431" t="str">
        <f t="shared" si="74"/>
        <v/>
      </c>
      <c r="R1551" s="416"/>
      <c r="S1551" s="416"/>
    </row>
    <row r="1552" spans="1:19" ht="54.95" customHeight="1" x14ac:dyDescent="0.2">
      <c r="A1552" s="424">
        <v>1547</v>
      </c>
      <c r="B1552" s="478"/>
      <c r="C1552" s="435"/>
      <c r="D1552" s="416"/>
      <c r="E1552" s="416"/>
      <c r="F1552" s="479"/>
      <c r="G1552" s="480"/>
      <c r="H1552" s="416"/>
      <c r="I1552" s="416"/>
      <c r="J1552" s="416"/>
      <c r="K1552" s="416"/>
      <c r="L1552" s="416"/>
      <c r="M1552" s="416"/>
      <c r="N1552" s="416"/>
      <c r="O1552" s="430">
        <f t="shared" si="72"/>
        <v>-11</v>
      </c>
      <c r="P1552" s="430">
        <f t="shared" si="73"/>
        <v>-10</v>
      </c>
      <c r="Q1552" s="431" t="str">
        <f t="shared" si="74"/>
        <v/>
      </c>
      <c r="R1552" s="416"/>
      <c r="S1552" s="416"/>
    </row>
    <row r="1553" spans="1:19" ht="54.95" customHeight="1" x14ac:dyDescent="0.2">
      <c r="A1553" s="424">
        <v>1548</v>
      </c>
      <c r="B1553" s="478"/>
      <c r="C1553" s="435"/>
      <c r="D1553" s="416"/>
      <c r="E1553" s="416"/>
      <c r="F1553" s="479"/>
      <c r="G1553" s="480"/>
      <c r="H1553" s="416"/>
      <c r="I1553" s="416"/>
      <c r="J1553" s="416"/>
      <c r="K1553" s="416"/>
      <c r="L1553" s="416"/>
      <c r="M1553" s="416"/>
      <c r="N1553" s="416"/>
      <c r="O1553" s="430">
        <f t="shared" si="72"/>
        <v>-11</v>
      </c>
      <c r="P1553" s="430">
        <f t="shared" si="73"/>
        <v>-10</v>
      </c>
      <c r="Q1553" s="431" t="str">
        <f t="shared" si="74"/>
        <v/>
      </c>
      <c r="R1553" s="416"/>
      <c r="S1553" s="416"/>
    </row>
    <row r="1554" spans="1:19" ht="54.95" customHeight="1" x14ac:dyDescent="0.2">
      <c r="A1554" s="424">
        <v>1549</v>
      </c>
      <c r="B1554" s="478"/>
      <c r="C1554" s="435"/>
      <c r="D1554" s="416"/>
      <c r="E1554" s="416"/>
      <c r="F1554" s="479"/>
      <c r="G1554" s="480"/>
      <c r="H1554" s="416"/>
      <c r="I1554" s="416"/>
      <c r="J1554" s="416"/>
      <c r="K1554" s="416"/>
      <c r="L1554" s="416"/>
      <c r="M1554" s="416"/>
      <c r="N1554" s="416"/>
      <c r="O1554" s="430">
        <f t="shared" si="72"/>
        <v>-11</v>
      </c>
      <c r="P1554" s="430">
        <f t="shared" si="73"/>
        <v>-10</v>
      </c>
      <c r="Q1554" s="431" t="str">
        <f t="shared" si="74"/>
        <v/>
      </c>
      <c r="R1554" s="416"/>
      <c r="S1554" s="416"/>
    </row>
    <row r="1555" spans="1:19" ht="54.95" customHeight="1" x14ac:dyDescent="0.2">
      <c r="A1555" s="424">
        <v>1550</v>
      </c>
      <c r="B1555" s="478"/>
      <c r="C1555" s="435"/>
      <c r="D1555" s="416"/>
      <c r="E1555" s="416"/>
      <c r="F1555" s="479"/>
      <c r="G1555" s="480"/>
      <c r="H1555" s="416"/>
      <c r="I1555" s="416"/>
      <c r="J1555" s="416"/>
      <c r="K1555" s="416"/>
      <c r="L1555" s="416"/>
      <c r="M1555" s="416"/>
      <c r="N1555" s="416"/>
      <c r="O1555" s="430">
        <f t="shared" si="72"/>
        <v>-11</v>
      </c>
      <c r="P1555" s="430">
        <f t="shared" si="73"/>
        <v>-10</v>
      </c>
      <c r="Q1555" s="431" t="str">
        <f t="shared" si="74"/>
        <v/>
      </c>
      <c r="R1555" s="416"/>
      <c r="S1555" s="416"/>
    </row>
    <row r="1556" spans="1:19" ht="54.95" customHeight="1" x14ac:dyDescent="0.2">
      <c r="A1556" s="424">
        <v>1551</v>
      </c>
      <c r="B1556" s="478"/>
      <c r="C1556" s="435"/>
      <c r="D1556" s="416"/>
      <c r="E1556" s="416"/>
      <c r="F1556" s="479"/>
      <c r="G1556" s="480"/>
      <c r="H1556" s="416"/>
      <c r="I1556" s="416"/>
      <c r="J1556" s="416"/>
      <c r="K1556" s="416"/>
      <c r="L1556" s="416"/>
      <c r="M1556" s="416"/>
      <c r="N1556" s="416"/>
      <c r="O1556" s="430">
        <f t="shared" si="72"/>
        <v>-11</v>
      </c>
      <c r="P1556" s="430">
        <f t="shared" si="73"/>
        <v>-10</v>
      </c>
      <c r="Q1556" s="431" t="str">
        <f t="shared" si="74"/>
        <v/>
      </c>
      <c r="R1556" s="416"/>
      <c r="S1556" s="416"/>
    </row>
    <row r="1557" spans="1:19" ht="54.95" customHeight="1" x14ac:dyDescent="0.2">
      <c r="A1557" s="424">
        <v>1552</v>
      </c>
      <c r="B1557" s="478"/>
      <c r="C1557" s="435"/>
      <c r="D1557" s="416"/>
      <c r="E1557" s="416"/>
      <c r="F1557" s="479"/>
      <c r="G1557" s="480"/>
      <c r="H1557" s="416"/>
      <c r="I1557" s="416"/>
      <c r="J1557" s="416"/>
      <c r="K1557" s="416"/>
      <c r="L1557" s="416"/>
      <c r="M1557" s="416"/>
      <c r="N1557" s="416"/>
      <c r="O1557" s="430">
        <f t="shared" si="72"/>
        <v>-11</v>
      </c>
      <c r="P1557" s="430">
        <f t="shared" si="73"/>
        <v>-10</v>
      </c>
      <c r="Q1557" s="431" t="str">
        <f t="shared" si="74"/>
        <v/>
      </c>
      <c r="R1557" s="416"/>
      <c r="S1557" s="416"/>
    </row>
    <row r="1558" spans="1:19" ht="54.95" customHeight="1" x14ac:dyDescent="0.2">
      <c r="A1558" s="424">
        <v>1553</v>
      </c>
      <c r="B1558" s="478"/>
      <c r="C1558" s="435"/>
      <c r="D1558" s="416"/>
      <c r="E1558" s="416"/>
      <c r="F1558" s="479"/>
      <c r="G1558" s="480"/>
      <c r="H1558" s="416"/>
      <c r="I1558" s="416"/>
      <c r="J1558" s="416"/>
      <c r="K1558" s="416"/>
      <c r="L1558" s="416"/>
      <c r="M1558" s="416"/>
      <c r="N1558" s="416"/>
      <c r="O1558" s="430">
        <f t="shared" si="72"/>
        <v>-11</v>
      </c>
      <c r="P1558" s="430">
        <f t="shared" si="73"/>
        <v>-10</v>
      </c>
      <c r="Q1558" s="431" t="str">
        <f t="shared" si="74"/>
        <v/>
      </c>
      <c r="R1558" s="416"/>
      <c r="S1558" s="416"/>
    </row>
    <row r="1559" spans="1:19" ht="54.95" customHeight="1" x14ac:dyDescent="0.2">
      <c r="A1559" s="424">
        <v>1554</v>
      </c>
      <c r="B1559" s="478"/>
      <c r="C1559" s="435"/>
      <c r="D1559" s="416"/>
      <c r="E1559" s="416"/>
      <c r="F1559" s="479"/>
      <c r="G1559" s="480"/>
      <c r="H1559" s="416"/>
      <c r="I1559" s="416"/>
      <c r="J1559" s="416"/>
      <c r="K1559" s="416"/>
      <c r="L1559" s="416"/>
      <c r="M1559" s="416"/>
      <c r="N1559" s="416"/>
      <c r="O1559" s="430">
        <f t="shared" si="72"/>
        <v>-11</v>
      </c>
      <c r="P1559" s="430">
        <f t="shared" si="73"/>
        <v>-10</v>
      </c>
      <c r="Q1559" s="431" t="str">
        <f t="shared" si="74"/>
        <v/>
      </c>
      <c r="R1559" s="416"/>
      <c r="S1559" s="416"/>
    </row>
    <row r="1560" spans="1:19" ht="54.95" customHeight="1" x14ac:dyDescent="0.2">
      <c r="A1560" s="424">
        <v>1555</v>
      </c>
      <c r="B1560" s="478"/>
      <c r="C1560" s="435"/>
      <c r="D1560" s="416"/>
      <c r="E1560" s="416"/>
      <c r="F1560" s="479"/>
      <c r="G1560" s="480"/>
      <c r="H1560" s="416"/>
      <c r="I1560" s="416"/>
      <c r="J1560" s="416"/>
      <c r="K1560" s="416"/>
      <c r="L1560" s="416"/>
      <c r="M1560" s="416"/>
      <c r="N1560" s="416"/>
      <c r="O1560" s="430">
        <f t="shared" si="72"/>
        <v>-11</v>
      </c>
      <c r="P1560" s="430">
        <f t="shared" si="73"/>
        <v>-10</v>
      </c>
      <c r="Q1560" s="431" t="str">
        <f t="shared" si="74"/>
        <v/>
      </c>
      <c r="R1560" s="416"/>
      <c r="S1560" s="416"/>
    </row>
    <row r="1561" spans="1:19" ht="54.95" customHeight="1" x14ac:dyDescent="0.2">
      <c r="A1561" s="424">
        <v>1556</v>
      </c>
      <c r="B1561" s="478"/>
      <c r="C1561" s="435"/>
      <c r="D1561" s="416"/>
      <c r="E1561" s="416"/>
      <c r="F1561" s="479"/>
      <c r="G1561" s="480"/>
      <c r="H1561" s="416"/>
      <c r="I1561" s="416"/>
      <c r="J1561" s="416"/>
      <c r="K1561" s="416"/>
      <c r="L1561" s="416"/>
      <c r="M1561" s="416"/>
      <c r="N1561" s="416"/>
      <c r="O1561" s="430">
        <f t="shared" si="72"/>
        <v>-11</v>
      </c>
      <c r="P1561" s="430">
        <f t="shared" si="73"/>
        <v>-10</v>
      </c>
      <c r="Q1561" s="431" t="str">
        <f t="shared" si="74"/>
        <v/>
      </c>
      <c r="R1561" s="416"/>
      <c r="S1561" s="416"/>
    </row>
    <row r="1562" spans="1:19" ht="54.95" customHeight="1" x14ac:dyDescent="0.2">
      <c r="A1562" s="424">
        <v>1557</v>
      </c>
      <c r="B1562" s="478"/>
      <c r="C1562" s="435"/>
      <c r="D1562" s="416"/>
      <c r="E1562" s="416"/>
      <c r="F1562" s="479"/>
      <c r="G1562" s="480"/>
      <c r="H1562" s="416"/>
      <c r="I1562" s="416"/>
      <c r="J1562" s="416"/>
      <c r="K1562" s="416"/>
      <c r="L1562" s="416"/>
      <c r="M1562" s="416"/>
      <c r="N1562" s="416"/>
      <c r="O1562" s="430">
        <f t="shared" si="72"/>
        <v>-11</v>
      </c>
      <c r="P1562" s="430">
        <f t="shared" si="73"/>
        <v>-10</v>
      </c>
      <c r="Q1562" s="431" t="str">
        <f t="shared" si="74"/>
        <v/>
      </c>
      <c r="R1562" s="416"/>
      <c r="S1562" s="416"/>
    </row>
    <row r="1563" spans="1:19" ht="54.95" customHeight="1" x14ac:dyDescent="0.2">
      <c r="A1563" s="424">
        <v>1558</v>
      </c>
      <c r="B1563" s="478"/>
      <c r="C1563" s="435"/>
      <c r="D1563" s="416"/>
      <c r="E1563" s="416"/>
      <c r="F1563" s="479"/>
      <c r="G1563" s="480"/>
      <c r="H1563" s="416"/>
      <c r="I1563" s="416"/>
      <c r="J1563" s="416"/>
      <c r="K1563" s="416"/>
      <c r="L1563" s="416"/>
      <c r="M1563" s="416"/>
      <c r="N1563" s="416"/>
      <c r="O1563" s="430">
        <f t="shared" si="72"/>
        <v>-11</v>
      </c>
      <c r="P1563" s="430">
        <f t="shared" si="73"/>
        <v>-10</v>
      </c>
      <c r="Q1563" s="431" t="str">
        <f t="shared" si="74"/>
        <v/>
      </c>
      <c r="R1563" s="416"/>
      <c r="S1563" s="416"/>
    </row>
    <row r="1564" spans="1:19" ht="54.95" customHeight="1" x14ac:dyDescent="0.2">
      <c r="A1564" s="424">
        <v>1559</v>
      </c>
      <c r="B1564" s="478"/>
      <c r="C1564" s="435"/>
      <c r="D1564" s="416"/>
      <c r="E1564" s="416"/>
      <c r="F1564" s="479"/>
      <c r="G1564" s="480"/>
      <c r="H1564" s="416"/>
      <c r="I1564" s="416"/>
      <c r="J1564" s="416"/>
      <c r="K1564" s="416"/>
      <c r="L1564" s="416"/>
      <c r="M1564" s="416"/>
      <c r="N1564" s="416"/>
      <c r="O1564" s="430">
        <f t="shared" si="72"/>
        <v>-11</v>
      </c>
      <c r="P1564" s="430">
        <f t="shared" si="73"/>
        <v>-10</v>
      </c>
      <c r="Q1564" s="431" t="str">
        <f t="shared" si="74"/>
        <v/>
      </c>
      <c r="R1564" s="416"/>
      <c r="S1564" s="416"/>
    </row>
    <row r="1565" spans="1:19" ht="54.95" customHeight="1" x14ac:dyDescent="0.2">
      <c r="A1565" s="424">
        <v>1560</v>
      </c>
      <c r="B1565" s="478"/>
      <c r="C1565" s="435"/>
      <c r="D1565" s="416"/>
      <c r="E1565" s="416"/>
      <c r="F1565" s="479"/>
      <c r="G1565" s="480"/>
      <c r="H1565" s="416"/>
      <c r="I1565" s="416"/>
      <c r="J1565" s="416"/>
      <c r="K1565" s="416"/>
      <c r="L1565" s="416"/>
      <c r="M1565" s="416"/>
      <c r="N1565" s="416"/>
      <c r="O1565" s="430">
        <f t="shared" si="72"/>
        <v>-11</v>
      </c>
      <c r="P1565" s="430">
        <f t="shared" si="73"/>
        <v>-10</v>
      </c>
      <c r="Q1565" s="431" t="str">
        <f t="shared" si="74"/>
        <v/>
      </c>
      <c r="R1565" s="416"/>
      <c r="S1565" s="416"/>
    </row>
    <row r="1566" spans="1:19" ht="54.95" customHeight="1" x14ac:dyDescent="0.2">
      <c r="A1566" s="424">
        <v>1561</v>
      </c>
      <c r="B1566" s="478"/>
      <c r="C1566" s="435"/>
      <c r="D1566" s="416"/>
      <c r="E1566" s="416"/>
      <c r="F1566" s="479"/>
      <c r="G1566" s="480"/>
      <c r="H1566" s="416"/>
      <c r="I1566" s="416"/>
      <c r="J1566" s="416"/>
      <c r="K1566" s="416"/>
      <c r="L1566" s="416"/>
      <c r="M1566" s="416"/>
      <c r="N1566" s="416"/>
      <c r="O1566" s="430">
        <f t="shared" si="72"/>
        <v>-11</v>
      </c>
      <c r="P1566" s="430">
        <f t="shared" si="73"/>
        <v>-10</v>
      </c>
      <c r="Q1566" s="431" t="str">
        <f t="shared" si="74"/>
        <v/>
      </c>
      <c r="R1566" s="416"/>
      <c r="S1566" s="416"/>
    </row>
    <row r="1567" spans="1:19" ht="54.95" customHeight="1" x14ac:dyDescent="0.2">
      <c r="A1567" s="424">
        <v>1562</v>
      </c>
      <c r="B1567" s="478"/>
      <c r="C1567" s="435"/>
      <c r="D1567" s="416"/>
      <c r="E1567" s="416"/>
      <c r="F1567" s="479"/>
      <c r="G1567" s="480"/>
      <c r="H1567" s="416"/>
      <c r="I1567" s="416"/>
      <c r="J1567" s="416"/>
      <c r="K1567" s="416"/>
      <c r="L1567" s="416"/>
      <c r="M1567" s="416"/>
      <c r="N1567" s="416"/>
      <c r="O1567" s="430">
        <f t="shared" si="72"/>
        <v>-11</v>
      </c>
      <c r="P1567" s="430">
        <f t="shared" si="73"/>
        <v>-10</v>
      </c>
      <c r="Q1567" s="431" t="str">
        <f t="shared" si="74"/>
        <v/>
      </c>
      <c r="R1567" s="416"/>
      <c r="S1567" s="416"/>
    </row>
    <row r="1568" spans="1:19" ht="54.95" customHeight="1" x14ac:dyDescent="0.2">
      <c r="A1568" s="424">
        <v>1563</v>
      </c>
      <c r="B1568" s="478"/>
      <c r="C1568" s="435"/>
      <c r="D1568" s="416"/>
      <c r="E1568" s="416"/>
      <c r="F1568" s="479"/>
      <c r="G1568" s="480"/>
      <c r="H1568" s="416"/>
      <c r="I1568" s="416"/>
      <c r="J1568" s="416"/>
      <c r="K1568" s="416"/>
      <c r="L1568" s="416"/>
      <c r="M1568" s="416"/>
      <c r="N1568" s="416"/>
      <c r="O1568" s="430">
        <f t="shared" si="72"/>
        <v>-11</v>
      </c>
      <c r="P1568" s="430">
        <f t="shared" si="73"/>
        <v>-10</v>
      </c>
      <c r="Q1568" s="431" t="str">
        <f t="shared" si="74"/>
        <v/>
      </c>
      <c r="R1568" s="416"/>
      <c r="S1568" s="416"/>
    </row>
    <row r="1569" spans="1:19" ht="54.95" customHeight="1" x14ac:dyDescent="0.2">
      <c r="A1569" s="424">
        <v>1564</v>
      </c>
      <c r="B1569" s="478"/>
      <c r="C1569" s="435"/>
      <c r="D1569" s="416"/>
      <c r="E1569" s="416"/>
      <c r="F1569" s="479"/>
      <c r="G1569" s="480"/>
      <c r="H1569" s="416"/>
      <c r="I1569" s="416"/>
      <c r="J1569" s="416"/>
      <c r="K1569" s="416"/>
      <c r="L1569" s="416"/>
      <c r="M1569" s="416"/>
      <c r="N1569" s="416"/>
      <c r="O1569" s="430">
        <f t="shared" si="72"/>
        <v>-11</v>
      </c>
      <c r="P1569" s="430">
        <f t="shared" si="73"/>
        <v>-10</v>
      </c>
      <c r="Q1569" s="431" t="str">
        <f t="shared" si="74"/>
        <v/>
      </c>
      <c r="R1569" s="416"/>
      <c r="S1569" s="416"/>
    </row>
    <row r="1570" spans="1:19" ht="54.95" customHeight="1" x14ac:dyDescent="0.2">
      <c r="A1570" s="424">
        <v>1565</v>
      </c>
      <c r="B1570" s="478"/>
      <c r="C1570" s="435"/>
      <c r="D1570" s="416"/>
      <c r="E1570" s="416"/>
      <c r="F1570" s="479"/>
      <c r="G1570" s="480"/>
      <c r="H1570" s="416"/>
      <c r="I1570" s="416"/>
      <c r="J1570" s="416"/>
      <c r="K1570" s="416"/>
      <c r="L1570" s="416"/>
      <c r="M1570" s="416"/>
      <c r="N1570" s="416"/>
      <c r="O1570" s="430">
        <f t="shared" si="72"/>
        <v>-11</v>
      </c>
      <c r="P1570" s="430">
        <f t="shared" si="73"/>
        <v>-10</v>
      </c>
      <c r="Q1570" s="431" t="str">
        <f t="shared" si="74"/>
        <v/>
      </c>
      <c r="R1570" s="416"/>
      <c r="S1570" s="416"/>
    </row>
    <row r="1571" spans="1:19" ht="54.95" customHeight="1" x14ac:dyDescent="0.2">
      <c r="A1571" s="424">
        <v>1566</v>
      </c>
      <c r="B1571" s="478"/>
      <c r="C1571" s="435"/>
      <c r="D1571" s="416"/>
      <c r="E1571" s="416"/>
      <c r="F1571" s="479"/>
      <c r="G1571" s="480"/>
      <c r="H1571" s="416"/>
      <c r="I1571" s="416"/>
      <c r="J1571" s="416"/>
      <c r="K1571" s="416"/>
      <c r="L1571" s="416"/>
      <c r="M1571" s="416"/>
      <c r="N1571" s="416"/>
      <c r="O1571" s="430">
        <f t="shared" si="72"/>
        <v>-11</v>
      </c>
      <c r="P1571" s="430">
        <f t="shared" si="73"/>
        <v>-10</v>
      </c>
      <c r="Q1571" s="431" t="str">
        <f t="shared" si="74"/>
        <v/>
      </c>
      <c r="R1571" s="416"/>
      <c r="S1571" s="416"/>
    </row>
    <row r="1572" spans="1:19" ht="54.95" customHeight="1" x14ac:dyDescent="0.2">
      <c r="A1572" s="424">
        <v>1567</v>
      </c>
      <c r="B1572" s="478"/>
      <c r="C1572" s="435"/>
      <c r="D1572" s="416"/>
      <c r="E1572" s="416"/>
      <c r="F1572" s="479"/>
      <c r="G1572" s="480"/>
      <c r="H1572" s="416"/>
      <c r="I1572" s="416"/>
      <c r="J1572" s="416"/>
      <c r="K1572" s="416"/>
      <c r="L1572" s="416"/>
      <c r="M1572" s="416"/>
      <c r="N1572" s="416"/>
      <c r="O1572" s="430">
        <f t="shared" si="72"/>
        <v>-11</v>
      </c>
      <c r="P1572" s="430">
        <f t="shared" si="73"/>
        <v>-10</v>
      </c>
      <c r="Q1572" s="431" t="str">
        <f t="shared" si="74"/>
        <v/>
      </c>
      <c r="R1572" s="416"/>
      <c r="S1572" s="416"/>
    </row>
    <row r="1573" spans="1:19" ht="54.95" customHeight="1" x14ac:dyDescent="0.2">
      <c r="A1573" s="424">
        <v>1568</v>
      </c>
      <c r="B1573" s="478"/>
      <c r="C1573" s="435"/>
      <c r="D1573" s="416"/>
      <c r="E1573" s="416"/>
      <c r="F1573" s="479"/>
      <c r="G1573" s="480"/>
      <c r="H1573" s="416"/>
      <c r="I1573" s="416"/>
      <c r="J1573" s="416"/>
      <c r="K1573" s="416"/>
      <c r="L1573" s="416"/>
      <c r="M1573" s="416"/>
      <c r="N1573" s="416"/>
      <c r="O1573" s="430">
        <f t="shared" si="72"/>
        <v>-11</v>
      </c>
      <c r="P1573" s="430">
        <f t="shared" si="73"/>
        <v>-10</v>
      </c>
      <c r="Q1573" s="431" t="str">
        <f t="shared" si="74"/>
        <v/>
      </c>
      <c r="R1573" s="416"/>
      <c r="S1573" s="416"/>
    </row>
    <row r="1574" spans="1:19" ht="54.95" customHeight="1" x14ac:dyDescent="0.2">
      <c r="A1574" s="424">
        <v>1569</v>
      </c>
      <c r="B1574" s="478"/>
      <c r="C1574" s="435"/>
      <c r="D1574" s="416"/>
      <c r="E1574" s="416"/>
      <c r="F1574" s="479"/>
      <c r="G1574" s="480"/>
      <c r="H1574" s="416"/>
      <c r="I1574" s="416"/>
      <c r="J1574" s="416"/>
      <c r="K1574" s="416"/>
      <c r="L1574" s="416"/>
      <c r="M1574" s="416"/>
      <c r="N1574" s="416"/>
      <c r="O1574" s="430">
        <f t="shared" si="72"/>
        <v>-11</v>
      </c>
      <c r="P1574" s="430">
        <f t="shared" si="73"/>
        <v>-10</v>
      </c>
      <c r="Q1574" s="431" t="str">
        <f t="shared" si="74"/>
        <v/>
      </c>
      <c r="R1574" s="416"/>
      <c r="S1574" s="416"/>
    </row>
    <row r="1575" spans="1:19" ht="54.95" customHeight="1" x14ac:dyDescent="0.2">
      <c r="A1575" s="424">
        <v>1570</v>
      </c>
      <c r="B1575" s="478"/>
      <c r="C1575" s="435"/>
      <c r="D1575" s="416"/>
      <c r="E1575" s="416"/>
      <c r="F1575" s="479"/>
      <c r="G1575" s="480"/>
      <c r="H1575" s="416"/>
      <c r="I1575" s="416"/>
      <c r="J1575" s="416"/>
      <c r="K1575" s="416"/>
      <c r="L1575" s="416"/>
      <c r="M1575" s="416"/>
      <c r="N1575" s="416"/>
      <c r="O1575" s="430">
        <f t="shared" si="72"/>
        <v>-11</v>
      </c>
      <c r="P1575" s="430">
        <f t="shared" si="73"/>
        <v>-10</v>
      </c>
      <c r="Q1575" s="431" t="str">
        <f t="shared" si="74"/>
        <v/>
      </c>
      <c r="R1575" s="416"/>
      <c r="S1575" s="416"/>
    </row>
    <row r="1576" spans="1:19" ht="54.95" customHeight="1" x14ac:dyDescent="0.2">
      <c r="A1576" s="424">
        <v>1571</v>
      </c>
      <c r="B1576" s="478"/>
      <c r="C1576" s="435"/>
      <c r="D1576" s="416"/>
      <c r="E1576" s="416"/>
      <c r="F1576" s="479"/>
      <c r="G1576" s="480"/>
      <c r="H1576" s="416"/>
      <c r="I1576" s="416"/>
      <c r="J1576" s="416"/>
      <c r="K1576" s="416"/>
      <c r="L1576" s="416"/>
      <c r="M1576" s="416"/>
      <c r="N1576" s="416"/>
      <c r="O1576" s="430">
        <f t="shared" si="72"/>
        <v>-11</v>
      </c>
      <c r="P1576" s="430">
        <f t="shared" si="73"/>
        <v>-10</v>
      </c>
      <c r="Q1576" s="431" t="str">
        <f t="shared" si="74"/>
        <v/>
      </c>
      <c r="R1576" s="416"/>
      <c r="S1576" s="416"/>
    </row>
    <row r="1577" spans="1:19" ht="54.95" customHeight="1" x14ac:dyDescent="0.2">
      <c r="A1577" s="424">
        <v>1572</v>
      </c>
      <c r="B1577" s="478"/>
      <c r="C1577" s="435"/>
      <c r="D1577" s="416"/>
      <c r="E1577" s="416"/>
      <c r="F1577" s="479"/>
      <c r="G1577" s="480"/>
      <c r="H1577" s="416"/>
      <c r="I1577" s="416"/>
      <c r="J1577" s="416"/>
      <c r="K1577" s="416"/>
      <c r="L1577" s="416"/>
      <c r="M1577" s="416"/>
      <c r="N1577" s="416"/>
      <c r="O1577" s="430">
        <f t="shared" si="72"/>
        <v>-11</v>
      </c>
      <c r="P1577" s="430">
        <f t="shared" si="73"/>
        <v>-10</v>
      </c>
      <c r="Q1577" s="431" t="str">
        <f t="shared" si="74"/>
        <v/>
      </c>
      <c r="R1577" s="416"/>
      <c r="S1577" s="416"/>
    </row>
    <row r="1578" spans="1:19" ht="54.95" customHeight="1" x14ac:dyDescent="0.2">
      <c r="A1578" s="424">
        <v>1573</v>
      </c>
      <c r="B1578" s="478"/>
      <c r="C1578" s="435"/>
      <c r="D1578" s="416"/>
      <c r="E1578" s="416"/>
      <c r="F1578" s="479"/>
      <c r="G1578" s="480"/>
      <c r="H1578" s="416"/>
      <c r="I1578" s="416"/>
      <c r="J1578" s="416"/>
      <c r="K1578" s="416"/>
      <c r="L1578" s="416"/>
      <c r="M1578" s="416"/>
      <c r="N1578" s="416"/>
      <c r="O1578" s="430">
        <f t="shared" si="72"/>
        <v>-11</v>
      </c>
      <c r="P1578" s="430">
        <f t="shared" si="73"/>
        <v>-10</v>
      </c>
      <c r="Q1578" s="431" t="str">
        <f t="shared" si="74"/>
        <v/>
      </c>
      <c r="R1578" s="416"/>
      <c r="S1578" s="416"/>
    </row>
    <row r="1579" spans="1:19" ht="54.95" customHeight="1" x14ac:dyDescent="0.2">
      <c r="A1579" s="424">
        <v>1574</v>
      </c>
      <c r="B1579" s="478"/>
      <c r="C1579" s="435"/>
      <c r="D1579" s="416"/>
      <c r="E1579" s="416"/>
      <c r="F1579" s="479"/>
      <c r="G1579" s="480"/>
      <c r="H1579" s="416"/>
      <c r="I1579" s="416"/>
      <c r="J1579" s="416"/>
      <c r="K1579" s="416"/>
      <c r="L1579" s="416"/>
      <c r="M1579" s="416"/>
      <c r="N1579" s="416"/>
      <c r="O1579" s="430">
        <f t="shared" si="72"/>
        <v>-11</v>
      </c>
      <c r="P1579" s="430">
        <f t="shared" si="73"/>
        <v>-10</v>
      </c>
      <c r="Q1579" s="431" t="str">
        <f t="shared" si="74"/>
        <v/>
      </c>
      <c r="R1579" s="416"/>
      <c r="S1579" s="416"/>
    </row>
    <row r="1580" spans="1:19" ht="54.95" customHeight="1" x14ac:dyDescent="0.2">
      <c r="A1580" s="424">
        <v>1575</v>
      </c>
      <c r="B1580" s="478"/>
      <c r="C1580" s="435"/>
      <c r="D1580" s="416"/>
      <c r="E1580" s="416"/>
      <c r="F1580" s="479"/>
      <c r="G1580" s="480"/>
      <c r="H1580" s="416"/>
      <c r="I1580" s="416"/>
      <c r="J1580" s="416"/>
      <c r="K1580" s="416"/>
      <c r="L1580" s="416"/>
      <c r="M1580" s="416"/>
      <c r="N1580" s="416"/>
      <c r="O1580" s="430">
        <f t="shared" si="72"/>
        <v>-11</v>
      </c>
      <c r="P1580" s="430">
        <f t="shared" si="73"/>
        <v>-10</v>
      </c>
      <c r="Q1580" s="431" t="str">
        <f t="shared" si="74"/>
        <v/>
      </c>
      <c r="R1580" s="416"/>
      <c r="S1580" s="416"/>
    </row>
    <row r="1581" spans="1:19" ht="54.95" customHeight="1" x14ac:dyDescent="0.2">
      <c r="A1581" s="424">
        <v>1576</v>
      </c>
      <c r="B1581" s="478"/>
      <c r="C1581" s="435"/>
      <c r="D1581" s="416"/>
      <c r="E1581" s="416"/>
      <c r="F1581" s="479"/>
      <c r="G1581" s="480"/>
      <c r="H1581" s="416"/>
      <c r="I1581" s="416"/>
      <c r="J1581" s="416"/>
      <c r="K1581" s="416"/>
      <c r="L1581" s="416"/>
      <c r="M1581" s="416"/>
      <c r="N1581" s="416"/>
      <c r="O1581" s="430">
        <f t="shared" si="72"/>
        <v>-11</v>
      </c>
      <c r="P1581" s="430">
        <f t="shared" si="73"/>
        <v>-10</v>
      </c>
      <c r="Q1581" s="431" t="str">
        <f t="shared" si="74"/>
        <v/>
      </c>
      <c r="R1581" s="416"/>
      <c r="S1581" s="416"/>
    </row>
    <row r="1582" spans="1:19" ht="54.95" customHeight="1" x14ac:dyDescent="0.2">
      <c r="A1582" s="424">
        <v>1577</v>
      </c>
      <c r="B1582" s="478"/>
      <c r="C1582" s="435"/>
      <c r="D1582" s="416"/>
      <c r="E1582" s="416"/>
      <c r="F1582" s="479"/>
      <c r="G1582" s="480"/>
      <c r="H1582" s="416"/>
      <c r="I1582" s="416"/>
      <c r="J1582" s="416"/>
      <c r="K1582" s="416"/>
      <c r="L1582" s="416"/>
      <c r="M1582" s="416"/>
      <c r="N1582" s="416"/>
      <c r="O1582" s="430">
        <f t="shared" si="72"/>
        <v>-11</v>
      </c>
      <c r="P1582" s="430">
        <f t="shared" si="73"/>
        <v>-10</v>
      </c>
      <c r="Q1582" s="431" t="str">
        <f t="shared" si="74"/>
        <v/>
      </c>
      <c r="R1582" s="416"/>
      <c r="S1582" s="416"/>
    </row>
    <row r="1583" spans="1:19" ht="54.95" customHeight="1" x14ac:dyDescent="0.2">
      <c r="A1583" s="424">
        <v>1578</v>
      </c>
      <c r="B1583" s="478"/>
      <c r="C1583" s="435"/>
      <c r="D1583" s="416"/>
      <c r="E1583" s="416"/>
      <c r="F1583" s="479"/>
      <c r="G1583" s="480"/>
      <c r="H1583" s="416"/>
      <c r="I1583" s="416"/>
      <c r="J1583" s="416"/>
      <c r="K1583" s="416"/>
      <c r="L1583" s="416"/>
      <c r="M1583" s="416"/>
      <c r="N1583" s="416"/>
      <c r="O1583" s="430">
        <f t="shared" si="72"/>
        <v>-11</v>
      </c>
      <c r="P1583" s="430">
        <f t="shared" si="73"/>
        <v>-10</v>
      </c>
      <c r="Q1583" s="431" t="str">
        <f t="shared" si="74"/>
        <v/>
      </c>
      <c r="R1583" s="416"/>
      <c r="S1583" s="416"/>
    </row>
    <row r="1584" spans="1:19" ht="54.95" customHeight="1" x14ac:dyDescent="0.2">
      <c r="A1584" s="424">
        <v>1579</v>
      </c>
      <c r="B1584" s="478"/>
      <c r="C1584" s="435"/>
      <c r="D1584" s="416"/>
      <c r="E1584" s="416"/>
      <c r="F1584" s="479"/>
      <c r="G1584" s="480"/>
      <c r="H1584" s="416"/>
      <c r="I1584" s="416"/>
      <c r="J1584" s="416"/>
      <c r="K1584" s="416"/>
      <c r="L1584" s="416"/>
      <c r="M1584" s="416"/>
      <c r="N1584" s="416"/>
      <c r="O1584" s="430">
        <f t="shared" si="72"/>
        <v>-11</v>
      </c>
      <c r="P1584" s="430">
        <f t="shared" si="73"/>
        <v>-10</v>
      </c>
      <c r="Q1584" s="431" t="str">
        <f t="shared" si="74"/>
        <v/>
      </c>
      <c r="R1584" s="416"/>
      <c r="S1584" s="416"/>
    </row>
    <row r="1585" spans="1:19" ht="54.95" customHeight="1" x14ac:dyDescent="0.2">
      <c r="A1585" s="424">
        <v>1580</v>
      </c>
      <c r="B1585" s="478"/>
      <c r="C1585" s="435"/>
      <c r="D1585" s="416"/>
      <c r="E1585" s="416"/>
      <c r="F1585" s="479"/>
      <c r="G1585" s="480"/>
      <c r="H1585" s="416"/>
      <c r="I1585" s="416"/>
      <c r="J1585" s="416"/>
      <c r="K1585" s="416"/>
      <c r="L1585" s="416"/>
      <c r="M1585" s="416"/>
      <c r="N1585" s="416"/>
      <c r="O1585" s="430">
        <f t="shared" si="72"/>
        <v>-11</v>
      </c>
      <c r="P1585" s="430">
        <f t="shared" si="73"/>
        <v>-10</v>
      </c>
      <c r="Q1585" s="431" t="str">
        <f t="shared" si="74"/>
        <v/>
      </c>
      <c r="R1585" s="416"/>
      <c r="S1585" s="416"/>
    </row>
    <row r="1586" spans="1:19" ht="54.95" customHeight="1" x14ac:dyDescent="0.2">
      <c r="A1586" s="424">
        <v>1581</v>
      </c>
      <c r="B1586" s="478"/>
      <c r="C1586" s="435"/>
      <c r="D1586" s="416"/>
      <c r="E1586" s="416"/>
      <c r="F1586" s="479"/>
      <c r="G1586" s="480"/>
      <c r="H1586" s="416"/>
      <c r="I1586" s="416"/>
      <c r="J1586" s="416"/>
      <c r="K1586" s="416"/>
      <c r="L1586" s="416"/>
      <c r="M1586" s="416"/>
      <c r="N1586" s="416"/>
      <c r="O1586" s="430">
        <f t="shared" si="72"/>
        <v>-11</v>
      </c>
      <c r="P1586" s="430">
        <f t="shared" si="73"/>
        <v>-10</v>
      </c>
      <c r="Q1586" s="431" t="str">
        <f t="shared" si="74"/>
        <v/>
      </c>
      <c r="R1586" s="416"/>
      <c r="S1586" s="416"/>
    </row>
    <row r="1587" spans="1:19" ht="54.95" customHeight="1" x14ac:dyDescent="0.2">
      <c r="A1587" s="424">
        <v>1582</v>
      </c>
      <c r="B1587" s="478"/>
      <c r="C1587" s="435"/>
      <c r="D1587" s="416"/>
      <c r="E1587" s="416"/>
      <c r="F1587" s="479"/>
      <c r="G1587" s="480"/>
      <c r="H1587" s="416"/>
      <c r="I1587" s="416"/>
      <c r="J1587" s="416"/>
      <c r="K1587" s="416"/>
      <c r="L1587" s="416"/>
      <c r="M1587" s="416"/>
      <c r="N1587" s="416"/>
      <c r="O1587" s="430">
        <f t="shared" si="72"/>
        <v>-11</v>
      </c>
      <c r="P1587" s="430">
        <f t="shared" si="73"/>
        <v>-10</v>
      </c>
      <c r="Q1587" s="431" t="str">
        <f t="shared" si="74"/>
        <v/>
      </c>
      <c r="R1587" s="416"/>
      <c r="S1587" s="416"/>
    </row>
    <row r="1588" spans="1:19" ht="54.95" customHeight="1" x14ac:dyDescent="0.2">
      <c r="A1588" s="424">
        <v>1583</v>
      </c>
      <c r="B1588" s="478"/>
      <c r="C1588" s="435"/>
      <c r="D1588" s="416"/>
      <c r="E1588" s="416"/>
      <c r="F1588" s="479"/>
      <c r="G1588" s="480"/>
      <c r="H1588" s="416"/>
      <c r="I1588" s="416"/>
      <c r="J1588" s="416"/>
      <c r="K1588" s="416"/>
      <c r="L1588" s="416"/>
      <c r="M1588" s="416"/>
      <c r="N1588" s="416"/>
      <c r="O1588" s="430">
        <f t="shared" si="72"/>
        <v>-11</v>
      </c>
      <c r="P1588" s="430">
        <f t="shared" si="73"/>
        <v>-10</v>
      </c>
      <c r="Q1588" s="431" t="str">
        <f t="shared" si="74"/>
        <v/>
      </c>
      <c r="R1588" s="416"/>
      <c r="S1588" s="416"/>
    </row>
    <row r="1589" spans="1:19" ht="54.95" customHeight="1" x14ac:dyDescent="0.2">
      <c r="A1589" s="424">
        <v>1584</v>
      </c>
      <c r="B1589" s="478"/>
      <c r="C1589" s="435"/>
      <c r="D1589" s="416"/>
      <c r="E1589" s="416"/>
      <c r="F1589" s="479"/>
      <c r="G1589" s="480"/>
      <c r="H1589" s="416"/>
      <c r="I1589" s="416"/>
      <c r="J1589" s="416"/>
      <c r="K1589" s="416"/>
      <c r="L1589" s="416"/>
      <c r="M1589" s="416"/>
      <c r="N1589" s="416"/>
      <c r="O1589" s="430">
        <f t="shared" si="72"/>
        <v>-11</v>
      </c>
      <c r="P1589" s="430">
        <f t="shared" si="73"/>
        <v>-10</v>
      </c>
      <c r="Q1589" s="431" t="str">
        <f t="shared" si="74"/>
        <v/>
      </c>
      <c r="R1589" s="416"/>
      <c r="S1589" s="416"/>
    </row>
    <row r="1590" spans="1:19" ht="54.95" customHeight="1" x14ac:dyDescent="0.2">
      <c r="A1590" s="424">
        <v>1585</v>
      </c>
      <c r="B1590" s="478"/>
      <c r="C1590" s="435"/>
      <c r="D1590" s="416"/>
      <c r="E1590" s="416"/>
      <c r="F1590" s="479"/>
      <c r="G1590" s="480"/>
      <c r="H1590" s="416"/>
      <c r="I1590" s="416"/>
      <c r="J1590" s="416"/>
      <c r="K1590" s="416"/>
      <c r="L1590" s="416"/>
      <c r="M1590" s="416"/>
      <c r="N1590" s="416"/>
      <c r="O1590" s="430">
        <f t="shared" si="72"/>
        <v>-11</v>
      </c>
      <c r="P1590" s="430">
        <f t="shared" si="73"/>
        <v>-10</v>
      </c>
      <c r="Q1590" s="431" t="str">
        <f t="shared" si="74"/>
        <v/>
      </c>
      <c r="R1590" s="416"/>
      <c r="S1590" s="416"/>
    </row>
    <row r="1591" spans="1:19" ht="54.95" customHeight="1" x14ac:dyDescent="0.2">
      <c r="A1591" s="424">
        <v>1586</v>
      </c>
      <c r="B1591" s="478"/>
      <c r="C1591" s="435"/>
      <c r="D1591" s="416"/>
      <c r="E1591" s="416"/>
      <c r="F1591" s="479"/>
      <c r="G1591" s="480"/>
      <c r="H1591" s="416"/>
      <c r="I1591" s="416"/>
      <c r="J1591" s="416"/>
      <c r="K1591" s="416"/>
      <c r="L1591" s="416"/>
      <c r="M1591" s="416"/>
      <c r="N1591" s="416"/>
      <c r="O1591" s="430">
        <f t="shared" si="72"/>
        <v>-11</v>
      </c>
      <c r="P1591" s="430">
        <f t="shared" si="73"/>
        <v>-10</v>
      </c>
      <c r="Q1591" s="431" t="str">
        <f t="shared" si="74"/>
        <v/>
      </c>
      <c r="R1591" s="416"/>
      <c r="S1591" s="416"/>
    </row>
    <row r="1592" spans="1:19" ht="54.95" customHeight="1" x14ac:dyDescent="0.2">
      <c r="A1592" s="424">
        <v>1587</v>
      </c>
      <c r="B1592" s="478"/>
      <c r="C1592" s="435"/>
      <c r="D1592" s="416"/>
      <c r="E1592" s="416"/>
      <c r="F1592" s="479"/>
      <c r="G1592" s="480"/>
      <c r="H1592" s="416"/>
      <c r="I1592" s="416"/>
      <c r="J1592" s="416"/>
      <c r="K1592" s="416"/>
      <c r="L1592" s="416"/>
      <c r="M1592" s="416"/>
      <c r="N1592" s="416"/>
      <c r="O1592" s="430">
        <f t="shared" si="72"/>
        <v>-11</v>
      </c>
      <c r="P1592" s="430">
        <f t="shared" si="73"/>
        <v>-10</v>
      </c>
      <c r="Q1592" s="431" t="str">
        <f t="shared" si="74"/>
        <v/>
      </c>
      <c r="R1592" s="416"/>
      <c r="S1592" s="416"/>
    </row>
    <row r="1593" spans="1:19" ht="54.95" customHeight="1" x14ac:dyDescent="0.2">
      <c r="A1593" s="424">
        <v>1588</v>
      </c>
      <c r="B1593" s="478"/>
      <c r="C1593" s="435"/>
      <c r="D1593" s="416"/>
      <c r="E1593" s="416"/>
      <c r="F1593" s="479"/>
      <c r="G1593" s="480"/>
      <c r="H1593" s="416"/>
      <c r="I1593" s="416"/>
      <c r="J1593" s="416"/>
      <c r="K1593" s="416"/>
      <c r="L1593" s="416"/>
      <c r="M1593" s="416"/>
      <c r="N1593" s="416"/>
      <c r="O1593" s="430">
        <f t="shared" si="72"/>
        <v>-11</v>
      </c>
      <c r="P1593" s="430">
        <f t="shared" si="73"/>
        <v>-10</v>
      </c>
      <c r="Q1593" s="431" t="str">
        <f t="shared" si="74"/>
        <v/>
      </c>
      <c r="R1593" s="416"/>
      <c r="S1593" s="416"/>
    </row>
    <row r="1594" spans="1:19" ht="54.95" customHeight="1" x14ac:dyDescent="0.2">
      <c r="A1594" s="424">
        <v>1589</v>
      </c>
      <c r="B1594" s="478"/>
      <c r="C1594" s="435"/>
      <c r="D1594" s="416"/>
      <c r="E1594" s="416"/>
      <c r="F1594" s="479"/>
      <c r="G1594" s="480"/>
      <c r="H1594" s="416"/>
      <c r="I1594" s="416"/>
      <c r="J1594" s="416"/>
      <c r="K1594" s="416"/>
      <c r="L1594" s="416"/>
      <c r="M1594" s="416"/>
      <c r="N1594" s="416"/>
      <c r="O1594" s="430">
        <f t="shared" si="72"/>
        <v>-11</v>
      </c>
      <c r="P1594" s="430">
        <f t="shared" si="73"/>
        <v>-10</v>
      </c>
      <c r="Q1594" s="431" t="str">
        <f t="shared" si="74"/>
        <v/>
      </c>
      <c r="R1594" s="416"/>
      <c r="S1594" s="416"/>
    </row>
    <row r="1595" spans="1:19" ht="54.95" customHeight="1" x14ac:dyDescent="0.2">
      <c r="A1595" s="424">
        <v>1590</v>
      </c>
      <c r="B1595" s="478"/>
      <c r="C1595" s="435"/>
      <c r="D1595" s="416"/>
      <c r="E1595" s="416"/>
      <c r="F1595" s="479"/>
      <c r="G1595" s="480"/>
      <c r="H1595" s="416"/>
      <c r="I1595" s="416"/>
      <c r="J1595" s="416"/>
      <c r="K1595" s="416"/>
      <c r="L1595" s="416"/>
      <c r="M1595" s="416"/>
      <c r="N1595" s="416"/>
      <c r="O1595" s="430">
        <f t="shared" si="72"/>
        <v>-11</v>
      </c>
      <c r="P1595" s="430">
        <f t="shared" si="73"/>
        <v>-10</v>
      </c>
      <c r="Q1595" s="431" t="str">
        <f t="shared" si="74"/>
        <v/>
      </c>
      <c r="R1595" s="416"/>
      <c r="S1595" s="416"/>
    </row>
    <row r="1596" spans="1:19" ht="54.95" customHeight="1" x14ac:dyDescent="0.2">
      <c r="A1596" s="424">
        <v>1591</v>
      </c>
      <c r="B1596" s="478"/>
      <c r="C1596" s="435"/>
      <c r="D1596" s="416"/>
      <c r="E1596" s="416"/>
      <c r="F1596" s="479"/>
      <c r="G1596" s="480"/>
      <c r="H1596" s="416"/>
      <c r="I1596" s="416"/>
      <c r="J1596" s="416"/>
      <c r="K1596" s="416"/>
      <c r="L1596" s="416"/>
      <c r="M1596" s="416"/>
      <c r="N1596" s="416"/>
      <c r="O1596" s="430">
        <f t="shared" si="72"/>
        <v>-11</v>
      </c>
      <c r="P1596" s="430">
        <f t="shared" si="73"/>
        <v>-10</v>
      </c>
      <c r="Q1596" s="431" t="str">
        <f t="shared" si="74"/>
        <v/>
      </c>
      <c r="R1596" s="416"/>
      <c r="S1596" s="416"/>
    </row>
    <row r="1597" spans="1:19" ht="54.95" customHeight="1" x14ac:dyDescent="0.2">
      <c r="A1597" s="424">
        <v>1592</v>
      </c>
      <c r="B1597" s="478"/>
      <c r="C1597" s="435"/>
      <c r="D1597" s="416"/>
      <c r="E1597" s="416"/>
      <c r="F1597" s="479"/>
      <c r="G1597" s="480"/>
      <c r="H1597" s="416"/>
      <c r="I1597" s="416"/>
      <c r="J1597" s="416"/>
      <c r="K1597" s="416"/>
      <c r="L1597" s="416"/>
      <c r="M1597" s="416"/>
      <c r="N1597" s="416"/>
      <c r="O1597" s="430">
        <f t="shared" si="72"/>
        <v>-11</v>
      </c>
      <c r="P1597" s="430">
        <f t="shared" si="73"/>
        <v>-10</v>
      </c>
      <c r="Q1597" s="431" t="str">
        <f t="shared" si="74"/>
        <v/>
      </c>
      <c r="R1597" s="416"/>
      <c r="S1597" s="416"/>
    </row>
    <row r="1598" spans="1:19" ht="54.95" customHeight="1" x14ac:dyDescent="0.2">
      <c r="A1598" s="424">
        <v>1593</v>
      </c>
      <c r="B1598" s="478"/>
      <c r="C1598" s="435"/>
      <c r="D1598" s="416"/>
      <c r="E1598" s="416"/>
      <c r="F1598" s="479"/>
      <c r="G1598" s="480"/>
      <c r="H1598" s="416"/>
      <c r="I1598" s="416"/>
      <c r="J1598" s="416"/>
      <c r="K1598" s="416"/>
      <c r="L1598" s="416"/>
      <c r="M1598" s="416"/>
      <c r="N1598" s="416"/>
      <c r="O1598" s="430">
        <f t="shared" si="72"/>
        <v>-11</v>
      </c>
      <c r="P1598" s="430">
        <f t="shared" si="73"/>
        <v>-10</v>
      </c>
      <c r="Q1598" s="431" t="str">
        <f t="shared" si="74"/>
        <v/>
      </c>
      <c r="R1598" s="416"/>
      <c r="S1598" s="416"/>
    </row>
    <row r="1599" spans="1:19" ht="54.95" customHeight="1" x14ac:dyDescent="0.2">
      <c r="A1599" s="424">
        <v>1594</v>
      </c>
      <c r="B1599" s="478"/>
      <c r="C1599" s="435"/>
      <c r="D1599" s="416"/>
      <c r="E1599" s="416"/>
      <c r="F1599" s="479"/>
      <c r="G1599" s="480"/>
      <c r="H1599" s="416"/>
      <c r="I1599" s="416"/>
      <c r="J1599" s="416"/>
      <c r="K1599" s="416"/>
      <c r="L1599" s="416"/>
      <c r="M1599" s="416"/>
      <c r="N1599" s="416"/>
      <c r="O1599" s="430">
        <f t="shared" si="72"/>
        <v>-11</v>
      </c>
      <c r="P1599" s="430">
        <f t="shared" si="73"/>
        <v>-10</v>
      </c>
      <c r="Q1599" s="431" t="str">
        <f t="shared" si="74"/>
        <v/>
      </c>
      <c r="R1599" s="416"/>
      <c r="S1599" s="416"/>
    </row>
    <row r="1600" spans="1:19" ht="54.95" customHeight="1" x14ac:dyDescent="0.2">
      <c r="A1600" s="424">
        <v>1595</v>
      </c>
      <c r="B1600" s="478"/>
      <c r="C1600" s="435"/>
      <c r="D1600" s="416"/>
      <c r="E1600" s="416"/>
      <c r="F1600" s="479"/>
      <c r="G1600" s="480"/>
      <c r="H1600" s="416"/>
      <c r="I1600" s="416"/>
      <c r="J1600" s="416"/>
      <c r="K1600" s="416"/>
      <c r="L1600" s="416"/>
      <c r="M1600" s="416"/>
      <c r="N1600" s="416"/>
      <c r="O1600" s="430">
        <f t="shared" si="72"/>
        <v>-11</v>
      </c>
      <c r="P1600" s="430">
        <f t="shared" si="73"/>
        <v>-10</v>
      </c>
      <c r="Q1600" s="431" t="str">
        <f t="shared" si="74"/>
        <v/>
      </c>
      <c r="R1600" s="416"/>
      <c r="S1600" s="416"/>
    </row>
    <row r="1601" spans="1:19" ht="54.95" customHeight="1" x14ac:dyDescent="0.2">
      <c r="A1601" s="424">
        <v>1596</v>
      </c>
      <c r="B1601" s="478"/>
      <c r="C1601" s="435"/>
      <c r="D1601" s="416"/>
      <c r="E1601" s="416"/>
      <c r="F1601" s="479"/>
      <c r="G1601" s="480"/>
      <c r="H1601" s="416"/>
      <c r="I1601" s="416"/>
      <c r="J1601" s="416"/>
      <c r="K1601" s="416"/>
      <c r="L1601" s="416"/>
      <c r="M1601" s="416"/>
      <c r="N1601" s="416"/>
      <c r="O1601" s="430">
        <f t="shared" si="72"/>
        <v>-11</v>
      </c>
      <c r="P1601" s="430">
        <f t="shared" si="73"/>
        <v>-10</v>
      </c>
      <c r="Q1601" s="431" t="str">
        <f t="shared" si="74"/>
        <v/>
      </c>
      <c r="R1601" s="416"/>
      <c r="S1601" s="416"/>
    </row>
    <row r="1602" spans="1:19" ht="54.95" customHeight="1" x14ac:dyDescent="0.2">
      <c r="A1602" s="424">
        <v>1597</v>
      </c>
      <c r="B1602" s="478"/>
      <c r="C1602" s="435"/>
      <c r="D1602" s="416"/>
      <c r="E1602" s="416"/>
      <c r="F1602" s="479"/>
      <c r="G1602" s="480"/>
      <c r="H1602" s="416"/>
      <c r="I1602" s="416"/>
      <c r="J1602" s="416"/>
      <c r="K1602" s="416"/>
      <c r="L1602" s="416"/>
      <c r="M1602" s="416"/>
      <c r="N1602" s="416"/>
      <c r="O1602" s="430">
        <f t="shared" si="72"/>
        <v>-11</v>
      </c>
      <c r="P1602" s="430">
        <f t="shared" si="73"/>
        <v>-10</v>
      </c>
      <c r="Q1602" s="431" t="str">
        <f t="shared" si="74"/>
        <v/>
      </c>
      <c r="R1602" s="416"/>
      <c r="S1602" s="416"/>
    </row>
    <row r="1603" spans="1:19" ht="54.95" customHeight="1" x14ac:dyDescent="0.2">
      <c r="A1603" s="424">
        <v>1598</v>
      </c>
      <c r="B1603" s="478"/>
      <c r="C1603" s="435"/>
      <c r="D1603" s="416"/>
      <c r="E1603" s="416"/>
      <c r="F1603" s="479"/>
      <c r="G1603" s="480"/>
      <c r="H1603" s="416"/>
      <c r="I1603" s="416"/>
      <c r="J1603" s="416"/>
      <c r="K1603" s="416"/>
      <c r="L1603" s="416"/>
      <c r="M1603" s="416"/>
      <c r="N1603" s="416"/>
      <c r="O1603" s="430">
        <f t="shared" si="72"/>
        <v>-11</v>
      </c>
      <c r="P1603" s="430">
        <f t="shared" si="73"/>
        <v>-10</v>
      </c>
      <c r="Q1603" s="431" t="str">
        <f t="shared" si="74"/>
        <v/>
      </c>
      <c r="R1603" s="416"/>
      <c r="S1603" s="416"/>
    </row>
    <row r="1604" spans="1:19" ht="54.95" customHeight="1" x14ac:dyDescent="0.2">
      <c r="A1604" s="424">
        <v>1599</v>
      </c>
      <c r="B1604" s="478"/>
      <c r="C1604" s="435"/>
      <c r="D1604" s="416"/>
      <c r="E1604" s="416"/>
      <c r="F1604" s="479"/>
      <c r="G1604" s="480"/>
      <c r="H1604" s="416"/>
      <c r="I1604" s="416"/>
      <c r="J1604" s="416"/>
      <c r="K1604" s="416"/>
      <c r="L1604" s="416"/>
      <c r="M1604" s="416"/>
      <c r="N1604" s="416"/>
      <c r="O1604" s="430">
        <f t="shared" si="72"/>
        <v>-11</v>
      </c>
      <c r="P1604" s="430">
        <f t="shared" si="73"/>
        <v>-10</v>
      </c>
      <c r="Q1604" s="431" t="str">
        <f t="shared" si="74"/>
        <v/>
      </c>
      <c r="R1604" s="416"/>
      <c r="S1604" s="416"/>
    </row>
    <row r="1605" spans="1:19" ht="54.95" customHeight="1" x14ac:dyDescent="0.2">
      <c r="A1605" s="424">
        <v>1600</v>
      </c>
      <c r="B1605" s="478"/>
      <c r="C1605" s="435"/>
      <c r="D1605" s="416"/>
      <c r="E1605" s="416"/>
      <c r="F1605" s="479"/>
      <c r="G1605" s="480"/>
      <c r="H1605" s="416"/>
      <c r="I1605" s="416"/>
      <c r="J1605" s="416"/>
      <c r="K1605" s="416"/>
      <c r="L1605" s="416"/>
      <c r="M1605" s="416"/>
      <c r="N1605" s="416"/>
      <c r="O1605" s="430">
        <f t="shared" si="72"/>
        <v>-11</v>
      </c>
      <c r="P1605" s="430">
        <f t="shared" si="73"/>
        <v>-10</v>
      </c>
      <c r="Q1605" s="431" t="str">
        <f t="shared" si="74"/>
        <v/>
      </c>
      <c r="R1605" s="416"/>
      <c r="S1605" s="416"/>
    </row>
    <row r="1606" spans="1:19" ht="54.95" customHeight="1" x14ac:dyDescent="0.2">
      <c r="A1606" s="424">
        <v>1601</v>
      </c>
      <c r="B1606" s="478"/>
      <c r="C1606" s="435"/>
      <c r="D1606" s="416"/>
      <c r="E1606" s="416"/>
      <c r="F1606" s="479"/>
      <c r="G1606" s="480"/>
      <c r="H1606" s="416"/>
      <c r="I1606" s="416"/>
      <c r="J1606" s="416"/>
      <c r="K1606" s="416"/>
      <c r="L1606" s="416"/>
      <c r="M1606" s="416"/>
      <c r="N1606" s="416"/>
      <c r="O1606" s="430">
        <f t="shared" si="72"/>
        <v>-11</v>
      </c>
      <c r="P1606" s="430">
        <f t="shared" si="73"/>
        <v>-10</v>
      </c>
      <c r="Q1606" s="431" t="str">
        <f t="shared" si="74"/>
        <v/>
      </c>
      <c r="R1606" s="416"/>
      <c r="S1606" s="416"/>
    </row>
    <row r="1607" spans="1:19" ht="54.95" customHeight="1" x14ac:dyDescent="0.2">
      <c r="A1607" s="424">
        <v>1602</v>
      </c>
      <c r="B1607" s="478"/>
      <c r="C1607" s="435"/>
      <c r="D1607" s="416"/>
      <c r="E1607" s="416"/>
      <c r="F1607" s="479"/>
      <c r="G1607" s="480"/>
      <c r="H1607" s="416"/>
      <c r="I1607" s="416"/>
      <c r="J1607" s="416"/>
      <c r="K1607" s="416"/>
      <c r="L1607" s="416"/>
      <c r="M1607" s="416"/>
      <c r="N1607" s="416"/>
      <c r="O1607" s="430">
        <f t="shared" ref="O1607:O1670" si="75">IF(B1607=0,0,IF(YEAR(B1607)=$P$1,MONTH(B1607)-$O$1+12,(YEAR(B1607)-$P$1)*11-$O$1+5+MONTH(B1607)))-11</f>
        <v>-11</v>
      </c>
      <c r="P1607" s="430">
        <f t="shared" ref="P1607:P1670" si="76">IF(C1607=0,0,IF(YEAR(C1607)=$P$1,MONTH(C1607)-$O$1+11,(YEAR(C1607)-$P$1)*12-$O$1+11+MONTH(C1607)))-10</f>
        <v>-10</v>
      </c>
      <c r="Q1607" s="431" t="str">
        <f t="shared" ref="Q1607:Q1670" si="77">SUBSTITUTE(D1607," ","_")</f>
        <v/>
      </c>
      <c r="R1607" s="416"/>
      <c r="S1607" s="416"/>
    </row>
    <row r="1608" spans="1:19" ht="54.95" customHeight="1" x14ac:dyDescent="0.2">
      <c r="A1608" s="424">
        <v>1603</v>
      </c>
      <c r="B1608" s="478"/>
      <c r="C1608" s="435"/>
      <c r="D1608" s="416"/>
      <c r="E1608" s="416"/>
      <c r="F1608" s="479"/>
      <c r="G1608" s="480"/>
      <c r="H1608" s="416"/>
      <c r="I1608" s="416"/>
      <c r="J1608" s="416"/>
      <c r="K1608" s="416"/>
      <c r="L1608" s="416"/>
      <c r="M1608" s="416"/>
      <c r="N1608" s="416"/>
      <c r="O1608" s="430">
        <f t="shared" si="75"/>
        <v>-11</v>
      </c>
      <c r="P1608" s="430">
        <f t="shared" si="76"/>
        <v>-10</v>
      </c>
      <c r="Q1608" s="431" t="str">
        <f t="shared" si="77"/>
        <v/>
      </c>
      <c r="R1608" s="416"/>
      <c r="S1608" s="416"/>
    </row>
    <row r="1609" spans="1:19" ht="54.95" customHeight="1" x14ac:dyDescent="0.2">
      <c r="A1609" s="424">
        <v>1604</v>
      </c>
      <c r="B1609" s="478"/>
      <c r="C1609" s="435"/>
      <c r="D1609" s="416"/>
      <c r="E1609" s="416"/>
      <c r="F1609" s="479"/>
      <c r="G1609" s="480"/>
      <c r="H1609" s="416"/>
      <c r="I1609" s="416"/>
      <c r="J1609" s="416"/>
      <c r="K1609" s="416"/>
      <c r="L1609" s="416"/>
      <c r="M1609" s="416"/>
      <c r="N1609" s="416"/>
      <c r="O1609" s="430">
        <f t="shared" si="75"/>
        <v>-11</v>
      </c>
      <c r="P1609" s="430">
        <f t="shared" si="76"/>
        <v>-10</v>
      </c>
      <c r="Q1609" s="431" t="str">
        <f t="shared" si="77"/>
        <v/>
      </c>
      <c r="R1609" s="416"/>
      <c r="S1609" s="416"/>
    </row>
    <row r="1610" spans="1:19" ht="54.95" customHeight="1" x14ac:dyDescent="0.2">
      <c r="A1610" s="424">
        <v>1605</v>
      </c>
      <c r="B1610" s="478"/>
      <c r="C1610" s="435"/>
      <c r="D1610" s="416"/>
      <c r="E1610" s="416"/>
      <c r="F1610" s="479"/>
      <c r="G1610" s="480"/>
      <c r="H1610" s="416"/>
      <c r="I1610" s="416"/>
      <c r="J1610" s="416"/>
      <c r="K1610" s="416"/>
      <c r="L1610" s="416"/>
      <c r="M1610" s="416"/>
      <c r="N1610" s="416"/>
      <c r="O1610" s="430">
        <f t="shared" si="75"/>
        <v>-11</v>
      </c>
      <c r="P1610" s="430">
        <f t="shared" si="76"/>
        <v>-10</v>
      </c>
      <c r="Q1610" s="431" t="str">
        <f t="shared" si="77"/>
        <v/>
      </c>
      <c r="R1610" s="416"/>
      <c r="S1610" s="416"/>
    </row>
    <row r="1611" spans="1:19" ht="54.95" customHeight="1" x14ac:dyDescent="0.2">
      <c r="A1611" s="424">
        <v>1606</v>
      </c>
      <c r="B1611" s="478"/>
      <c r="C1611" s="435"/>
      <c r="D1611" s="416"/>
      <c r="E1611" s="416"/>
      <c r="F1611" s="479"/>
      <c r="G1611" s="480"/>
      <c r="H1611" s="416"/>
      <c r="I1611" s="416"/>
      <c r="J1611" s="416"/>
      <c r="K1611" s="416"/>
      <c r="L1611" s="416"/>
      <c r="M1611" s="416"/>
      <c r="N1611" s="416"/>
      <c r="O1611" s="430">
        <f t="shared" si="75"/>
        <v>-11</v>
      </c>
      <c r="P1611" s="430">
        <f t="shared" si="76"/>
        <v>-10</v>
      </c>
      <c r="Q1611" s="431" t="str">
        <f t="shared" si="77"/>
        <v/>
      </c>
      <c r="R1611" s="416"/>
      <c r="S1611" s="416"/>
    </row>
    <row r="1612" spans="1:19" ht="54.95" customHeight="1" x14ac:dyDescent="0.2">
      <c r="A1612" s="424">
        <v>1607</v>
      </c>
      <c r="B1612" s="478"/>
      <c r="C1612" s="435"/>
      <c r="D1612" s="416"/>
      <c r="E1612" s="416"/>
      <c r="F1612" s="479"/>
      <c r="G1612" s="480"/>
      <c r="H1612" s="416"/>
      <c r="I1612" s="416"/>
      <c r="J1612" s="416"/>
      <c r="K1612" s="416"/>
      <c r="L1612" s="416"/>
      <c r="M1612" s="416"/>
      <c r="N1612" s="416"/>
      <c r="O1612" s="430">
        <f t="shared" si="75"/>
        <v>-11</v>
      </c>
      <c r="P1612" s="430">
        <f t="shared" si="76"/>
        <v>-10</v>
      </c>
      <c r="Q1612" s="431" t="str">
        <f t="shared" si="77"/>
        <v/>
      </c>
      <c r="R1612" s="416"/>
      <c r="S1612" s="416"/>
    </row>
    <row r="1613" spans="1:19" ht="54.95" customHeight="1" x14ac:dyDescent="0.2">
      <c r="A1613" s="424">
        <v>1608</v>
      </c>
      <c r="B1613" s="478"/>
      <c r="C1613" s="435"/>
      <c r="D1613" s="416"/>
      <c r="E1613" s="416"/>
      <c r="F1613" s="479"/>
      <c r="G1613" s="480"/>
      <c r="H1613" s="416"/>
      <c r="I1613" s="416"/>
      <c r="J1613" s="416"/>
      <c r="K1613" s="416"/>
      <c r="L1613" s="416"/>
      <c r="M1613" s="416"/>
      <c r="N1613" s="416"/>
      <c r="O1613" s="430">
        <f t="shared" si="75"/>
        <v>-11</v>
      </c>
      <c r="P1613" s="430">
        <f t="shared" si="76"/>
        <v>-10</v>
      </c>
      <c r="Q1613" s="431" t="str">
        <f t="shared" si="77"/>
        <v/>
      </c>
      <c r="R1613" s="416"/>
      <c r="S1613" s="416"/>
    </row>
    <row r="1614" spans="1:19" ht="54.95" customHeight="1" x14ac:dyDescent="0.2">
      <c r="A1614" s="424">
        <v>1609</v>
      </c>
      <c r="B1614" s="478"/>
      <c r="C1614" s="435"/>
      <c r="D1614" s="416"/>
      <c r="E1614" s="416"/>
      <c r="F1614" s="479"/>
      <c r="G1614" s="480"/>
      <c r="H1614" s="416"/>
      <c r="I1614" s="416"/>
      <c r="J1614" s="416"/>
      <c r="K1614" s="416"/>
      <c r="L1614" s="416"/>
      <c r="M1614" s="416"/>
      <c r="N1614" s="416"/>
      <c r="O1614" s="430">
        <f t="shared" si="75"/>
        <v>-11</v>
      </c>
      <c r="P1614" s="430">
        <f t="shared" si="76"/>
        <v>-10</v>
      </c>
      <c r="Q1614" s="431" t="str">
        <f t="shared" si="77"/>
        <v/>
      </c>
      <c r="R1614" s="416"/>
      <c r="S1614" s="416"/>
    </row>
    <row r="1615" spans="1:19" ht="54.95" customHeight="1" x14ac:dyDescent="0.2">
      <c r="A1615" s="424">
        <v>1610</v>
      </c>
      <c r="B1615" s="478"/>
      <c r="C1615" s="435"/>
      <c r="D1615" s="416"/>
      <c r="E1615" s="416"/>
      <c r="F1615" s="479"/>
      <c r="G1615" s="480"/>
      <c r="H1615" s="416"/>
      <c r="I1615" s="416"/>
      <c r="J1615" s="416"/>
      <c r="K1615" s="416"/>
      <c r="L1615" s="416"/>
      <c r="M1615" s="416"/>
      <c r="N1615" s="416"/>
      <c r="O1615" s="430">
        <f t="shared" si="75"/>
        <v>-11</v>
      </c>
      <c r="P1615" s="430">
        <f t="shared" si="76"/>
        <v>-10</v>
      </c>
      <c r="Q1615" s="431" t="str">
        <f t="shared" si="77"/>
        <v/>
      </c>
      <c r="R1615" s="416"/>
      <c r="S1615" s="416"/>
    </row>
    <row r="1616" spans="1:19" ht="54.95" customHeight="1" x14ac:dyDescent="0.2">
      <c r="A1616" s="424">
        <v>1611</v>
      </c>
      <c r="B1616" s="478"/>
      <c r="C1616" s="435"/>
      <c r="D1616" s="416"/>
      <c r="E1616" s="416"/>
      <c r="F1616" s="479"/>
      <c r="G1616" s="480"/>
      <c r="H1616" s="416"/>
      <c r="I1616" s="416"/>
      <c r="J1616" s="416"/>
      <c r="K1616" s="416"/>
      <c r="L1616" s="416"/>
      <c r="M1616" s="416"/>
      <c r="N1616" s="416"/>
      <c r="O1616" s="430">
        <f t="shared" si="75"/>
        <v>-11</v>
      </c>
      <c r="P1616" s="430">
        <f t="shared" si="76"/>
        <v>-10</v>
      </c>
      <c r="Q1616" s="431" t="str">
        <f t="shared" si="77"/>
        <v/>
      </c>
      <c r="R1616" s="416"/>
      <c r="S1616" s="416"/>
    </row>
    <row r="1617" spans="1:19" ht="54.95" customHeight="1" x14ac:dyDescent="0.2">
      <c r="A1617" s="424">
        <v>1612</v>
      </c>
      <c r="B1617" s="478"/>
      <c r="C1617" s="435"/>
      <c r="D1617" s="416"/>
      <c r="E1617" s="416"/>
      <c r="F1617" s="479"/>
      <c r="G1617" s="480"/>
      <c r="H1617" s="416"/>
      <c r="I1617" s="416"/>
      <c r="J1617" s="416"/>
      <c r="K1617" s="416"/>
      <c r="L1617" s="416"/>
      <c r="M1617" s="416"/>
      <c r="N1617" s="416"/>
      <c r="O1617" s="430">
        <f t="shared" si="75"/>
        <v>-11</v>
      </c>
      <c r="P1617" s="430">
        <f t="shared" si="76"/>
        <v>-10</v>
      </c>
      <c r="Q1617" s="431" t="str">
        <f t="shared" si="77"/>
        <v/>
      </c>
      <c r="R1617" s="416"/>
      <c r="S1617" s="416"/>
    </row>
    <row r="1618" spans="1:19" ht="54.95" customHeight="1" x14ac:dyDescent="0.2">
      <c r="A1618" s="424">
        <v>1613</v>
      </c>
      <c r="B1618" s="478"/>
      <c r="C1618" s="435"/>
      <c r="D1618" s="416"/>
      <c r="E1618" s="416"/>
      <c r="F1618" s="479"/>
      <c r="G1618" s="480"/>
      <c r="H1618" s="416"/>
      <c r="I1618" s="416"/>
      <c r="J1618" s="416"/>
      <c r="K1618" s="416"/>
      <c r="L1618" s="416"/>
      <c r="M1618" s="416"/>
      <c r="N1618" s="416"/>
      <c r="O1618" s="430">
        <f t="shared" si="75"/>
        <v>-11</v>
      </c>
      <c r="P1618" s="430">
        <f t="shared" si="76"/>
        <v>-10</v>
      </c>
      <c r="Q1618" s="431" t="str">
        <f t="shared" si="77"/>
        <v/>
      </c>
      <c r="R1618" s="416"/>
      <c r="S1618" s="416"/>
    </row>
    <row r="1619" spans="1:19" ht="54.95" customHeight="1" x14ac:dyDescent="0.2">
      <c r="A1619" s="424">
        <v>1614</v>
      </c>
      <c r="B1619" s="478"/>
      <c r="C1619" s="435"/>
      <c r="D1619" s="416"/>
      <c r="E1619" s="416"/>
      <c r="F1619" s="479"/>
      <c r="G1619" s="480"/>
      <c r="H1619" s="416"/>
      <c r="I1619" s="416"/>
      <c r="J1619" s="416"/>
      <c r="K1619" s="416"/>
      <c r="L1619" s="416"/>
      <c r="M1619" s="416"/>
      <c r="N1619" s="416"/>
      <c r="O1619" s="430">
        <f t="shared" si="75"/>
        <v>-11</v>
      </c>
      <c r="P1619" s="430">
        <f t="shared" si="76"/>
        <v>-10</v>
      </c>
      <c r="Q1619" s="431" t="str">
        <f t="shared" si="77"/>
        <v/>
      </c>
      <c r="R1619" s="416"/>
      <c r="S1619" s="416"/>
    </row>
    <row r="1620" spans="1:19" ht="54.95" customHeight="1" x14ac:dyDescent="0.2">
      <c r="A1620" s="424">
        <v>1615</v>
      </c>
      <c r="B1620" s="478"/>
      <c r="C1620" s="435"/>
      <c r="D1620" s="416"/>
      <c r="E1620" s="416"/>
      <c r="F1620" s="479"/>
      <c r="G1620" s="480"/>
      <c r="H1620" s="416"/>
      <c r="I1620" s="416"/>
      <c r="J1620" s="416"/>
      <c r="K1620" s="416"/>
      <c r="L1620" s="416"/>
      <c r="M1620" s="416"/>
      <c r="N1620" s="416"/>
      <c r="O1620" s="430">
        <f t="shared" si="75"/>
        <v>-11</v>
      </c>
      <c r="P1620" s="430">
        <f t="shared" si="76"/>
        <v>-10</v>
      </c>
      <c r="Q1620" s="431" t="str">
        <f t="shared" si="77"/>
        <v/>
      </c>
      <c r="R1620" s="416"/>
      <c r="S1620" s="416"/>
    </row>
    <row r="1621" spans="1:19" ht="54.95" customHeight="1" x14ac:dyDescent="0.2">
      <c r="A1621" s="424">
        <v>1616</v>
      </c>
      <c r="B1621" s="478"/>
      <c r="C1621" s="435"/>
      <c r="D1621" s="416"/>
      <c r="E1621" s="416"/>
      <c r="F1621" s="479"/>
      <c r="G1621" s="480"/>
      <c r="H1621" s="416"/>
      <c r="I1621" s="416"/>
      <c r="J1621" s="416"/>
      <c r="K1621" s="416"/>
      <c r="L1621" s="416"/>
      <c r="M1621" s="416"/>
      <c r="N1621" s="416"/>
      <c r="O1621" s="430">
        <f t="shared" si="75"/>
        <v>-11</v>
      </c>
      <c r="P1621" s="430">
        <f t="shared" si="76"/>
        <v>-10</v>
      </c>
      <c r="Q1621" s="431" t="str">
        <f t="shared" si="77"/>
        <v/>
      </c>
      <c r="R1621" s="416"/>
      <c r="S1621" s="416"/>
    </row>
    <row r="1622" spans="1:19" ht="54.95" customHeight="1" x14ac:dyDescent="0.2">
      <c r="A1622" s="424">
        <v>1617</v>
      </c>
      <c r="B1622" s="478"/>
      <c r="C1622" s="435"/>
      <c r="D1622" s="416"/>
      <c r="E1622" s="416"/>
      <c r="F1622" s="479"/>
      <c r="G1622" s="480"/>
      <c r="H1622" s="416"/>
      <c r="I1622" s="416"/>
      <c r="J1622" s="416"/>
      <c r="K1622" s="416"/>
      <c r="L1622" s="416"/>
      <c r="M1622" s="416"/>
      <c r="N1622" s="416"/>
      <c r="O1622" s="430">
        <f t="shared" si="75"/>
        <v>-11</v>
      </c>
      <c r="P1622" s="430">
        <f t="shared" si="76"/>
        <v>-10</v>
      </c>
      <c r="Q1622" s="431" t="str">
        <f t="shared" si="77"/>
        <v/>
      </c>
      <c r="R1622" s="416"/>
      <c r="S1622" s="416"/>
    </row>
    <row r="1623" spans="1:19" ht="54.95" customHeight="1" x14ac:dyDescent="0.2">
      <c r="A1623" s="424">
        <v>1618</v>
      </c>
      <c r="B1623" s="478"/>
      <c r="C1623" s="435"/>
      <c r="D1623" s="416"/>
      <c r="E1623" s="416"/>
      <c r="F1623" s="479"/>
      <c r="G1623" s="480"/>
      <c r="H1623" s="416"/>
      <c r="I1623" s="416"/>
      <c r="J1623" s="416"/>
      <c r="K1623" s="416"/>
      <c r="L1623" s="416"/>
      <c r="M1623" s="416"/>
      <c r="N1623" s="416"/>
      <c r="O1623" s="430">
        <f t="shared" si="75"/>
        <v>-11</v>
      </c>
      <c r="P1623" s="430">
        <f t="shared" si="76"/>
        <v>-10</v>
      </c>
      <c r="Q1623" s="431" t="str">
        <f t="shared" si="77"/>
        <v/>
      </c>
      <c r="R1623" s="416"/>
      <c r="S1623" s="416"/>
    </row>
    <row r="1624" spans="1:19" ht="54.95" customHeight="1" x14ac:dyDescent="0.2">
      <c r="A1624" s="424">
        <v>1619</v>
      </c>
      <c r="B1624" s="478"/>
      <c r="C1624" s="435"/>
      <c r="D1624" s="416"/>
      <c r="E1624" s="416"/>
      <c r="F1624" s="479"/>
      <c r="G1624" s="480"/>
      <c r="H1624" s="416"/>
      <c r="I1624" s="416"/>
      <c r="J1624" s="416"/>
      <c r="K1624" s="416"/>
      <c r="L1624" s="416"/>
      <c r="M1624" s="416"/>
      <c r="N1624" s="416"/>
      <c r="O1624" s="430">
        <f t="shared" si="75"/>
        <v>-11</v>
      </c>
      <c r="P1624" s="430">
        <f t="shared" si="76"/>
        <v>-10</v>
      </c>
      <c r="Q1624" s="431" t="str">
        <f t="shared" si="77"/>
        <v/>
      </c>
      <c r="R1624" s="416"/>
      <c r="S1624" s="416"/>
    </row>
    <row r="1625" spans="1:19" ht="54.95" customHeight="1" x14ac:dyDescent="0.2">
      <c r="A1625" s="424">
        <v>1620</v>
      </c>
      <c r="B1625" s="478"/>
      <c r="C1625" s="435"/>
      <c r="D1625" s="416"/>
      <c r="E1625" s="416"/>
      <c r="F1625" s="479"/>
      <c r="G1625" s="480"/>
      <c r="H1625" s="416"/>
      <c r="I1625" s="416"/>
      <c r="J1625" s="416"/>
      <c r="K1625" s="416"/>
      <c r="L1625" s="416"/>
      <c r="M1625" s="416"/>
      <c r="N1625" s="416"/>
      <c r="O1625" s="430">
        <f t="shared" si="75"/>
        <v>-11</v>
      </c>
      <c r="P1625" s="430">
        <f t="shared" si="76"/>
        <v>-10</v>
      </c>
      <c r="Q1625" s="431" t="str">
        <f t="shared" si="77"/>
        <v/>
      </c>
      <c r="R1625" s="416"/>
      <c r="S1625" s="416"/>
    </row>
    <row r="1626" spans="1:19" ht="54.95" customHeight="1" x14ac:dyDescent="0.2">
      <c r="A1626" s="424">
        <v>1621</v>
      </c>
      <c r="B1626" s="478"/>
      <c r="C1626" s="435"/>
      <c r="D1626" s="416"/>
      <c r="E1626" s="416"/>
      <c r="F1626" s="479"/>
      <c r="G1626" s="480"/>
      <c r="H1626" s="416"/>
      <c r="I1626" s="416"/>
      <c r="J1626" s="416"/>
      <c r="K1626" s="416"/>
      <c r="L1626" s="416"/>
      <c r="M1626" s="416"/>
      <c r="N1626" s="416"/>
      <c r="O1626" s="430">
        <f t="shared" si="75"/>
        <v>-11</v>
      </c>
      <c r="P1626" s="430">
        <f t="shared" si="76"/>
        <v>-10</v>
      </c>
      <c r="Q1626" s="431" t="str">
        <f t="shared" si="77"/>
        <v/>
      </c>
      <c r="R1626" s="416"/>
      <c r="S1626" s="416"/>
    </row>
    <row r="1627" spans="1:19" ht="54.95" customHeight="1" x14ac:dyDescent="0.2">
      <c r="A1627" s="424">
        <v>1622</v>
      </c>
      <c r="B1627" s="478"/>
      <c r="C1627" s="435"/>
      <c r="D1627" s="416"/>
      <c r="E1627" s="416"/>
      <c r="F1627" s="479"/>
      <c r="G1627" s="480"/>
      <c r="H1627" s="416"/>
      <c r="I1627" s="416"/>
      <c r="J1627" s="416"/>
      <c r="K1627" s="416"/>
      <c r="L1627" s="416"/>
      <c r="M1627" s="416"/>
      <c r="N1627" s="416"/>
      <c r="O1627" s="430">
        <f t="shared" si="75"/>
        <v>-11</v>
      </c>
      <c r="P1627" s="430">
        <f t="shared" si="76"/>
        <v>-10</v>
      </c>
      <c r="Q1627" s="431" t="str">
        <f t="shared" si="77"/>
        <v/>
      </c>
      <c r="R1627" s="416"/>
      <c r="S1627" s="416"/>
    </row>
    <row r="1628" spans="1:19" ht="54.95" customHeight="1" x14ac:dyDescent="0.2">
      <c r="A1628" s="424">
        <v>1623</v>
      </c>
      <c r="B1628" s="478"/>
      <c r="C1628" s="435"/>
      <c r="D1628" s="416"/>
      <c r="E1628" s="416"/>
      <c r="F1628" s="479"/>
      <c r="G1628" s="480"/>
      <c r="H1628" s="416"/>
      <c r="I1628" s="416"/>
      <c r="J1628" s="416"/>
      <c r="K1628" s="416"/>
      <c r="L1628" s="416"/>
      <c r="M1628" s="416"/>
      <c r="N1628" s="416"/>
      <c r="O1628" s="430">
        <f t="shared" si="75"/>
        <v>-11</v>
      </c>
      <c r="P1628" s="430">
        <f t="shared" si="76"/>
        <v>-10</v>
      </c>
      <c r="Q1628" s="431" t="str">
        <f t="shared" si="77"/>
        <v/>
      </c>
      <c r="R1628" s="416"/>
      <c r="S1628" s="416"/>
    </row>
    <row r="1629" spans="1:19" ht="54.95" customHeight="1" x14ac:dyDescent="0.2">
      <c r="A1629" s="424">
        <v>1624</v>
      </c>
      <c r="B1629" s="478"/>
      <c r="C1629" s="435"/>
      <c r="D1629" s="416"/>
      <c r="E1629" s="416"/>
      <c r="F1629" s="479"/>
      <c r="G1629" s="480"/>
      <c r="H1629" s="416"/>
      <c r="I1629" s="416"/>
      <c r="J1629" s="416"/>
      <c r="K1629" s="416"/>
      <c r="L1629" s="416"/>
      <c r="M1629" s="416"/>
      <c r="N1629" s="416"/>
      <c r="O1629" s="430">
        <f t="shared" si="75"/>
        <v>-11</v>
      </c>
      <c r="P1629" s="430">
        <f t="shared" si="76"/>
        <v>-10</v>
      </c>
      <c r="Q1629" s="431" t="str">
        <f t="shared" si="77"/>
        <v/>
      </c>
      <c r="R1629" s="416"/>
      <c r="S1629" s="416"/>
    </row>
    <row r="1630" spans="1:19" ht="54.95" customHeight="1" x14ac:dyDescent="0.2">
      <c r="A1630" s="424">
        <v>1625</v>
      </c>
      <c r="B1630" s="478"/>
      <c r="C1630" s="435"/>
      <c r="D1630" s="416"/>
      <c r="E1630" s="416"/>
      <c r="F1630" s="479"/>
      <c r="G1630" s="480"/>
      <c r="H1630" s="416"/>
      <c r="I1630" s="416"/>
      <c r="J1630" s="416"/>
      <c r="K1630" s="416"/>
      <c r="L1630" s="416"/>
      <c r="M1630" s="416"/>
      <c r="N1630" s="416"/>
      <c r="O1630" s="430">
        <f t="shared" si="75"/>
        <v>-11</v>
      </c>
      <c r="P1630" s="430">
        <f t="shared" si="76"/>
        <v>-10</v>
      </c>
      <c r="Q1630" s="431" t="str">
        <f t="shared" si="77"/>
        <v/>
      </c>
      <c r="R1630" s="416"/>
      <c r="S1630" s="416"/>
    </row>
    <row r="1631" spans="1:19" ht="54.95" customHeight="1" x14ac:dyDescent="0.2">
      <c r="A1631" s="424">
        <v>1626</v>
      </c>
      <c r="B1631" s="478"/>
      <c r="C1631" s="435"/>
      <c r="D1631" s="416"/>
      <c r="E1631" s="416"/>
      <c r="F1631" s="479"/>
      <c r="G1631" s="480"/>
      <c r="H1631" s="416"/>
      <c r="I1631" s="416"/>
      <c r="J1631" s="416"/>
      <c r="K1631" s="416"/>
      <c r="L1631" s="416"/>
      <c r="M1631" s="416"/>
      <c r="N1631" s="416"/>
      <c r="O1631" s="430">
        <f t="shared" si="75"/>
        <v>-11</v>
      </c>
      <c r="P1631" s="430">
        <f t="shared" si="76"/>
        <v>-10</v>
      </c>
      <c r="Q1631" s="431" t="str">
        <f t="shared" si="77"/>
        <v/>
      </c>
      <c r="R1631" s="416"/>
      <c r="S1631" s="416"/>
    </row>
    <row r="1632" spans="1:19" ht="54.95" customHeight="1" x14ac:dyDescent="0.2">
      <c r="A1632" s="424">
        <v>1627</v>
      </c>
      <c r="B1632" s="478"/>
      <c r="C1632" s="435"/>
      <c r="D1632" s="416"/>
      <c r="E1632" s="416"/>
      <c r="F1632" s="479"/>
      <c r="G1632" s="480"/>
      <c r="H1632" s="416"/>
      <c r="I1632" s="416"/>
      <c r="J1632" s="416"/>
      <c r="K1632" s="416"/>
      <c r="L1632" s="416"/>
      <c r="M1632" s="416"/>
      <c r="N1632" s="416"/>
      <c r="O1632" s="430">
        <f t="shared" si="75"/>
        <v>-11</v>
      </c>
      <c r="P1632" s="430">
        <f t="shared" si="76"/>
        <v>-10</v>
      </c>
      <c r="Q1632" s="431" t="str">
        <f t="shared" si="77"/>
        <v/>
      </c>
      <c r="R1632" s="416"/>
      <c r="S1632" s="416"/>
    </row>
    <row r="1633" spans="1:19" ht="54.95" customHeight="1" x14ac:dyDescent="0.2">
      <c r="A1633" s="424">
        <v>1628</v>
      </c>
      <c r="B1633" s="478"/>
      <c r="C1633" s="435"/>
      <c r="D1633" s="416"/>
      <c r="E1633" s="416"/>
      <c r="F1633" s="479"/>
      <c r="G1633" s="480"/>
      <c r="H1633" s="416"/>
      <c r="I1633" s="416"/>
      <c r="J1633" s="416"/>
      <c r="K1633" s="416"/>
      <c r="L1633" s="416"/>
      <c r="M1633" s="416"/>
      <c r="N1633" s="416"/>
      <c r="O1633" s="430">
        <f t="shared" si="75"/>
        <v>-11</v>
      </c>
      <c r="P1633" s="430">
        <f t="shared" si="76"/>
        <v>-10</v>
      </c>
      <c r="Q1633" s="431" t="str">
        <f t="shared" si="77"/>
        <v/>
      </c>
      <c r="R1633" s="416"/>
      <c r="S1633" s="416"/>
    </row>
    <row r="1634" spans="1:19" ht="54.95" customHeight="1" x14ac:dyDescent="0.2">
      <c r="A1634" s="424">
        <v>1629</v>
      </c>
      <c r="B1634" s="478"/>
      <c r="C1634" s="435"/>
      <c r="D1634" s="416"/>
      <c r="E1634" s="416"/>
      <c r="F1634" s="479"/>
      <c r="G1634" s="480"/>
      <c r="H1634" s="416"/>
      <c r="I1634" s="416"/>
      <c r="J1634" s="416"/>
      <c r="K1634" s="416"/>
      <c r="L1634" s="416"/>
      <c r="M1634" s="416"/>
      <c r="N1634" s="416"/>
      <c r="O1634" s="430">
        <f t="shared" si="75"/>
        <v>-11</v>
      </c>
      <c r="P1634" s="430">
        <f t="shared" si="76"/>
        <v>-10</v>
      </c>
      <c r="Q1634" s="431" t="str">
        <f t="shared" si="77"/>
        <v/>
      </c>
      <c r="R1634" s="416"/>
      <c r="S1634" s="416"/>
    </row>
    <row r="1635" spans="1:19" ht="54.95" customHeight="1" x14ac:dyDescent="0.2">
      <c r="A1635" s="424">
        <v>1630</v>
      </c>
      <c r="B1635" s="478"/>
      <c r="C1635" s="435"/>
      <c r="D1635" s="416"/>
      <c r="E1635" s="416"/>
      <c r="F1635" s="479"/>
      <c r="G1635" s="480"/>
      <c r="H1635" s="416"/>
      <c r="I1635" s="416"/>
      <c r="J1635" s="416"/>
      <c r="K1635" s="416"/>
      <c r="L1635" s="416"/>
      <c r="M1635" s="416"/>
      <c r="N1635" s="416"/>
      <c r="O1635" s="430">
        <f t="shared" si="75"/>
        <v>-11</v>
      </c>
      <c r="P1635" s="430">
        <f t="shared" si="76"/>
        <v>-10</v>
      </c>
      <c r="Q1635" s="431" t="str">
        <f t="shared" si="77"/>
        <v/>
      </c>
      <c r="R1635" s="416"/>
      <c r="S1635" s="416"/>
    </row>
    <row r="1636" spans="1:19" ht="54.95" customHeight="1" x14ac:dyDescent="0.2">
      <c r="A1636" s="424">
        <v>1631</v>
      </c>
      <c r="B1636" s="478"/>
      <c r="C1636" s="435"/>
      <c r="D1636" s="416"/>
      <c r="E1636" s="416"/>
      <c r="F1636" s="479"/>
      <c r="G1636" s="480"/>
      <c r="H1636" s="416"/>
      <c r="I1636" s="416"/>
      <c r="J1636" s="416"/>
      <c r="K1636" s="416"/>
      <c r="L1636" s="416"/>
      <c r="M1636" s="416"/>
      <c r="N1636" s="416"/>
      <c r="O1636" s="430">
        <f t="shared" si="75"/>
        <v>-11</v>
      </c>
      <c r="P1636" s="430">
        <f t="shared" si="76"/>
        <v>-10</v>
      </c>
      <c r="Q1636" s="431" t="str">
        <f t="shared" si="77"/>
        <v/>
      </c>
      <c r="R1636" s="416"/>
      <c r="S1636" s="416"/>
    </row>
    <row r="1637" spans="1:19" ht="54.95" customHeight="1" x14ac:dyDescent="0.2">
      <c r="A1637" s="424">
        <v>1632</v>
      </c>
      <c r="B1637" s="478"/>
      <c r="C1637" s="435"/>
      <c r="D1637" s="416"/>
      <c r="E1637" s="416"/>
      <c r="F1637" s="479"/>
      <c r="G1637" s="480"/>
      <c r="H1637" s="416"/>
      <c r="I1637" s="416"/>
      <c r="J1637" s="416"/>
      <c r="K1637" s="416"/>
      <c r="L1637" s="416"/>
      <c r="M1637" s="416"/>
      <c r="N1637" s="416"/>
      <c r="O1637" s="430">
        <f t="shared" si="75"/>
        <v>-11</v>
      </c>
      <c r="P1637" s="430">
        <f t="shared" si="76"/>
        <v>-10</v>
      </c>
      <c r="Q1637" s="431" t="str">
        <f t="shared" si="77"/>
        <v/>
      </c>
      <c r="R1637" s="416"/>
      <c r="S1637" s="416"/>
    </row>
    <row r="1638" spans="1:19" ht="54.95" customHeight="1" x14ac:dyDescent="0.2">
      <c r="A1638" s="424">
        <v>1633</v>
      </c>
      <c r="B1638" s="478"/>
      <c r="C1638" s="435"/>
      <c r="D1638" s="416"/>
      <c r="E1638" s="416"/>
      <c r="F1638" s="479"/>
      <c r="G1638" s="480"/>
      <c r="H1638" s="416"/>
      <c r="I1638" s="416"/>
      <c r="J1638" s="416"/>
      <c r="K1638" s="416"/>
      <c r="L1638" s="416"/>
      <c r="M1638" s="416"/>
      <c r="N1638" s="416"/>
      <c r="O1638" s="430">
        <f t="shared" si="75"/>
        <v>-11</v>
      </c>
      <c r="P1638" s="430">
        <f t="shared" si="76"/>
        <v>-10</v>
      </c>
      <c r="Q1638" s="431" t="str">
        <f t="shared" si="77"/>
        <v/>
      </c>
      <c r="R1638" s="416"/>
      <c r="S1638" s="416"/>
    </row>
    <row r="1639" spans="1:19" ht="54.95" customHeight="1" x14ac:dyDescent="0.2">
      <c r="A1639" s="424">
        <v>1634</v>
      </c>
      <c r="B1639" s="478"/>
      <c r="C1639" s="435"/>
      <c r="D1639" s="416"/>
      <c r="E1639" s="416"/>
      <c r="F1639" s="479"/>
      <c r="G1639" s="480"/>
      <c r="H1639" s="416"/>
      <c r="I1639" s="416"/>
      <c r="J1639" s="416"/>
      <c r="K1639" s="416"/>
      <c r="L1639" s="416"/>
      <c r="M1639" s="416"/>
      <c r="N1639" s="416"/>
      <c r="O1639" s="430">
        <f t="shared" si="75"/>
        <v>-11</v>
      </c>
      <c r="P1639" s="430">
        <f t="shared" si="76"/>
        <v>-10</v>
      </c>
      <c r="Q1639" s="431" t="str">
        <f t="shared" si="77"/>
        <v/>
      </c>
      <c r="R1639" s="416"/>
      <c r="S1639" s="416"/>
    </row>
    <row r="1640" spans="1:19" ht="54.95" customHeight="1" x14ac:dyDescent="0.2">
      <c r="A1640" s="424">
        <v>1635</v>
      </c>
      <c r="B1640" s="478"/>
      <c r="C1640" s="435"/>
      <c r="D1640" s="416"/>
      <c r="E1640" s="416"/>
      <c r="F1640" s="479"/>
      <c r="G1640" s="480"/>
      <c r="H1640" s="416"/>
      <c r="I1640" s="416"/>
      <c r="J1640" s="416"/>
      <c r="K1640" s="416"/>
      <c r="L1640" s="416"/>
      <c r="M1640" s="416"/>
      <c r="N1640" s="416"/>
      <c r="O1640" s="430">
        <f t="shared" si="75"/>
        <v>-11</v>
      </c>
      <c r="P1640" s="430">
        <f t="shared" si="76"/>
        <v>-10</v>
      </c>
      <c r="Q1640" s="431" t="str">
        <f t="shared" si="77"/>
        <v/>
      </c>
      <c r="R1640" s="416"/>
      <c r="S1640" s="416"/>
    </row>
    <row r="1641" spans="1:19" ht="54.95" customHeight="1" x14ac:dyDescent="0.2">
      <c r="A1641" s="424">
        <v>1636</v>
      </c>
      <c r="B1641" s="478"/>
      <c r="C1641" s="435"/>
      <c r="D1641" s="416"/>
      <c r="E1641" s="416"/>
      <c r="F1641" s="479"/>
      <c r="G1641" s="480"/>
      <c r="H1641" s="416"/>
      <c r="I1641" s="416"/>
      <c r="J1641" s="416"/>
      <c r="K1641" s="416"/>
      <c r="L1641" s="416"/>
      <c r="M1641" s="416"/>
      <c r="N1641" s="416"/>
      <c r="O1641" s="430">
        <f t="shared" si="75"/>
        <v>-11</v>
      </c>
      <c r="P1641" s="430">
        <f t="shared" si="76"/>
        <v>-10</v>
      </c>
      <c r="Q1641" s="431" t="str">
        <f t="shared" si="77"/>
        <v/>
      </c>
      <c r="R1641" s="416"/>
      <c r="S1641" s="416"/>
    </row>
    <row r="1642" spans="1:19" ht="54.95" customHeight="1" x14ac:dyDescent="0.2">
      <c r="A1642" s="424">
        <v>1637</v>
      </c>
      <c r="B1642" s="478"/>
      <c r="C1642" s="435"/>
      <c r="D1642" s="416"/>
      <c r="E1642" s="416"/>
      <c r="F1642" s="479"/>
      <c r="G1642" s="480"/>
      <c r="H1642" s="416"/>
      <c r="I1642" s="416"/>
      <c r="J1642" s="416"/>
      <c r="K1642" s="416"/>
      <c r="L1642" s="416"/>
      <c r="M1642" s="416"/>
      <c r="N1642" s="416"/>
      <c r="O1642" s="430">
        <f t="shared" si="75"/>
        <v>-11</v>
      </c>
      <c r="P1642" s="430">
        <f t="shared" si="76"/>
        <v>-10</v>
      </c>
      <c r="Q1642" s="431" t="str">
        <f t="shared" si="77"/>
        <v/>
      </c>
      <c r="R1642" s="416"/>
      <c r="S1642" s="416"/>
    </row>
    <row r="1643" spans="1:19" ht="54.95" customHeight="1" x14ac:dyDescent="0.2">
      <c r="A1643" s="424">
        <v>1638</v>
      </c>
      <c r="B1643" s="478"/>
      <c r="C1643" s="435"/>
      <c r="D1643" s="416"/>
      <c r="E1643" s="416"/>
      <c r="F1643" s="479"/>
      <c r="G1643" s="480"/>
      <c r="H1643" s="416"/>
      <c r="I1643" s="416"/>
      <c r="J1643" s="416"/>
      <c r="K1643" s="416"/>
      <c r="L1643" s="416"/>
      <c r="M1643" s="416"/>
      <c r="N1643" s="416"/>
      <c r="O1643" s="430">
        <f t="shared" si="75"/>
        <v>-11</v>
      </c>
      <c r="P1643" s="430">
        <f t="shared" si="76"/>
        <v>-10</v>
      </c>
      <c r="Q1643" s="431" t="str">
        <f t="shared" si="77"/>
        <v/>
      </c>
      <c r="R1643" s="416"/>
      <c r="S1643" s="416"/>
    </row>
    <row r="1644" spans="1:19" ht="54.95" customHeight="1" x14ac:dyDescent="0.2">
      <c r="A1644" s="424">
        <v>1639</v>
      </c>
      <c r="B1644" s="478"/>
      <c r="C1644" s="435"/>
      <c r="D1644" s="416"/>
      <c r="E1644" s="416"/>
      <c r="F1644" s="479"/>
      <c r="G1644" s="480"/>
      <c r="H1644" s="416"/>
      <c r="I1644" s="416"/>
      <c r="J1644" s="416"/>
      <c r="K1644" s="416"/>
      <c r="L1644" s="416"/>
      <c r="M1644" s="416"/>
      <c r="N1644" s="416"/>
      <c r="O1644" s="430">
        <f t="shared" si="75"/>
        <v>-11</v>
      </c>
      <c r="P1644" s="430">
        <f t="shared" si="76"/>
        <v>-10</v>
      </c>
      <c r="Q1644" s="431" t="str">
        <f t="shared" si="77"/>
        <v/>
      </c>
      <c r="R1644" s="416"/>
      <c r="S1644" s="416"/>
    </row>
    <row r="1645" spans="1:19" ht="54.95" customHeight="1" x14ac:dyDescent="0.2">
      <c r="A1645" s="424">
        <v>1640</v>
      </c>
      <c r="B1645" s="478"/>
      <c r="C1645" s="435"/>
      <c r="D1645" s="416"/>
      <c r="E1645" s="416"/>
      <c r="F1645" s="479"/>
      <c r="G1645" s="480"/>
      <c r="H1645" s="416"/>
      <c r="I1645" s="416"/>
      <c r="J1645" s="416"/>
      <c r="K1645" s="416"/>
      <c r="L1645" s="416"/>
      <c r="M1645" s="416"/>
      <c r="N1645" s="416"/>
      <c r="O1645" s="430">
        <f t="shared" si="75"/>
        <v>-11</v>
      </c>
      <c r="P1645" s="430">
        <f t="shared" si="76"/>
        <v>-10</v>
      </c>
      <c r="Q1645" s="431" t="str">
        <f t="shared" si="77"/>
        <v/>
      </c>
      <c r="R1645" s="416"/>
      <c r="S1645" s="416"/>
    </row>
    <row r="1646" spans="1:19" ht="54.95" customHeight="1" x14ac:dyDescent="0.2">
      <c r="A1646" s="424">
        <v>1641</v>
      </c>
      <c r="B1646" s="478"/>
      <c r="C1646" s="435"/>
      <c r="D1646" s="416"/>
      <c r="E1646" s="416"/>
      <c r="F1646" s="479"/>
      <c r="G1646" s="480"/>
      <c r="H1646" s="416"/>
      <c r="I1646" s="416"/>
      <c r="J1646" s="416"/>
      <c r="K1646" s="416"/>
      <c r="L1646" s="416"/>
      <c r="M1646" s="416"/>
      <c r="N1646" s="416"/>
      <c r="O1646" s="430">
        <f t="shared" si="75"/>
        <v>-11</v>
      </c>
      <c r="P1646" s="430">
        <f t="shared" si="76"/>
        <v>-10</v>
      </c>
      <c r="Q1646" s="431" t="str">
        <f t="shared" si="77"/>
        <v/>
      </c>
      <c r="R1646" s="416"/>
      <c r="S1646" s="416"/>
    </row>
    <row r="1647" spans="1:19" ht="54.95" customHeight="1" x14ac:dyDescent="0.2">
      <c r="A1647" s="424">
        <v>1642</v>
      </c>
      <c r="B1647" s="478"/>
      <c r="C1647" s="435"/>
      <c r="D1647" s="416"/>
      <c r="E1647" s="416"/>
      <c r="F1647" s="479"/>
      <c r="G1647" s="480"/>
      <c r="H1647" s="416"/>
      <c r="I1647" s="416"/>
      <c r="J1647" s="416"/>
      <c r="K1647" s="416"/>
      <c r="L1647" s="416"/>
      <c r="M1647" s="416"/>
      <c r="N1647" s="416"/>
      <c r="O1647" s="430">
        <f t="shared" si="75"/>
        <v>-11</v>
      </c>
      <c r="P1647" s="430">
        <f t="shared" si="76"/>
        <v>-10</v>
      </c>
      <c r="Q1647" s="431" t="str">
        <f t="shared" si="77"/>
        <v/>
      </c>
      <c r="R1647" s="416"/>
      <c r="S1647" s="416"/>
    </row>
    <row r="1648" spans="1:19" ht="54.95" customHeight="1" x14ac:dyDescent="0.2">
      <c r="A1648" s="424">
        <v>1643</v>
      </c>
      <c r="B1648" s="478"/>
      <c r="C1648" s="435"/>
      <c r="D1648" s="416"/>
      <c r="E1648" s="416"/>
      <c r="F1648" s="479"/>
      <c r="G1648" s="480"/>
      <c r="H1648" s="416"/>
      <c r="I1648" s="416"/>
      <c r="J1648" s="416"/>
      <c r="K1648" s="416"/>
      <c r="L1648" s="416"/>
      <c r="M1648" s="416"/>
      <c r="N1648" s="416"/>
      <c r="O1648" s="430">
        <f t="shared" si="75"/>
        <v>-11</v>
      </c>
      <c r="P1648" s="430">
        <f t="shared" si="76"/>
        <v>-10</v>
      </c>
      <c r="Q1648" s="431" t="str">
        <f t="shared" si="77"/>
        <v/>
      </c>
      <c r="R1648" s="416"/>
      <c r="S1648" s="416"/>
    </row>
    <row r="1649" spans="1:19" ht="54.95" customHeight="1" x14ac:dyDescent="0.2">
      <c r="A1649" s="424">
        <v>1644</v>
      </c>
      <c r="B1649" s="478"/>
      <c r="C1649" s="435"/>
      <c r="D1649" s="416"/>
      <c r="E1649" s="416"/>
      <c r="F1649" s="479"/>
      <c r="G1649" s="480"/>
      <c r="H1649" s="416"/>
      <c r="I1649" s="416"/>
      <c r="J1649" s="416"/>
      <c r="K1649" s="416"/>
      <c r="L1649" s="416"/>
      <c r="M1649" s="416"/>
      <c r="N1649" s="416"/>
      <c r="O1649" s="430">
        <f t="shared" si="75"/>
        <v>-11</v>
      </c>
      <c r="P1649" s="430">
        <f t="shared" si="76"/>
        <v>-10</v>
      </c>
      <c r="Q1649" s="431" t="str">
        <f t="shared" si="77"/>
        <v/>
      </c>
      <c r="R1649" s="416"/>
      <c r="S1649" s="416"/>
    </row>
    <row r="1650" spans="1:19" ht="54.95" customHeight="1" x14ac:dyDescent="0.2">
      <c r="A1650" s="424">
        <v>1645</v>
      </c>
      <c r="B1650" s="478"/>
      <c r="C1650" s="435"/>
      <c r="D1650" s="416"/>
      <c r="E1650" s="416"/>
      <c r="F1650" s="479"/>
      <c r="G1650" s="480"/>
      <c r="H1650" s="416"/>
      <c r="I1650" s="416"/>
      <c r="J1650" s="416"/>
      <c r="K1650" s="416"/>
      <c r="L1650" s="416"/>
      <c r="M1650" s="416"/>
      <c r="N1650" s="416"/>
      <c r="O1650" s="430">
        <f t="shared" si="75"/>
        <v>-11</v>
      </c>
      <c r="P1650" s="430">
        <f t="shared" si="76"/>
        <v>-10</v>
      </c>
      <c r="Q1650" s="431" t="str">
        <f t="shared" si="77"/>
        <v/>
      </c>
      <c r="R1650" s="416"/>
      <c r="S1650" s="416"/>
    </row>
    <row r="1651" spans="1:19" ht="54.95" customHeight="1" x14ac:dyDescent="0.2">
      <c r="A1651" s="424">
        <v>1646</v>
      </c>
      <c r="B1651" s="478"/>
      <c r="C1651" s="435"/>
      <c r="D1651" s="416"/>
      <c r="E1651" s="416"/>
      <c r="F1651" s="479"/>
      <c r="G1651" s="480"/>
      <c r="H1651" s="416"/>
      <c r="I1651" s="416"/>
      <c r="J1651" s="416"/>
      <c r="K1651" s="416"/>
      <c r="L1651" s="416"/>
      <c r="M1651" s="416"/>
      <c r="N1651" s="416"/>
      <c r="O1651" s="430">
        <f t="shared" si="75"/>
        <v>-11</v>
      </c>
      <c r="P1651" s="430">
        <f t="shared" si="76"/>
        <v>-10</v>
      </c>
      <c r="Q1651" s="431" t="str">
        <f t="shared" si="77"/>
        <v/>
      </c>
      <c r="R1651" s="416"/>
      <c r="S1651" s="416"/>
    </row>
    <row r="1652" spans="1:19" ht="54.95" customHeight="1" x14ac:dyDescent="0.2">
      <c r="A1652" s="424">
        <v>1647</v>
      </c>
      <c r="B1652" s="478"/>
      <c r="C1652" s="435"/>
      <c r="D1652" s="416"/>
      <c r="E1652" s="416"/>
      <c r="F1652" s="479"/>
      <c r="G1652" s="480"/>
      <c r="H1652" s="416"/>
      <c r="I1652" s="416"/>
      <c r="J1652" s="416"/>
      <c r="K1652" s="416"/>
      <c r="L1652" s="416"/>
      <c r="M1652" s="416"/>
      <c r="N1652" s="416"/>
      <c r="O1652" s="430">
        <f t="shared" si="75"/>
        <v>-11</v>
      </c>
      <c r="P1652" s="430">
        <f t="shared" si="76"/>
        <v>-10</v>
      </c>
      <c r="Q1652" s="431" t="str">
        <f t="shared" si="77"/>
        <v/>
      </c>
      <c r="R1652" s="416"/>
      <c r="S1652" s="416"/>
    </row>
    <row r="1653" spans="1:19" ht="54.95" customHeight="1" x14ac:dyDescent="0.2">
      <c r="A1653" s="424">
        <v>1648</v>
      </c>
      <c r="B1653" s="478"/>
      <c r="C1653" s="435"/>
      <c r="D1653" s="416"/>
      <c r="E1653" s="416"/>
      <c r="F1653" s="479"/>
      <c r="G1653" s="480"/>
      <c r="H1653" s="416"/>
      <c r="I1653" s="416"/>
      <c r="J1653" s="416"/>
      <c r="K1653" s="416"/>
      <c r="L1653" s="416"/>
      <c r="M1653" s="416"/>
      <c r="N1653" s="416"/>
      <c r="O1653" s="430">
        <f t="shared" si="75"/>
        <v>-11</v>
      </c>
      <c r="P1653" s="430">
        <f t="shared" si="76"/>
        <v>-10</v>
      </c>
      <c r="Q1653" s="431" t="str">
        <f t="shared" si="77"/>
        <v/>
      </c>
      <c r="R1653" s="416"/>
      <c r="S1653" s="416"/>
    </row>
    <row r="1654" spans="1:19" ht="54.95" customHeight="1" x14ac:dyDescent="0.2">
      <c r="A1654" s="424">
        <v>1649</v>
      </c>
      <c r="B1654" s="478"/>
      <c r="C1654" s="435"/>
      <c r="D1654" s="416"/>
      <c r="E1654" s="416"/>
      <c r="F1654" s="479"/>
      <c r="G1654" s="480"/>
      <c r="H1654" s="416"/>
      <c r="I1654" s="416"/>
      <c r="J1654" s="416"/>
      <c r="K1654" s="416"/>
      <c r="L1654" s="416"/>
      <c r="M1654" s="416"/>
      <c r="N1654" s="416"/>
      <c r="O1654" s="430">
        <f t="shared" si="75"/>
        <v>-11</v>
      </c>
      <c r="P1654" s="430">
        <f t="shared" si="76"/>
        <v>-10</v>
      </c>
      <c r="Q1654" s="431" t="str">
        <f t="shared" si="77"/>
        <v/>
      </c>
      <c r="R1654" s="416"/>
      <c r="S1654" s="416"/>
    </row>
    <row r="1655" spans="1:19" ht="54.95" customHeight="1" x14ac:dyDescent="0.2">
      <c r="A1655" s="424">
        <v>1650</v>
      </c>
      <c r="B1655" s="478"/>
      <c r="C1655" s="435"/>
      <c r="D1655" s="416"/>
      <c r="E1655" s="416"/>
      <c r="F1655" s="479"/>
      <c r="G1655" s="480"/>
      <c r="H1655" s="416"/>
      <c r="I1655" s="416"/>
      <c r="J1655" s="416"/>
      <c r="K1655" s="416"/>
      <c r="L1655" s="416"/>
      <c r="M1655" s="416"/>
      <c r="N1655" s="416"/>
      <c r="O1655" s="430">
        <f t="shared" si="75"/>
        <v>-11</v>
      </c>
      <c r="P1655" s="430">
        <f t="shared" si="76"/>
        <v>-10</v>
      </c>
      <c r="Q1655" s="431" t="str">
        <f t="shared" si="77"/>
        <v/>
      </c>
      <c r="R1655" s="416"/>
      <c r="S1655" s="416"/>
    </row>
    <row r="1656" spans="1:19" ht="54.95" customHeight="1" x14ac:dyDescent="0.2">
      <c r="A1656" s="424">
        <v>1651</v>
      </c>
      <c r="B1656" s="478"/>
      <c r="C1656" s="435"/>
      <c r="D1656" s="416"/>
      <c r="E1656" s="416"/>
      <c r="F1656" s="479"/>
      <c r="G1656" s="480"/>
      <c r="H1656" s="416"/>
      <c r="I1656" s="416"/>
      <c r="J1656" s="416"/>
      <c r="K1656" s="416"/>
      <c r="L1656" s="416"/>
      <c r="M1656" s="416"/>
      <c r="N1656" s="416"/>
      <c r="O1656" s="430">
        <f t="shared" si="75"/>
        <v>-11</v>
      </c>
      <c r="P1656" s="430">
        <f t="shared" si="76"/>
        <v>-10</v>
      </c>
      <c r="Q1656" s="431" t="str">
        <f t="shared" si="77"/>
        <v/>
      </c>
      <c r="R1656" s="416"/>
      <c r="S1656" s="416"/>
    </row>
    <row r="1657" spans="1:19" ht="54.95" customHeight="1" x14ac:dyDescent="0.2">
      <c r="A1657" s="424">
        <v>1652</v>
      </c>
      <c r="B1657" s="478"/>
      <c r="C1657" s="435"/>
      <c r="D1657" s="416"/>
      <c r="E1657" s="416"/>
      <c r="F1657" s="479"/>
      <c r="G1657" s="480"/>
      <c r="H1657" s="416"/>
      <c r="I1657" s="416"/>
      <c r="J1657" s="416"/>
      <c r="K1657" s="416"/>
      <c r="L1657" s="416"/>
      <c r="M1657" s="416"/>
      <c r="N1657" s="416"/>
      <c r="O1657" s="430">
        <f t="shared" si="75"/>
        <v>-11</v>
      </c>
      <c r="P1657" s="430">
        <f t="shared" si="76"/>
        <v>-10</v>
      </c>
      <c r="Q1657" s="431" t="str">
        <f t="shared" si="77"/>
        <v/>
      </c>
      <c r="R1657" s="416"/>
      <c r="S1657" s="416"/>
    </row>
    <row r="1658" spans="1:19" ht="54.95" customHeight="1" x14ac:dyDescent="0.2">
      <c r="A1658" s="424">
        <v>1653</v>
      </c>
      <c r="B1658" s="478"/>
      <c r="C1658" s="435"/>
      <c r="D1658" s="416"/>
      <c r="E1658" s="416"/>
      <c r="F1658" s="479"/>
      <c r="G1658" s="480"/>
      <c r="H1658" s="416"/>
      <c r="I1658" s="416"/>
      <c r="J1658" s="416"/>
      <c r="K1658" s="416"/>
      <c r="L1658" s="416"/>
      <c r="M1658" s="416"/>
      <c r="N1658" s="416"/>
      <c r="O1658" s="430">
        <f t="shared" si="75"/>
        <v>-11</v>
      </c>
      <c r="P1658" s="430">
        <f t="shared" si="76"/>
        <v>-10</v>
      </c>
      <c r="Q1658" s="431" t="str">
        <f t="shared" si="77"/>
        <v/>
      </c>
      <c r="R1658" s="416"/>
      <c r="S1658" s="416"/>
    </row>
    <row r="1659" spans="1:19" ht="54.95" customHeight="1" x14ac:dyDescent="0.2">
      <c r="A1659" s="424">
        <v>1654</v>
      </c>
      <c r="B1659" s="478"/>
      <c r="C1659" s="435"/>
      <c r="D1659" s="416"/>
      <c r="E1659" s="416"/>
      <c r="F1659" s="479"/>
      <c r="G1659" s="480"/>
      <c r="H1659" s="416"/>
      <c r="I1659" s="416"/>
      <c r="J1659" s="416"/>
      <c r="K1659" s="416"/>
      <c r="L1659" s="416"/>
      <c r="M1659" s="416"/>
      <c r="N1659" s="416"/>
      <c r="O1659" s="430">
        <f t="shared" si="75"/>
        <v>-11</v>
      </c>
      <c r="P1659" s="430">
        <f t="shared" si="76"/>
        <v>-10</v>
      </c>
      <c r="Q1659" s="431" t="str">
        <f t="shared" si="77"/>
        <v/>
      </c>
      <c r="R1659" s="416"/>
      <c r="S1659" s="416"/>
    </row>
    <row r="1660" spans="1:19" ht="54.95" customHeight="1" x14ac:dyDescent="0.2">
      <c r="A1660" s="424">
        <v>1655</v>
      </c>
      <c r="B1660" s="478"/>
      <c r="C1660" s="435"/>
      <c r="D1660" s="416"/>
      <c r="E1660" s="416"/>
      <c r="F1660" s="479"/>
      <c r="G1660" s="480"/>
      <c r="H1660" s="416"/>
      <c r="I1660" s="416"/>
      <c r="J1660" s="416"/>
      <c r="K1660" s="416"/>
      <c r="L1660" s="416"/>
      <c r="M1660" s="416"/>
      <c r="N1660" s="416"/>
      <c r="O1660" s="430">
        <f t="shared" si="75"/>
        <v>-11</v>
      </c>
      <c r="P1660" s="430">
        <f t="shared" si="76"/>
        <v>-10</v>
      </c>
      <c r="Q1660" s="431" t="str">
        <f t="shared" si="77"/>
        <v/>
      </c>
      <c r="R1660" s="416"/>
      <c r="S1660" s="416"/>
    </row>
    <row r="1661" spans="1:19" ht="54.95" customHeight="1" x14ac:dyDescent="0.2">
      <c r="A1661" s="424">
        <v>1656</v>
      </c>
      <c r="B1661" s="478"/>
      <c r="C1661" s="435"/>
      <c r="D1661" s="416"/>
      <c r="E1661" s="416"/>
      <c r="F1661" s="479"/>
      <c r="G1661" s="480"/>
      <c r="H1661" s="416"/>
      <c r="I1661" s="416"/>
      <c r="J1661" s="416"/>
      <c r="K1661" s="416"/>
      <c r="L1661" s="416"/>
      <c r="M1661" s="416"/>
      <c r="N1661" s="416"/>
      <c r="O1661" s="430">
        <f t="shared" si="75"/>
        <v>-11</v>
      </c>
      <c r="P1661" s="430">
        <f t="shared" si="76"/>
        <v>-10</v>
      </c>
      <c r="Q1661" s="431" t="str">
        <f t="shared" si="77"/>
        <v/>
      </c>
      <c r="R1661" s="416"/>
      <c r="S1661" s="416"/>
    </row>
    <row r="1662" spans="1:19" ht="54.95" customHeight="1" x14ac:dyDescent="0.2">
      <c r="A1662" s="424">
        <v>1657</v>
      </c>
      <c r="B1662" s="478"/>
      <c r="C1662" s="435"/>
      <c r="D1662" s="416"/>
      <c r="E1662" s="416"/>
      <c r="F1662" s="479"/>
      <c r="G1662" s="480"/>
      <c r="H1662" s="416"/>
      <c r="I1662" s="416"/>
      <c r="J1662" s="416"/>
      <c r="K1662" s="416"/>
      <c r="L1662" s="416"/>
      <c r="M1662" s="416"/>
      <c r="N1662" s="416"/>
      <c r="O1662" s="430">
        <f t="shared" si="75"/>
        <v>-11</v>
      </c>
      <c r="P1662" s="430">
        <f t="shared" si="76"/>
        <v>-10</v>
      </c>
      <c r="Q1662" s="431" t="str">
        <f t="shared" si="77"/>
        <v/>
      </c>
      <c r="R1662" s="416"/>
      <c r="S1662" s="416"/>
    </row>
    <row r="1663" spans="1:19" ht="54.95" customHeight="1" x14ac:dyDescent="0.2">
      <c r="A1663" s="424">
        <v>1658</v>
      </c>
      <c r="B1663" s="478"/>
      <c r="C1663" s="435"/>
      <c r="D1663" s="416"/>
      <c r="E1663" s="416"/>
      <c r="F1663" s="479"/>
      <c r="G1663" s="480"/>
      <c r="H1663" s="416"/>
      <c r="I1663" s="416"/>
      <c r="J1663" s="416"/>
      <c r="K1663" s="416"/>
      <c r="L1663" s="416"/>
      <c r="M1663" s="416"/>
      <c r="N1663" s="416"/>
      <c r="O1663" s="430">
        <f t="shared" si="75"/>
        <v>-11</v>
      </c>
      <c r="P1663" s="430">
        <f t="shared" si="76"/>
        <v>-10</v>
      </c>
      <c r="Q1663" s="431" t="str">
        <f t="shared" si="77"/>
        <v/>
      </c>
      <c r="R1663" s="416"/>
      <c r="S1663" s="416"/>
    </row>
    <row r="1664" spans="1:19" ht="54.95" customHeight="1" x14ac:dyDescent="0.2">
      <c r="A1664" s="424">
        <v>1659</v>
      </c>
      <c r="B1664" s="478"/>
      <c r="C1664" s="435"/>
      <c r="D1664" s="416"/>
      <c r="E1664" s="416"/>
      <c r="F1664" s="479"/>
      <c r="G1664" s="480"/>
      <c r="H1664" s="416"/>
      <c r="I1664" s="416"/>
      <c r="J1664" s="416"/>
      <c r="K1664" s="416"/>
      <c r="L1664" s="416"/>
      <c r="M1664" s="416"/>
      <c r="N1664" s="416"/>
      <c r="O1664" s="430">
        <f t="shared" si="75"/>
        <v>-11</v>
      </c>
      <c r="P1664" s="430">
        <f t="shared" si="76"/>
        <v>-10</v>
      </c>
      <c r="Q1664" s="431" t="str">
        <f t="shared" si="77"/>
        <v/>
      </c>
      <c r="R1664" s="416"/>
      <c r="S1664" s="416"/>
    </row>
    <row r="1665" spans="1:19" ht="54.95" customHeight="1" x14ac:dyDescent="0.2">
      <c r="A1665" s="424">
        <v>1660</v>
      </c>
      <c r="B1665" s="478"/>
      <c r="C1665" s="435"/>
      <c r="D1665" s="416"/>
      <c r="E1665" s="416"/>
      <c r="F1665" s="479"/>
      <c r="G1665" s="480"/>
      <c r="H1665" s="416"/>
      <c r="I1665" s="416"/>
      <c r="J1665" s="416"/>
      <c r="K1665" s="416"/>
      <c r="L1665" s="416"/>
      <c r="M1665" s="416"/>
      <c r="N1665" s="416"/>
      <c r="O1665" s="430">
        <f t="shared" si="75"/>
        <v>-11</v>
      </c>
      <c r="P1665" s="430">
        <f t="shared" si="76"/>
        <v>-10</v>
      </c>
      <c r="Q1665" s="431" t="str">
        <f t="shared" si="77"/>
        <v/>
      </c>
      <c r="R1665" s="416"/>
      <c r="S1665" s="416"/>
    </row>
    <row r="1666" spans="1:19" ht="54.95" customHeight="1" x14ac:dyDescent="0.2">
      <c r="A1666" s="424">
        <v>1661</v>
      </c>
      <c r="B1666" s="478"/>
      <c r="C1666" s="435"/>
      <c r="D1666" s="416"/>
      <c r="E1666" s="416"/>
      <c r="F1666" s="479"/>
      <c r="G1666" s="480"/>
      <c r="H1666" s="416"/>
      <c r="I1666" s="416"/>
      <c r="J1666" s="416"/>
      <c r="K1666" s="416"/>
      <c r="L1666" s="416"/>
      <c r="M1666" s="416"/>
      <c r="N1666" s="416"/>
      <c r="O1666" s="430">
        <f t="shared" si="75"/>
        <v>-11</v>
      </c>
      <c r="P1666" s="430">
        <f t="shared" si="76"/>
        <v>-10</v>
      </c>
      <c r="Q1666" s="431" t="str">
        <f t="shared" si="77"/>
        <v/>
      </c>
      <c r="R1666" s="416"/>
      <c r="S1666" s="416"/>
    </row>
    <row r="1667" spans="1:19" ht="54.95" customHeight="1" x14ac:dyDescent="0.2">
      <c r="A1667" s="424">
        <v>1662</v>
      </c>
      <c r="B1667" s="478"/>
      <c r="C1667" s="435"/>
      <c r="D1667" s="416"/>
      <c r="E1667" s="416"/>
      <c r="F1667" s="479"/>
      <c r="G1667" s="480"/>
      <c r="H1667" s="416"/>
      <c r="I1667" s="416"/>
      <c r="J1667" s="416"/>
      <c r="K1667" s="416"/>
      <c r="L1667" s="416"/>
      <c r="M1667" s="416"/>
      <c r="N1667" s="416"/>
      <c r="O1667" s="430">
        <f t="shared" si="75"/>
        <v>-11</v>
      </c>
      <c r="P1667" s="430">
        <f t="shared" si="76"/>
        <v>-10</v>
      </c>
      <c r="Q1667" s="431" t="str">
        <f t="shared" si="77"/>
        <v/>
      </c>
      <c r="R1667" s="416"/>
      <c r="S1667" s="416"/>
    </row>
    <row r="1668" spans="1:19" ht="54.95" customHeight="1" x14ac:dyDescent="0.2">
      <c r="A1668" s="424">
        <v>1663</v>
      </c>
      <c r="B1668" s="478"/>
      <c r="C1668" s="435"/>
      <c r="D1668" s="416"/>
      <c r="E1668" s="416"/>
      <c r="F1668" s="479"/>
      <c r="G1668" s="480"/>
      <c r="H1668" s="416"/>
      <c r="I1668" s="416"/>
      <c r="J1668" s="416"/>
      <c r="K1668" s="416"/>
      <c r="L1668" s="416"/>
      <c r="M1668" s="416"/>
      <c r="N1668" s="416"/>
      <c r="O1668" s="430">
        <f t="shared" si="75"/>
        <v>-11</v>
      </c>
      <c r="P1668" s="430">
        <f t="shared" si="76"/>
        <v>-10</v>
      </c>
      <c r="Q1668" s="431" t="str">
        <f t="shared" si="77"/>
        <v/>
      </c>
      <c r="R1668" s="416"/>
      <c r="S1668" s="416"/>
    </row>
    <row r="1669" spans="1:19" ht="54.95" customHeight="1" x14ac:dyDescent="0.2">
      <c r="A1669" s="424">
        <v>1664</v>
      </c>
      <c r="B1669" s="478"/>
      <c r="C1669" s="435"/>
      <c r="D1669" s="416"/>
      <c r="E1669" s="416"/>
      <c r="F1669" s="479"/>
      <c r="G1669" s="480"/>
      <c r="H1669" s="416"/>
      <c r="I1669" s="416"/>
      <c r="J1669" s="416"/>
      <c r="K1669" s="416"/>
      <c r="L1669" s="416"/>
      <c r="M1669" s="416"/>
      <c r="N1669" s="416"/>
      <c r="O1669" s="430">
        <f t="shared" si="75"/>
        <v>-11</v>
      </c>
      <c r="P1669" s="430">
        <f t="shared" si="76"/>
        <v>-10</v>
      </c>
      <c r="Q1669" s="431" t="str">
        <f t="shared" si="77"/>
        <v/>
      </c>
      <c r="R1669" s="416"/>
      <c r="S1669" s="416"/>
    </row>
    <row r="1670" spans="1:19" ht="54.95" customHeight="1" x14ac:dyDescent="0.2">
      <c r="A1670" s="424">
        <v>1665</v>
      </c>
      <c r="B1670" s="478"/>
      <c r="C1670" s="435"/>
      <c r="D1670" s="416"/>
      <c r="E1670" s="416"/>
      <c r="F1670" s="479"/>
      <c r="G1670" s="480"/>
      <c r="H1670" s="416"/>
      <c r="I1670" s="416"/>
      <c r="J1670" s="416"/>
      <c r="K1670" s="416"/>
      <c r="L1670" s="416"/>
      <c r="M1670" s="416"/>
      <c r="N1670" s="416"/>
      <c r="O1670" s="430">
        <f t="shared" si="75"/>
        <v>-11</v>
      </c>
      <c r="P1670" s="430">
        <f t="shared" si="76"/>
        <v>-10</v>
      </c>
      <c r="Q1670" s="431" t="str">
        <f t="shared" si="77"/>
        <v/>
      </c>
      <c r="R1670" s="416"/>
      <c r="S1670" s="416"/>
    </row>
    <row r="1671" spans="1:19" ht="54.95" customHeight="1" x14ac:dyDescent="0.2">
      <c r="A1671" s="424">
        <v>1666</v>
      </c>
      <c r="B1671" s="478"/>
      <c r="C1671" s="435"/>
      <c r="D1671" s="416"/>
      <c r="E1671" s="416"/>
      <c r="F1671" s="479"/>
      <c r="G1671" s="480"/>
      <c r="H1671" s="416"/>
      <c r="I1671" s="416"/>
      <c r="J1671" s="416"/>
      <c r="K1671" s="416"/>
      <c r="L1671" s="416"/>
      <c r="M1671" s="416"/>
      <c r="N1671" s="416"/>
      <c r="O1671" s="430">
        <f t="shared" ref="O1671:O1734" si="78">IF(B1671=0,0,IF(YEAR(B1671)=$P$1,MONTH(B1671)-$O$1+12,(YEAR(B1671)-$P$1)*11-$O$1+5+MONTH(B1671)))-11</f>
        <v>-11</v>
      </c>
      <c r="P1671" s="430">
        <f t="shared" ref="P1671:P1734" si="79">IF(C1671=0,0,IF(YEAR(C1671)=$P$1,MONTH(C1671)-$O$1+11,(YEAR(C1671)-$P$1)*12-$O$1+11+MONTH(C1671)))-10</f>
        <v>-10</v>
      </c>
      <c r="Q1671" s="431" t="str">
        <f t="shared" ref="Q1671:Q1734" si="80">SUBSTITUTE(D1671," ","_")</f>
        <v/>
      </c>
      <c r="R1671" s="416"/>
      <c r="S1671" s="416"/>
    </row>
    <row r="1672" spans="1:19" ht="54.95" customHeight="1" x14ac:dyDescent="0.2">
      <c r="A1672" s="424">
        <v>1667</v>
      </c>
      <c r="B1672" s="478"/>
      <c r="C1672" s="435"/>
      <c r="D1672" s="416"/>
      <c r="E1672" s="416"/>
      <c r="F1672" s="479"/>
      <c r="G1672" s="480"/>
      <c r="H1672" s="416"/>
      <c r="I1672" s="416"/>
      <c r="J1672" s="416"/>
      <c r="K1672" s="416"/>
      <c r="L1672" s="416"/>
      <c r="M1672" s="416"/>
      <c r="N1672" s="416"/>
      <c r="O1672" s="430">
        <f t="shared" si="78"/>
        <v>-11</v>
      </c>
      <c r="P1672" s="430">
        <f t="shared" si="79"/>
        <v>-10</v>
      </c>
      <c r="Q1672" s="431" t="str">
        <f t="shared" si="80"/>
        <v/>
      </c>
      <c r="R1672" s="416"/>
      <c r="S1672" s="416"/>
    </row>
    <row r="1673" spans="1:19" ht="54.95" customHeight="1" x14ac:dyDescent="0.2">
      <c r="A1673" s="424">
        <v>1668</v>
      </c>
      <c r="B1673" s="478"/>
      <c r="C1673" s="435"/>
      <c r="D1673" s="416"/>
      <c r="E1673" s="416"/>
      <c r="F1673" s="479"/>
      <c r="G1673" s="480"/>
      <c r="H1673" s="416"/>
      <c r="I1673" s="416"/>
      <c r="J1673" s="416"/>
      <c r="K1673" s="416"/>
      <c r="L1673" s="416"/>
      <c r="M1673" s="416"/>
      <c r="N1673" s="416"/>
      <c r="O1673" s="430">
        <f t="shared" si="78"/>
        <v>-11</v>
      </c>
      <c r="P1673" s="430">
        <f t="shared" si="79"/>
        <v>-10</v>
      </c>
      <c r="Q1673" s="431" t="str">
        <f t="shared" si="80"/>
        <v/>
      </c>
      <c r="R1673" s="416"/>
      <c r="S1673" s="416"/>
    </row>
    <row r="1674" spans="1:19" ht="54.95" customHeight="1" x14ac:dyDescent="0.2">
      <c r="A1674" s="424">
        <v>1669</v>
      </c>
      <c r="B1674" s="478"/>
      <c r="C1674" s="435"/>
      <c r="D1674" s="416"/>
      <c r="E1674" s="416"/>
      <c r="F1674" s="479"/>
      <c r="G1674" s="480"/>
      <c r="H1674" s="416"/>
      <c r="I1674" s="416"/>
      <c r="J1674" s="416"/>
      <c r="K1674" s="416"/>
      <c r="L1674" s="416"/>
      <c r="M1674" s="416"/>
      <c r="N1674" s="416"/>
      <c r="O1674" s="430">
        <f t="shared" si="78"/>
        <v>-11</v>
      </c>
      <c r="P1674" s="430">
        <f t="shared" si="79"/>
        <v>-10</v>
      </c>
      <c r="Q1674" s="431" t="str">
        <f t="shared" si="80"/>
        <v/>
      </c>
      <c r="R1674" s="416"/>
      <c r="S1674" s="416"/>
    </row>
    <row r="1675" spans="1:19" ht="54.95" customHeight="1" x14ac:dyDescent="0.2">
      <c r="A1675" s="424">
        <v>1670</v>
      </c>
      <c r="B1675" s="478"/>
      <c r="C1675" s="435"/>
      <c r="D1675" s="416"/>
      <c r="E1675" s="416"/>
      <c r="F1675" s="479"/>
      <c r="G1675" s="480"/>
      <c r="H1675" s="416"/>
      <c r="I1675" s="416"/>
      <c r="J1675" s="416"/>
      <c r="K1675" s="416"/>
      <c r="L1675" s="416"/>
      <c r="M1675" s="416"/>
      <c r="N1675" s="416"/>
      <c r="O1675" s="430">
        <f t="shared" si="78"/>
        <v>-11</v>
      </c>
      <c r="P1675" s="430">
        <f t="shared" si="79"/>
        <v>-10</v>
      </c>
      <c r="Q1675" s="431" t="str">
        <f t="shared" si="80"/>
        <v/>
      </c>
      <c r="R1675" s="416"/>
      <c r="S1675" s="416"/>
    </row>
    <row r="1676" spans="1:19" ht="54.95" customHeight="1" x14ac:dyDescent="0.2">
      <c r="A1676" s="424">
        <v>1671</v>
      </c>
      <c r="B1676" s="478"/>
      <c r="C1676" s="435"/>
      <c r="D1676" s="416"/>
      <c r="E1676" s="416"/>
      <c r="F1676" s="479"/>
      <c r="G1676" s="480"/>
      <c r="H1676" s="416"/>
      <c r="I1676" s="416"/>
      <c r="J1676" s="416"/>
      <c r="K1676" s="416"/>
      <c r="L1676" s="416"/>
      <c r="M1676" s="416"/>
      <c r="N1676" s="416"/>
      <c r="O1676" s="430">
        <f t="shared" si="78"/>
        <v>-11</v>
      </c>
      <c r="P1676" s="430">
        <f t="shared" si="79"/>
        <v>-10</v>
      </c>
      <c r="Q1676" s="431" t="str">
        <f t="shared" si="80"/>
        <v/>
      </c>
      <c r="R1676" s="416"/>
      <c r="S1676" s="416"/>
    </row>
    <row r="1677" spans="1:19" ht="54.95" customHeight="1" x14ac:dyDescent="0.2">
      <c r="A1677" s="424">
        <v>1672</v>
      </c>
      <c r="B1677" s="478"/>
      <c r="C1677" s="435"/>
      <c r="D1677" s="416"/>
      <c r="E1677" s="416"/>
      <c r="F1677" s="479"/>
      <c r="G1677" s="480"/>
      <c r="H1677" s="416"/>
      <c r="I1677" s="416"/>
      <c r="J1677" s="416"/>
      <c r="K1677" s="416"/>
      <c r="L1677" s="416"/>
      <c r="M1677" s="416"/>
      <c r="N1677" s="416"/>
      <c r="O1677" s="430">
        <f t="shared" si="78"/>
        <v>-11</v>
      </c>
      <c r="P1677" s="430">
        <f t="shared" si="79"/>
        <v>-10</v>
      </c>
      <c r="Q1677" s="431" t="str">
        <f t="shared" si="80"/>
        <v/>
      </c>
      <c r="R1677" s="416"/>
      <c r="S1677" s="416"/>
    </row>
    <row r="1678" spans="1:19" ht="54.95" customHeight="1" x14ac:dyDescent="0.2">
      <c r="A1678" s="424">
        <v>1673</v>
      </c>
      <c r="B1678" s="478"/>
      <c r="C1678" s="435"/>
      <c r="D1678" s="416"/>
      <c r="E1678" s="416"/>
      <c r="F1678" s="479"/>
      <c r="G1678" s="480"/>
      <c r="H1678" s="416"/>
      <c r="I1678" s="416"/>
      <c r="J1678" s="416"/>
      <c r="K1678" s="416"/>
      <c r="L1678" s="416"/>
      <c r="M1678" s="416"/>
      <c r="N1678" s="416"/>
      <c r="O1678" s="430">
        <f t="shared" si="78"/>
        <v>-11</v>
      </c>
      <c r="P1678" s="430">
        <f t="shared" si="79"/>
        <v>-10</v>
      </c>
      <c r="Q1678" s="431" t="str">
        <f t="shared" si="80"/>
        <v/>
      </c>
      <c r="R1678" s="416"/>
      <c r="S1678" s="416"/>
    </row>
    <row r="1679" spans="1:19" ht="54.95" customHeight="1" x14ac:dyDescent="0.2">
      <c r="A1679" s="424">
        <v>1674</v>
      </c>
      <c r="B1679" s="478"/>
      <c r="C1679" s="435"/>
      <c r="D1679" s="416"/>
      <c r="E1679" s="416"/>
      <c r="F1679" s="479"/>
      <c r="G1679" s="480"/>
      <c r="H1679" s="416"/>
      <c r="I1679" s="416"/>
      <c r="J1679" s="416"/>
      <c r="K1679" s="416"/>
      <c r="L1679" s="416"/>
      <c r="M1679" s="416"/>
      <c r="N1679" s="416"/>
      <c r="O1679" s="430">
        <f t="shared" si="78"/>
        <v>-11</v>
      </c>
      <c r="P1679" s="430">
        <f t="shared" si="79"/>
        <v>-10</v>
      </c>
      <c r="Q1679" s="431" t="str">
        <f t="shared" si="80"/>
        <v/>
      </c>
      <c r="R1679" s="416"/>
      <c r="S1679" s="416"/>
    </row>
    <row r="1680" spans="1:19" ht="54.95" customHeight="1" x14ac:dyDescent="0.2">
      <c r="A1680" s="424">
        <v>1675</v>
      </c>
      <c r="B1680" s="478"/>
      <c r="C1680" s="435"/>
      <c r="D1680" s="416"/>
      <c r="E1680" s="416"/>
      <c r="F1680" s="479"/>
      <c r="G1680" s="480"/>
      <c r="H1680" s="416"/>
      <c r="I1680" s="416"/>
      <c r="J1680" s="416"/>
      <c r="K1680" s="416"/>
      <c r="L1680" s="416"/>
      <c r="M1680" s="416"/>
      <c r="N1680" s="416"/>
      <c r="O1680" s="430">
        <f t="shared" si="78"/>
        <v>-11</v>
      </c>
      <c r="P1680" s="430">
        <f t="shared" si="79"/>
        <v>-10</v>
      </c>
      <c r="Q1680" s="431" t="str">
        <f t="shared" si="80"/>
        <v/>
      </c>
      <c r="R1680" s="416"/>
      <c r="S1680" s="416"/>
    </row>
    <row r="1681" spans="1:19" ht="54.95" customHeight="1" x14ac:dyDescent="0.2">
      <c r="A1681" s="424">
        <v>1676</v>
      </c>
      <c r="B1681" s="478"/>
      <c r="C1681" s="435"/>
      <c r="D1681" s="416"/>
      <c r="E1681" s="416"/>
      <c r="F1681" s="479"/>
      <c r="G1681" s="480"/>
      <c r="H1681" s="416"/>
      <c r="I1681" s="416"/>
      <c r="J1681" s="416"/>
      <c r="K1681" s="416"/>
      <c r="L1681" s="416"/>
      <c r="M1681" s="416"/>
      <c r="N1681" s="416"/>
      <c r="O1681" s="430">
        <f t="shared" si="78"/>
        <v>-11</v>
      </c>
      <c r="P1681" s="430">
        <f t="shared" si="79"/>
        <v>-10</v>
      </c>
      <c r="Q1681" s="431" t="str">
        <f t="shared" si="80"/>
        <v/>
      </c>
      <c r="R1681" s="416"/>
      <c r="S1681" s="416"/>
    </row>
    <row r="1682" spans="1:19" ht="54.95" customHeight="1" x14ac:dyDescent="0.2">
      <c r="A1682" s="424">
        <v>1677</v>
      </c>
      <c r="B1682" s="478"/>
      <c r="C1682" s="435"/>
      <c r="D1682" s="416"/>
      <c r="E1682" s="416"/>
      <c r="F1682" s="479"/>
      <c r="G1682" s="480"/>
      <c r="H1682" s="416"/>
      <c r="I1682" s="416"/>
      <c r="J1682" s="416"/>
      <c r="K1682" s="416"/>
      <c r="L1682" s="416"/>
      <c r="M1682" s="416"/>
      <c r="N1682" s="416"/>
      <c r="O1682" s="430">
        <f t="shared" si="78"/>
        <v>-11</v>
      </c>
      <c r="P1682" s="430">
        <f t="shared" si="79"/>
        <v>-10</v>
      </c>
      <c r="Q1682" s="431" t="str">
        <f t="shared" si="80"/>
        <v/>
      </c>
      <c r="R1682" s="416"/>
      <c r="S1682" s="416"/>
    </row>
    <row r="1683" spans="1:19" ht="54.95" customHeight="1" x14ac:dyDescent="0.2">
      <c r="A1683" s="424">
        <v>1678</v>
      </c>
      <c r="B1683" s="478"/>
      <c r="C1683" s="435"/>
      <c r="D1683" s="416"/>
      <c r="E1683" s="416"/>
      <c r="F1683" s="479"/>
      <c r="G1683" s="480"/>
      <c r="H1683" s="416"/>
      <c r="I1683" s="416"/>
      <c r="J1683" s="416"/>
      <c r="K1683" s="416"/>
      <c r="L1683" s="416"/>
      <c r="M1683" s="416"/>
      <c r="N1683" s="416"/>
      <c r="O1683" s="430">
        <f t="shared" si="78"/>
        <v>-11</v>
      </c>
      <c r="P1683" s="430">
        <f t="shared" si="79"/>
        <v>-10</v>
      </c>
      <c r="Q1683" s="431" t="str">
        <f t="shared" si="80"/>
        <v/>
      </c>
      <c r="R1683" s="416"/>
      <c r="S1683" s="416"/>
    </row>
    <row r="1684" spans="1:19" ht="54.95" customHeight="1" x14ac:dyDescent="0.2">
      <c r="A1684" s="424">
        <v>1679</v>
      </c>
      <c r="B1684" s="478"/>
      <c r="C1684" s="435"/>
      <c r="D1684" s="416"/>
      <c r="E1684" s="416"/>
      <c r="F1684" s="479"/>
      <c r="G1684" s="480"/>
      <c r="H1684" s="416"/>
      <c r="I1684" s="416"/>
      <c r="J1684" s="416"/>
      <c r="K1684" s="416"/>
      <c r="L1684" s="416"/>
      <c r="M1684" s="416"/>
      <c r="N1684" s="416"/>
      <c r="O1684" s="430">
        <f t="shared" si="78"/>
        <v>-11</v>
      </c>
      <c r="P1684" s="430">
        <f t="shared" si="79"/>
        <v>-10</v>
      </c>
      <c r="Q1684" s="431" t="str">
        <f t="shared" si="80"/>
        <v/>
      </c>
      <c r="R1684" s="416"/>
      <c r="S1684" s="416"/>
    </row>
    <row r="1685" spans="1:19" ht="54.95" customHeight="1" x14ac:dyDescent="0.2">
      <c r="A1685" s="424">
        <v>1680</v>
      </c>
      <c r="B1685" s="478"/>
      <c r="C1685" s="435"/>
      <c r="D1685" s="416"/>
      <c r="E1685" s="416"/>
      <c r="F1685" s="479"/>
      <c r="G1685" s="480"/>
      <c r="H1685" s="416"/>
      <c r="I1685" s="416"/>
      <c r="J1685" s="416"/>
      <c r="K1685" s="416"/>
      <c r="L1685" s="416"/>
      <c r="M1685" s="416"/>
      <c r="N1685" s="416"/>
      <c r="O1685" s="430">
        <f t="shared" si="78"/>
        <v>-11</v>
      </c>
      <c r="P1685" s="430">
        <f t="shared" si="79"/>
        <v>-10</v>
      </c>
      <c r="Q1685" s="431" t="str">
        <f t="shared" si="80"/>
        <v/>
      </c>
      <c r="R1685" s="416"/>
      <c r="S1685" s="416"/>
    </row>
    <row r="1686" spans="1:19" ht="54.95" customHeight="1" x14ac:dyDescent="0.2">
      <c r="A1686" s="424">
        <v>1681</v>
      </c>
      <c r="B1686" s="478"/>
      <c r="C1686" s="435"/>
      <c r="D1686" s="416"/>
      <c r="E1686" s="416"/>
      <c r="F1686" s="479"/>
      <c r="G1686" s="480"/>
      <c r="H1686" s="416"/>
      <c r="I1686" s="416"/>
      <c r="J1686" s="416"/>
      <c r="K1686" s="416"/>
      <c r="L1686" s="416"/>
      <c r="M1686" s="416"/>
      <c r="N1686" s="416"/>
      <c r="O1686" s="430">
        <f t="shared" si="78"/>
        <v>-11</v>
      </c>
      <c r="P1686" s="430">
        <f t="shared" si="79"/>
        <v>-10</v>
      </c>
      <c r="Q1686" s="431" t="str">
        <f t="shared" si="80"/>
        <v/>
      </c>
      <c r="R1686" s="416"/>
      <c r="S1686" s="416"/>
    </row>
    <row r="1687" spans="1:19" ht="54.95" customHeight="1" x14ac:dyDescent="0.2">
      <c r="A1687" s="424">
        <v>1682</v>
      </c>
      <c r="B1687" s="478"/>
      <c r="C1687" s="435"/>
      <c r="D1687" s="416"/>
      <c r="E1687" s="416"/>
      <c r="F1687" s="479"/>
      <c r="G1687" s="480"/>
      <c r="H1687" s="416"/>
      <c r="I1687" s="416"/>
      <c r="J1687" s="416"/>
      <c r="K1687" s="416"/>
      <c r="L1687" s="416"/>
      <c r="M1687" s="416"/>
      <c r="N1687" s="416"/>
      <c r="O1687" s="430">
        <f t="shared" si="78"/>
        <v>-11</v>
      </c>
      <c r="P1687" s="430">
        <f t="shared" si="79"/>
        <v>-10</v>
      </c>
      <c r="Q1687" s="431" t="str">
        <f t="shared" si="80"/>
        <v/>
      </c>
      <c r="R1687" s="416"/>
      <c r="S1687" s="416"/>
    </row>
    <row r="1688" spans="1:19" ht="54.95" customHeight="1" x14ac:dyDescent="0.2">
      <c r="A1688" s="424">
        <v>1683</v>
      </c>
      <c r="B1688" s="478"/>
      <c r="C1688" s="435"/>
      <c r="D1688" s="416"/>
      <c r="E1688" s="416"/>
      <c r="F1688" s="479"/>
      <c r="G1688" s="480"/>
      <c r="H1688" s="416"/>
      <c r="I1688" s="416"/>
      <c r="J1688" s="416"/>
      <c r="K1688" s="416"/>
      <c r="L1688" s="416"/>
      <c r="M1688" s="416"/>
      <c r="N1688" s="416"/>
      <c r="O1688" s="430">
        <f t="shared" si="78"/>
        <v>-11</v>
      </c>
      <c r="P1688" s="430">
        <f t="shared" si="79"/>
        <v>-10</v>
      </c>
      <c r="Q1688" s="431" t="str">
        <f t="shared" si="80"/>
        <v/>
      </c>
      <c r="R1688" s="416"/>
      <c r="S1688" s="416"/>
    </row>
    <row r="1689" spans="1:19" ht="54.95" customHeight="1" x14ac:dyDescent="0.2">
      <c r="A1689" s="424">
        <v>1684</v>
      </c>
      <c r="B1689" s="478"/>
      <c r="C1689" s="435"/>
      <c r="D1689" s="416"/>
      <c r="E1689" s="416"/>
      <c r="F1689" s="479"/>
      <c r="G1689" s="480"/>
      <c r="H1689" s="416"/>
      <c r="I1689" s="416"/>
      <c r="J1689" s="416"/>
      <c r="K1689" s="416"/>
      <c r="L1689" s="416"/>
      <c r="M1689" s="416"/>
      <c r="N1689" s="416"/>
      <c r="O1689" s="430">
        <f t="shared" si="78"/>
        <v>-11</v>
      </c>
      <c r="P1689" s="430">
        <f t="shared" si="79"/>
        <v>-10</v>
      </c>
      <c r="Q1689" s="431" t="str">
        <f t="shared" si="80"/>
        <v/>
      </c>
      <c r="R1689" s="416"/>
      <c r="S1689" s="416"/>
    </row>
    <row r="1690" spans="1:19" ht="54.95" customHeight="1" x14ac:dyDescent="0.2">
      <c r="A1690" s="424">
        <v>1685</v>
      </c>
      <c r="B1690" s="478"/>
      <c r="C1690" s="435"/>
      <c r="D1690" s="416"/>
      <c r="E1690" s="416"/>
      <c r="F1690" s="479"/>
      <c r="G1690" s="480"/>
      <c r="H1690" s="416"/>
      <c r="I1690" s="416"/>
      <c r="J1690" s="416"/>
      <c r="K1690" s="416"/>
      <c r="L1690" s="416"/>
      <c r="M1690" s="416"/>
      <c r="N1690" s="416"/>
      <c r="O1690" s="430">
        <f t="shared" si="78"/>
        <v>-11</v>
      </c>
      <c r="P1690" s="430">
        <f t="shared" si="79"/>
        <v>-10</v>
      </c>
      <c r="Q1690" s="431" t="str">
        <f t="shared" si="80"/>
        <v/>
      </c>
      <c r="R1690" s="416"/>
      <c r="S1690" s="416"/>
    </row>
    <row r="1691" spans="1:19" ht="54.95" customHeight="1" x14ac:dyDescent="0.2">
      <c r="A1691" s="424">
        <v>1686</v>
      </c>
      <c r="B1691" s="478"/>
      <c r="C1691" s="435"/>
      <c r="D1691" s="416"/>
      <c r="E1691" s="416"/>
      <c r="F1691" s="479"/>
      <c r="G1691" s="480"/>
      <c r="H1691" s="416"/>
      <c r="I1691" s="416"/>
      <c r="J1691" s="416"/>
      <c r="K1691" s="416"/>
      <c r="L1691" s="416"/>
      <c r="M1691" s="416"/>
      <c r="N1691" s="416"/>
      <c r="O1691" s="430">
        <f t="shared" si="78"/>
        <v>-11</v>
      </c>
      <c r="P1691" s="430">
        <f t="shared" si="79"/>
        <v>-10</v>
      </c>
      <c r="Q1691" s="431" t="str">
        <f t="shared" si="80"/>
        <v/>
      </c>
      <c r="R1691" s="416"/>
      <c r="S1691" s="416"/>
    </row>
    <row r="1692" spans="1:19" ht="54.95" customHeight="1" x14ac:dyDescent="0.2">
      <c r="A1692" s="424">
        <v>1687</v>
      </c>
      <c r="B1692" s="478"/>
      <c r="C1692" s="435"/>
      <c r="D1692" s="416"/>
      <c r="E1692" s="416"/>
      <c r="F1692" s="479"/>
      <c r="G1692" s="480"/>
      <c r="H1692" s="416"/>
      <c r="I1692" s="416"/>
      <c r="J1692" s="416"/>
      <c r="K1692" s="416"/>
      <c r="L1692" s="416"/>
      <c r="M1692" s="416"/>
      <c r="N1692" s="416"/>
      <c r="O1692" s="430">
        <f t="shared" si="78"/>
        <v>-11</v>
      </c>
      <c r="P1692" s="430">
        <f t="shared" si="79"/>
        <v>-10</v>
      </c>
      <c r="Q1692" s="431" t="str">
        <f t="shared" si="80"/>
        <v/>
      </c>
      <c r="R1692" s="416"/>
      <c r="S1692" s="416"/>
    </row>
    <row r="1693" spans="1:19" ht="54.95" customHeight="1" x14ac:dyDescent="0.2">
      <c r="A1693" s="424">
        <v>1688</v>
      </c>
      <c r="B1693" s="478"/>
      <c r="C1693" s="435"/>
      <c r="D1693" s="416"/>
      <c r="E1693" s="416"/>
      <c r="F1693" s="479"/>
      <c r="G1693" s="480"/>
      <c r="H1693" s="416"/>
      <c r="I1693" s="416"/>
      <c r="J1693" s="416"/>
      <c r="K1693" s="416"/>
      <c r="L1693" s="416"/>
      <c r="M1693" s="416"/>
      <c r="N1693" s="416"/>
      <c r="O1693" s="430">
        <f t="shared" si="78"/>
        <v>-11</v>
      </c>
      <c r="P1693" s="430">
        <f t="shared" si="79"/>
        <v>-10</v>
      </c>
      <c r="Q1693" s="431" t="str">
        <f t="shared" si="80"/>
        <v/>
      </c>
      <c r="R1693" s="416"/>
      <c r="S1693" s="416"/>
    </row>
    <row r="1694" spans="1:19" ht="54.95" customHeight="1" x14ac:dyDescent="0.2">
      <c r="A1694" s="424">
        <v>1689</v>
      </c>
      <c r="B1694" s="478"/>
      <c r="C1694" s="435"/>
      <c r="D1694" s="416"/>
      <c r="E1694" s="416"/>
      <c r="F1694" s="479"/>
      <c r="G1694" s="480"/>
      <c r="H1694" s="416"/>
      <c r="I1694" s="416"/>
      <c r="J1694" s="416"/>
      <c r="K1694" s="416"/>
      <c r="L1694" s="416"/>
      <c r="M1694" s="416"/>
      <c r="N1694" s="416"/>
      <c r="O1694" s="430">
        <f t="shared" si="78"/>
        <v>-11</v>
      </c>
      <c r="P1694" s="430">
        <f t="shared" si="79"/>
        <v>-10</v>
      </c>
      <c r="Q1694" s="431" t="str">
        <f t="shared" si="80"/>
        <v/>
      </c>
      <c r="R1694" s="416"/>
      <c r="S1694" s="416"/>
    </row>
    <row r="1695" spans="1:19" ht="54.95" customHeight="1" x14ac:dyDescent="0.2">
      <c r="A1695" s="424">
        <v>1690</v>
      </c>
      <c r="B1695" s="478"/>
      <c r="C1695" s="435"/>
      <c r="D1695" s="416"/>
      <c r="E1695" s="416"/>
      <c r="F1695" s="479"/>
      <c r="G1695" s="480"/>
      <c r="H1695" s="416"/>
      <c r="I1695" s="416"/>
      <c r="J1695" s="416"/>
      <c r="K1695" s="416"/>
      <c r="L1695" s="416"/>
      <c r="M1695" s="416"/>
      <c r="N1695" s="416"/>
      <c r="O1695" s="430">
        <f t="shared" si="78"/>
        <v>-11</v>
      </c>
      <c r="P1695" s="430">
        <f t="shared" si="79"/>
        <v>-10</v>
      </c>
      <c r="Q1695" s="431" t="str">
        <f t="shared" si="80"/>
        <v/>
      </c>
      <c r="R1695" s="416"/>
      <c r="S1695" s="416"/>
    </row>
    <row r="1696" spans="1:19" ht="54.95" customHeight="1" x14ac:dyDescent="0.2">
      <c r="A1696" s="424">
        <v>1691</v>
      </c>
      <c r="B1696" s="478"/>
      <c r="C1696" s="435"/>
      <c r="D1696" s="416"/>
      <c r="E1696" s="416"/>
      <c r="F1696" s="479"/>
      <c r="G1696" s="480"/>
      <c r="H1696" s="416"/>
      <c r="I1696" s="416"/>
      <c r="J1696" s="416"/>
      <c r="K1696" s="416"/>
      <c r="L1696" s="416"/>
      <c r="M1696" s="416"/>
      <c r="N1696" s="416"/>
      <c r="O1696" s="430">
        <f t="shared" si="78"/>
        <v>-11</v>
      </c>
      <c r="P1696" s="430">
        <f t="shared" si="79"/>
        <v>-10</v>
      </c>
      <c r="Q1696" s="431" t="str">
        <f t="shared" si="80"/>
        <v/>
      </c>
      <c r="R1696" s="416"/>
      <c r="S1696" s="416"/>
    </row>
    <row r="1697" spans="1:19" ht="54.95" customHeight="1" x14ac:dyDescent="0.2">
      <c r="A1697" s="424">
        <v>1692</v>
      </c>
      <c r="B1697" s="478"/>
      <c r="C1697" s="435"/>
      <c r="D1697" s="416"/>
      <c r="E1697" s="416"/>
      <c r="F1697" s="479"/>
      <c r="G1697" s="480"/>
      <c r="H1697" s="416"/>
      <c r="I1697" s="416"/>
      <c r="J1697" s="416"/>
      <c r="K1697" s="416"/>
      <c r="L1697" s="416"/>
      <c r="M1697" s="416"/>
      <c r="N1697" s="416"/>
      <c r="O1697" s="430">
        <f t="shared" si="78"/>
        <v>-11</v>
      </c>
      <c r="P1697" s="430">
        <f t="shared" si="79"/>
        <v>-10</v>
      </c>
      <c r="Q1697" s="431" t="str">
        <f t="shared" si="80"/>
        <v/>
      </c>
      <c r="R1697" s="416"/>
      <c r="S1697" s="416"/>
    </row>
    <row r="1698" spans="1:19" ht="54.95" customHeight="1" x14ac:dyDescent="0.2">
      <c r="A1698" s="424">
        <v>1693</v>
      </c>
      <c r="B1698" s="478"/>
      <c r="C1698" s="435"/>
      <c r="D1698" s="416"/>
      <c r="E1698" s="416"/>
      <c r="F1698" s="479"/>
      <c r="G1698" s="480"/>
      <c r="H1698" s="416"/>
      <c r="I1698" s="416"/>
      <c r="J1698" s="416"/>
      <c r="K1698" s="416"/>
      <c r="L1698" s="416"/>
      <c r="M1698" s="416"/>
      <c r="N1698" s="416"/>
      <c r="O1698" s="430">
        <f t="shared" si="78"/>
        <v>-11</v>
      </c>
      <c r="P1698" s="430">
        <f t="shared" si="79"/>
        <v>-10</v>
      </c>
      <c r="Q1698" s="431" t="str">
        <f t="shared" si="80"/>
        <v/>
      </c>
      <c r="R1698" s="416"/>
      <c r="S1698" s="416"/>
    </row>
    <row r="1699" spans="1:19" ht="54.95" customHeight="1" x14ac:dyDescent="0.2">
      <c r="A1699" s="424">
        <v>1694</v>
      </c>
      <c r="B1699" s="478"/>
      <c r="C1699" s="435"/>
      <c r="D1699" s="416"/>
      <c r="E1699" s="416"/>
      <c r="F1699" s="479"/>
      <c r="G1699" s="480"/>
      <c r="H1699" s="416"/>
      <c r="I1699" s="416"/>
      <c r="J1699" s="416"/>
      <c r="K1699" s="416"/>
      <c r="L1699" s="416"/>
      <c r="M1699" s="416"/>
      <c r="N1699" s="416"/>
      <c r="O1699" s="430">
        <f t="shared" si="78"/>
        <v>-11</v>
      </c>
      <c r="P1699" s="430">
        <f t="shared" si="79"/>
        <v>-10</v>
      </c>
      <c r="Q1699" s="431" t="str">
        <f t="shared" si="80"/>
        <v/>
      </c>
      <c r="R1699" s="416"/>
      <c r="S1699" s="416"/>
    </row>
    <row r="1700" spans="1:19" ht="54.95" customHeight="1" x14ac:dyDescent="0.2">
      <c r="A1700" s="424">
        <v>1695</v>
      </c>
      <c r="B1700" s="478"/>
      <c r="C1700" s="435"/>
      <c r="D1700" s="416"/>
      <c r="E1700" s="416"/>
      <c r="F1700" s="479"/>
      <c r="G1700" s="480"/>
      <c r="H1700" s="416"/>
      <c r="I1700" s="416"/>
      <c r="J1700" s="416"/>
      <c r="K1700" s="416"/>
      <c r="L1700" s="416"/>
      <c r="M1700" s="416"/>
      <c r="N1700" s="416"/>
      <c r="O1700" s="430">
        <f t="shared" si="78"/>
        <v>-11</v>
      </c>
      <c r="P1700" s="430">
        <f t="shared" si="79"/>
        <v>-10</v>
      </c>
      <c r="Q1700" s="431" t="str">
        <f t="shared" si="80"/>
        <v/>
      </c>
      <c r="R1700" s="416"/>
      <c r="S1700" s="416"/>
    </row>
    <row r="1701" spans="1:19" ht="54.95" customHeight="1" x14ac:dyDescent="0.2">
      <c r="A1701" s="424">
        <v>1696</v>
      </c>
      <c r="B1701" s="478"/>
      <c r="C1701" s="435"/>
      <c r="D1701" s="416"/>
      <c r="E1701" s="416"/>
      <c r="F1701" s="479"/>
      <c r="G1701" s="480"/>
      <c r="H1701" s="416"/>
      <c r="I1701" s="416"/>
      <c r="J1701" s="416"/>
      <c r="K1701" s="416"/>
      <c r="L1701" s="416"/>
      <c r="M1701" s="416"/>
      <c r="N1701" s="416"/>
      <c r="O1701" s="430">
        <f t="shared" si="78"/>
        <v>-11</v>
      </c>
      <c r="P1701" s="430">
        <f t="shared" si="79"/>
        <v>-10</v>
      </c>
      <c r="Q1701" s="431" t="str">
        <f t="shared" si="80"/>
        <v/>
      </c>
      <c r="R1701" s="416"/>
      <c r="S1701" s="416"/>
    </row>
    <row r="1702" spans="1:19" ht="54.95" customHeight="1" x14ac:dyDescent="0.2">
      <c r="A1702" s="424">
        <v>1697</v>
      </c>
      <c r="B1702" s="478"/>
      <c r="C1702" s="435"/>
      <c r="D1702" s="416"/>
      <c r="E1702" s="416"/>
      <c r="F1702" s="479"/>
      <c r="G1702" s="480"/>
      <c r="H1702" s="416"/>
      <c r="I1702" s="416"/>
      <c r="J1702" s="416"/>
      <c r="K1702" s="416"/>
      <c r="L1702" s="416"/>
      <c r="M1702" s="416"/>
      <c r="N1702" s="416"/>
      <c r="O1702" s="430">
        <f t="shared" si="78"/>
        <v>-11</v>
      </c>
      <c r="P1702" s="430">
        <f t="shared" si="79"/>
        <v>-10</v>
      </c>
      <c r="Q1702" s="431" t="str">
        <f t="shared" si="80"/>
        <v/>
      </c>
      <c r="R1702" s="416"/>
      <c r="S1702" s="416"/>
    </row>
    <row r="1703" spans="1:19" ht="54.95" customHeight="1" x14ac:dyDescent="0.2">
      <c r="A1703" s="424">
        <v>1698</v>
      </c>
      <c r="B1703" s="478"/>
      <c r="C1703" s="435"/>
      <c r="D1703" s="416"/>
      <c r="E1703" s="416"/>
      <c r="F1703" s="479"/>
      <c r="G1703" s="480"/>
      <c r="H1703" s="416"/>
      <c r="I1703" s="416"/>
      <c r="J1703" s="416"/>
      <c r="K1703" s="416"/>
      <c r="L1703" s="416"/>
      <c r="M1703" s="416"/>
      <c r="N1703" s="416"/>
      <c r="O1703" s="430">
        <f t="shared" si="78"/>
        <v>-11</v>
      </c>
      <c r="P1703" s="430">
        <f t="shared" si="79"/>
        <v>-10</v>
      </c>
      <c r="Q1703" s="431" t="str">
        <f t="shared" si="80"/>
        <v/>
      </c>
      <c r="R1703" s="416"/>
      <c r="S1703" s="416"/>
    </row>
    <row r="1704" spans="1:19" ht="54.95" customHeight="1" x14ac:dyDescent="0.2">
      <c r="A1704" s="424">
        <v>1699</v>
      </c>
      <c r="B1704" s="478"/>
      <c r="C1704" s="435"/>
      <c r="D1704" s="416"/>
      <c r="E1704" s="416"/>
      <c r="F1704" s="479"/>
      <c r="G1704" s="480"/>
      <c r="H1704" s="416"/>
      <c r="I1704" s="416"/>
      <c r="J1704" s="416"/>
      <c r="K1704" s="416"/>
      <c r="L1704" s="416"/>
      <c r="M1704" s="416"/>
      <c r="N1704" s="416"/>
      <c r="O1704" s="430">
        <f t="shared" si="78"/>
        <v>-11</v>
      </c>
      <c r="P1704" s="430">
        <f t="shared" si="79"/>
        <v>-10</v>
      </c>
      <c r="Q1704" s="431" t="str">
        <f t="shared" si="80"/>
        <v/>
      </c>
      <c r="R1704" s="416"/>
      <c r="S1704" s="416"/>
    </row>
    <row r="1705" spans="1:19" ht="54.95" customHeight="1" x14ac:dyDescent="0.2">
      <c r="A1705" s="424">
        <v>1700</v>
      </c>
      <c r="B1705" s="478"/>
      <c r="C1705" s="435"/>
      <c r="D1705" s="416"/>
      <c r="E1705" s="416"/>
      <c r="F1705" s="479"/>
      <c r="G1705" s="480"/>
      <c r="H1705" s="416"/>
      <c r="I1705" s="416"/>
      <c r="J1705" s="416"/>
      <c r="K1705" s="416"/>
      <c r="L1705" s="416"/>
      <c r="M1705" s="416"/>
      <c r="N1705" s="416"/>
      <c r="O1705" s="430">
        <f t="shared" si="78"/>
        <v>-11</v>
      </c>
      <c r="P1705" s="430">
        <f t="shared" si="79"/>
        <v>-10</v>
      </c>
      <c r="Q1705" s="431" t="str">
        <f t="shared" si="80"/>
        <v/>
      </c>
      <c r="R1705" s="416"/>
      <c r="S1705" s="416"/>
    </row>
    <row r="1706" spans="1:19" ht="54.95" customHeight="1" x14ac:dyDescent="0.2">
      <c r="A1706" s="424">
        <v>1701</v>
      </c>
      <c r="B1706" s="478"/>
      <c r="C1706" s="435"/>
      <c r="D1706" s="416"/>
      <c r="E1706" s="416"/>
      <c r="F1706" s="479"/>
      <c r="G1706" s="480"/>
      <c r="H1706" s="416"/>
      <c r="I1706" s="416"/>
      <c r="J1706" s="416"/>
      <c r="K1706" s="416"/>
      <c r="L1706" s="416"/>
      <c r="M1706" s="416"/>
      <c r="N1706" s="416"/>
      <c r="O1706" s="430">
        <f t="shared" si="78"/>
        <v>-11</v>
      </c>
      <c r="P1706" s="430">
        <f t="shared" si="79"/>
        <v>-10</v>
      </c>
      <c r="Q1706" s="431" t="str">
        <f t="shared" si="80"/>
        <v/>
      </c>
      <c r="R1706" s="416"/>
      <c r="S1706" s="416"/>
    </row>
    <row r="1707" spans="1:19" ht="54.95" customHeight="1" x14ac:dyDescent="0.2">
      <c r="A1707" s="424">
        <v>1702</v>
      </c>
      <c r="B1707" s="478"/>
      <c r="C1707" s="435"/>
      <c r="D1707" s="416"/>
      <c r="E1707" s="416"/>
      <c r="F1707" s="479"/>
      <c r="G1707" s="480"/>
      <c r="H1707" s="416"/>
      <c r="I1707" s="416"/>
      <c r="J1707" s="416"/>
      <c r="K1707" s="416"/>
      <c r="L1707" s="416"/>
      <c r="M1707" s="416"/>
      <c r="N1707" s="416"/>
      <c r="O1707" s="430">
        <f t="shared" si="78"/>
        <v>-11</v>
      </c>
      <c r="P1707" s="430">
        <f t="shared" si="79"/>
        <v>-10</v>
      </c>
      <c r="Q1707" s="431" t="str">
        <f t="shared" si="80"/>
        <v/>
      </c>
      <c r="R1707" s="416"/>
      <c r="S1707" s="416"/>
    </row>
    <row r="1708" spans="1:19" ht="54.95" customHeight="1" x14ac:dyDescent="0.2">
      <c r="A1708" s="424">
        <v>1703</v>
      </c>
      <c r="B1708" s="478"/>
      <c r="C1708" s="435"/>
      <c r="D1708" s="416"/>
      <c r="E1708" s="416"/>
      <c r="F1708" s="479"/>
      <c r="G1708" s="480"/>
      <c r="H1708" s="416"/>
      <c r="I1708" s="416"/>
      <c r="J1708" s="416"/>
      <c r="K1708" s="416"/>
      <c r="L1708" s="416"/>
      <c r="M1708" s="416"/>
      <c r="N1708" s="416"/>
      <c r="O1708" s="430">
        <f t="shared" si="78"/>
        <v>-11</v>
      </c>
      <c r="P1708" s="430">
        <f t="shared" si="79"/>
        <v>-10</v>
      </c>
      <c r="Q1708" s="431" t="str">
        <f t="shared" si="80"/>
        <v/>
      </c>
      <c r="R1708" s="416"/>
      <c r="S1708" s="416"/>
    </row>
    <row r="1709" spans="1:19" ht="54.95" customHeight="1" x14ac:dyDescent="0.2">
      <c r="A1709" s="424">
        <v>1704</v>
      </c>
      <c r="B1709" s="478"/>
      <c r="C1709" s="435"/>
      <c r="D1709" s="416"/>
      <c r="E1709" s="416"/>
      <c r="F1709" s="479"/>
      <c r="G1709" s="480"/>
      <c r="H1709" s="416"/>
      <c r="I1709" s="416"/>
      <c r="J1709" s="416"/>
      <c r="K1709" s="416"/>
      <c r="L1709" s="416"/>
      <c r="M1709" s="416"/>
      <c r="N1709" s="416"/>
      <c r="O1709" s="430">
        <f t="shared" si="78"/>
        <v>-11</v>
      </c>
      <c r="P1709" s="430">
        <f t="shared" si="79"/>
        <v>-10</v>
      </c>
      <c r="Q1709" s="431" t="str">
        <f t="shared" si="80"/>
        <v/>
      </c>
      <c r="R1709" s="416"/>
      <c r="S1709" s="416"/>
    </row>
    <row r="1710" spans="1:19" ht="54.95" customHeight="1" x14ac:dyDescent="0.2">
      <c r="A1710" s="424">
        <v>1705</v>
      </c>
      <c r="B1710" s="478"/>
      <c r="C1710" s="435"/>
      <c r="D1710" s="416"/>
      <c r="E1710" s="416"/>
      <c r="F1710" s="479"/>
      <c r="G1710" s="480"/>
      <c r="H1710" s="416"/>
      <c r="I1710" s="416"/>
      <c r="J1710" s="416"/>
      <c r="K1710" s="416"/>
      <c r="L1710" s="416"/>
      <c r="M1710" s="416"/>
      <c r="N1710" s="416"/>
      <c r="O1710" s="430">
        <f t="shared" si="78"/>
        <v>-11</v>
      </c>
      <c r="P1710" s="430">
        <f t="shared" si="79"/>
        <v>-10</v>
      </c>
      <c r="Q1710" s="431" t="str">
        <f t="shared" si="80"/>
        <v/>
      </c>
      <c r="R1710" s="416"/>
      <c r="S1710" s="416"/>
    </row>
    <row r="1711" spans="1:19" ht="54.95" customHeight="1" x14ac:dyDescent="0.2">
      <c r="A1711" s="424">
        <v>1706</v>
      </c>
      <c r="B1711" s="478"/>
      <c r="C1711" s="435"/>
      <c r="D1711" s="416"/>
      <c r="E1711" s="416"/>
      <c r="F1711" s="479"/>
      <c r="G1711" s="480"/>
      <c r="H1711" s="416"/>
      <c r="I1711" s="416"/>
      <c r="J1711" s="416"/>
      <c r="K1711" s="416"/>
      <c r="L1711" s="416"/>
      <c r="M1711" s="416"/>
      <c r="N1711" s="416"/>
      <c r="O1711" s="430">
        <f t="shared" si="78"/>
        <v>-11</v>
      </c>
      <c r="P1711" s="430">
        <f t="shared" si="79"/>
        <v>-10</v>
      </c>
      <c r="Q1711" s="431" t="str">
        <f t="shared" si="80"/>
        <v/>
      </c>
      <c r="R1711" s="416"/>
      <c r="S1711" s="416"/>
    </row>
    <row r="1712" spans="1:19" ht="54.95" customHeight="1" x14ac:dyDescent="0.2">
      <c r="A1712" s="424">
        <v>1707</v>
      </c>
      <c r="B1712" s="478"/>
      <c r="C1712" s="435"/>
      <c r="D1712" s="416"/>
      <c r="E1712" s="416"/>
      <c r="F1712" s="479"/>
      <c r="G1712" s="480"/>
      <c r="H1712" s="416"/>
      <c r="I1712" s="416"/>
      <c r="J1712" s="416"/>
      <c r="K1712" s="416"/>
      <c r="L1712" s="416"/>
      <c r="M1712" s="416"/>
      <c r="N1712" s="416"/>
      <c r="O1712" s="430">
        <f t="shared" si="78"/>
        <v>-11</v>
      </c>
      <c r="P1712" s="430">
        <f t="shared" si="79"/>
        <v>-10</v>
      </c>
      <c r="Q1712" s="431" t="str">
        <f t="shared" si="80"/>
        <v/>
      </c>
      <c r="R1712" s="416"/>
      <c r="S1712" s="416"/>
    </row>
    <row r="1713" spans="1:19" ht="54.95" customHeight="1" x14ac:dyDescent="0.2">
      <c r="A1713" s="424">
        <v>1708</v>
      </c>
      <c r="B1713" s="478"/>
      <c r="C1713" s="435"/>
      <c r="D1713" s="416"/>
      <c r="E1713" s="416"/>
      <c r="F1713" s="479"/>
      <c r="G1713" s="480"/>
      <c r="H1713" s="416"/>
      <c r="I1713" s="416"/>
      <c r="J1713" s="416"/>
      <c r="K1713" s="416"/>
      <c r="L1713" s="416"/>
      <c r="M1713" s="416"/>
      <c r="N1713" s="416"/>
      <c r="O1713" s="430">
        <f t="shared" si="78"/>
        <v>-11</v>
      </c>
      <c r="P1713" s="430">
        <f t="shared" si="79"/>
        <v>-10</v>
      </c>
      <c r="Q1713" s="431" t="str">
        <f t="shared" si="80"/>
        <v/>
      </c>
      <c r="R1713" s="416"/>
      <c r="S1713" s="416"/>
    </row>
    <row r="1714" spans="1:19" ht="54.95" customHeight="1" x14ac:dyDescent="0.2">
      <c r="A1714" s="424">
        <v>1709</v>
      </c>
      <c r="B1714" s="478"/>
      <c r="C1714" s="435"/>
      <c r="D1714" s="416"/>
      <c r="E1714" s="416"/>
      <c r="F1714" s="479"/>
      <c r="G1714" s="480"/>
      <c r="H1714" s="416"/>
      <c r="I1714" s="416"/>
      <c r="J1714" s="416"/>
      <c r="K1714" s="416"/>
      <c r="L1714" s="416"/>
      <c r="M1714" s="416"/>
      <c r="N1714" s="416"/>
      <c r="O1714" s="430">
        <f t="shared" si="78"/>
        <v>-11</v>
      </c>
      <c r="P1714" s="430">
        <f t="shared" si="79"/>
        <v>-10</v>
      </c>
      <c r="Q1714" s="431" t="str">
        <f t="shared" si="80"/>
        <v/>
      </c>
      <c r="R1714" s="416"/>
      <c r="S1714" s="416"/>
    </row>
    <row r="1715" spans="1:19" ht="54.95" customHeight="1" x14ac:dyDescent="0.2">
      <c r="A1715" s="424">
        <v>1710</v>
      </c>
      <c r="B1715" s="478"/>
      <c r="C1715" s="435"/>
      <c r="D1715" s="416"/>
      <c r="E1715" s="416"/>
      <c r="F1715" s="479"/>
      <c r="G1715" s="480"/>
      <c r="H1715" s="416"/>
      <c r="I1715" s="416"/>
      <c r="J1715" s="416"/>
      <c r="K1715" s="416"/>
      <c r="L1715" s="416"/>
      <c r="M1715" s="416"/>
      <c r="N1715" s="416"/>
      <c r="O1715" s="430">
        <f t="shared" si="78"/>
        <v>-11</v>
      </c>
      <c r="P1715" s="430">
        <f t="shared" si="79"/>
        <v>-10</v>
      </c>
      <c r="Q1715" s="431" t="str">
        <f t="shared" si="80"/>
        <v/>
      </c>
      <c r="R1715" s="416"/>
      <c r="S1715" s="416"/>
    </row>
    <row r="1716" spans="1:19" ht="54.95" customHeight="1" x14ac:dyDescent="0.2">
      <c r="A1716" s="424">
        <v>1711</v>
      </c>
      <c r="B1716" s="478"/>
      <c r="C1716" s="435"/>
      <c r="D1716" s="416"/>
      <c r="E1716" s="416"/>
      <c r="F1716" s="479"/>
      <c r="G1716" s="480"/>
      <c r="H1716" s="416"/>
      <c r="I1716" s="416"/>
      <c r="J1716" s="416"/>
      <c r="K1716" s="416"/>
      <c r="L1716" s="416"/>
      <c r="M1716" s="416"/>
      <c r="N1716" s="416"/>
      <c r="O1716" s="430">
        <f t="shared" si="78"/>
        <v>-11</v>
      </c>
      <c r="P1716" s="430">
        <f t="shared" si="79"/>
        <v>-10</v>
      </c>
      <c r="Q1716" s="431" t="str">
        <f t="shared" si="80"/>
        <v/>
      </c>
      <c r="R1716" s="416"/>
      <c r="S1716" s="416"/>
    </row>
    <row r="1717" spans="1:19" ht="54.95" customHeight="1" x14ac:dyDescent="0.2">
      <c r="A1717" s="424">
        <v>1712</v>
      </c>
      <c r="B1717" s="478"/>
      <c r="C1717" s="435"/>
      <c r="D1717" s="416"/>
      <c r="E1717" s="416"/>
      <c r="F1717" s="479"/>
      <c r="G1717" s="480"/>
      <c r="H1717" s="416"/>
      <c r="I1717" s="416"/>
      <c r="J1717" s="416"/>
      <c r="K1717" s="416"/>
      <c r="L1717" s="416"/>
      <c r="M1717" s="416"/>
      <c r="N1717" s="416"/>
      <c r="O1717" s="430">
        <f t="shared" si="78"/>
        <v>-11</v>
      </c>
      <c r="P1717" s="430">
        <f t="shared" si="79"/>
        <v>-10</v>
      </c>
      <c r="Q1717" s="431" t="str">
        <f t="shared" si="80"/>
        <v/>
      </c>
      <c r="R1717" s="416"/>
      <c r="S1717" s="416"/>
    </row>
    <row r="1718" spans="1:19" ht="54.95" customHeight="1" x14ac:dyDescent="0.2">
      <c r="A1718" s="424">
        <v>1713</v>
      </c>
      <c r="B1718" s="478"/>
      <c r="C1718" s="435"/>
      <c r="D1718" s="416"/>
      <c r="E1718" s="416"/>
      <c r="F1718" s="479"/>
      <c r="G1718" s="480"/>
      <c r="H1718" s="416"/>
      <c r="I1718" s="416"/>
      <c r="J1718" s="416"/>
      <c r="K1718" s="416"/>
      <c r="L1718" s="416"/>
      <c r="M1718" s="416"/>
      <c r="N1718" s="416"/>
      <c r="O1718" s="430">
        <f t="shared" si="78"/>
        <v>-11</v>
      </c>
      <c r="P1718" s="430">
        <f t="shared" si="79"/>
        <v>-10</v>
      </c>
      <c r="Q1718" s="431" t="str">
        <f t="shared" si="80"/>
        <v/>
      </c>
      <c r="R1718" s="416"/>
      <c r="S1718" s="416"/>
    </row>
    <row r="1719" spans="1:19" ht="54.95" customHeight="1" x14ac:dyDescent="0.2">
      <c r="A1719" s="424">
        <v>1714</v>
      </c>
      <c r="B1719" s="478"/>
      <c r="C1719" s="435"/>
      <c r="D1719" s="416"/>
      <c r="E1719" s="416"/>
      <c r="F1719" s="479"/>
      <c r="G1719" s="480"/>
      <c r="H1719" s="416"/>
      <c r="I1719" s="416"/>
      <c r="J1719" s="416"/>
      <c r="K1719" s="416"/>
      <c r="L1719" s="416"/>
      <c r="M1719" s="416"/>
      <c r="N1719" s="416"/>
      <c r="O1719" s="430">
        <f t="shared" si="78"/>
        <v>-11</v>
      </c>
      <c r="P1719" s="430">
        <f t="shared" si="79"/>
        <v>-10</v>
      </c>
      <c r="Q1719" s="431" t="str">
        <f t="shared" si="80"/>
        <v/>
      </c>
      <c r="R1719" s="416"/>
      <c r="S1719" s="416"/>
    </row>
    <row r="1720" spans="1:19" ht="54.95" customHeight="1" x14ac:dyDescent="0.2">
      <c r="A1720" s="424">
        <v>1715</v>
      </c>
      <c r="B1720" s="478"/>
      <c r="C1720" s="435"/>
      <c r="D1720" s="416"/>
      <c r="E1720" s="416"/>
      <c r="F1720" s="479"/>
      <c r="G1720" s="480"/>
      <c r="H1720" s="416"/>
      <c r="I1720" s="416"/>
      <c r="J1720" s="416"/>
      <c r="K1720" s="416"/>
      <c r="L1720" s="416"/>
      <c r="M1720" s="416"/>
      <c r="N1720" s="416"/>
      <c r="O1720" s="430">
        <f t="shared" si="78"/>
        <v>-11</v>
      </c>
      <c r="P1720" s="430">
        <f t="shared" si="79"/>
        <v>-10</v>
      </c>
      <c r="Q1720" s="431" t="str">
        <f t="shared" si="80"/>
        <v/>
      </c>
      <c r="R1720" s="416"/>
      <c r="S1720" s="416"/>
    </row>
    <row r="1721" spans="1:19" ht="54.95" customHeight="1" x14ac:dyDescent="0.2">
      <c r="A1721" s="424">
        <v>1716</v>
      </c>
      <c r="B1721" s="478"/>
      <c r="C1721" s="435"/>
      <c r="D1721" s="416"/>
      <c r="E1721" s="416"/>
      <c r="F1721" s="479"/>
      <c r="G1721" s="480"/>
      <c r="H1721" s="416"/>
      <c r="I1721" s="416"/>
      <c r="J1721" s="416"/>
      <c r="K1721" s="416"/>
      <c r="L1721" s="416"/>
      <c r="M1721" s="416"/>
      <c r="N1721" s="416"/>
      <c r="O1721" s="430">
        <f t="shared" si="78"/>
        <v>-11</v>
      </c>
      <c r="P1721" s="430">
        <f t="shared" si="79"/>
        <v>-10</v>
      </c>
      <c r="Q1721" s="431" t="str">
        <f t="shared" si="80"/>
        <v/>
      </c>
      <c r="R1721" s="416"/>
      <c r="S1721" s="416"/>
    </row>
    <row r="1722" spans="1:19" ht="54.95" customHeight="1" x14ac:dyDescent="0.2">
      <c r="A1722" s="424">
        <v>1717</v>
      </c>
      <c r="B1722" s="478"/>
      <c r="C1722" s="435"/>
      <c r="D1722" s="416"/>
      <c r="E1722" s="416"/>
      <c r="F1722" s="479"/>
      <c r="G1722" s="480"/>
      <c r="H1722" s="416"/>
      <c r="I1722" s="416"/>
      <c r="J1722" s="416"/>
      <c r="K1722" s="416"/>
      <c r="L1722" s="416"/>
      <c r="M1722" s="416"/>
      <c r="N1722" s="416"/>
      <c r="O1722" s="430">
        <f t="shared" si="78"/>
        <v>-11</v>
      </c>
      <c r="P1722" s="430">
        <f t="shared" si="79"/>
        <v>-10</v>
      </c>
      <c r="Q1722" s="431" t="str">
        <f t="shared" si="80"/>
        <v/>
      </c>
      <c r="R1722" s="416"/>
      <c r="S1722" s="416"/>
    </row>
    <row r="1723" spans="1:19" ht="54.95" customHeight="1" x14ac:dyDescent="0.2">
      <c r="A1723" s="424">
        <v>1718</v>
      </c>
      <c r="B1723" s="478"/>
      <c r="C1723" s="435"/>
      <c r="D1723" s="416"/>
      <c r="E1723" s="416"/>
      <c r="F1723" s="479"/>
      <c r="G1723" s="480"/>
      <c r="H1723" s="416"/>
      <c r="I1723" s="416"/>
      <c r="J1723" s="416"/>
      <c r="K1723" s="416"/>
      <c r="L1723" s="416"/>
      <c r="M1723" s="416"/>
      <c r="N1723" s="416"/>
      <c r="O1723" s="430">
        <f t="shared" si="78"/>
        <v>-11</v>
      </c>
      <c r="P1723" s="430">
        <f t="shared" si="79"/>
        <v>-10</v>
      </c>
      <c r="Q1723" s="431" t="str">
        <f t="shared" si="80"/>
        <v/>
      </c>
      <c r="R1723" s="416"/>
      <c r="S1723" s="416"/>
    </row>
    <row r="1724" spans="1:19" ht="54.95" customHeight="1" x14ac:dyDescent="0.2">
      <c r="A1724" s="424">
        <v>1719</v>
      </c>
      <c r="B1724" s="478"/>
      <c r="C1724" s="435"/>
      <c r="D1724" s="416"/>
      <c r="E1724" s="416"/>
      <c r="F1724" s="479"/>
      <c r="G1724" s="480"/>
      <c r="H1724" s="416"/>
      <c r="I1724" s="416"/>
      <c r="J1724" s="416"/>
      <c r="K1724" s="416"/>
      <c r="L1724" s="416"/>
      <c r="M1724" s="416"/>
      <c r="N1724" s="416"/>
      <c r="O1724" s="430">
        <f t="shared" si="78"/>
        <v>-11</v>
      </c>
      <c r="P1724" s="430">
        <f t="shared" si="79"/>
        <v>-10</v>
      </c>
      <c r="Q1724" s="431" t="str">
        <f t="shared" si="80"/>
        <v/>
      </c>
      <c r="R1724" s="416"/>
      <c r="S1724" s="416"/>
    </row>
    <row r="1725" spans="1:19" ht="54.95" customHeight="1" x14ac:dyDescent="0.2">
      <c r="A1725" s="424">
        <v>1720</v>
      </c>
      <c r="B1725" s="478"/>
      <c r="C1725" s="435"/>
      <c r="D1725" s="416"/>
      <c r="E1725" s="416"/>
      <c r="F1725" s="479"/>
      <c r="G1725" s="480"/>
      <c r="H1725" s="416"/>
      <c r="I1725" s="416"/>
      <c r="J1725" s="416"/>
      <c r="K1725" s="416"/>
      <c r="L1725" s="416"/>
      <c r="M1725" s="416"/>
      <c r="N1725" s="416"/>
      <c r="O1725" s="430">
        <f t="shared" si="78"/>
        <v>-11</v>
      </c>
      <c r="P1725" s="430">
        <f t="shared" si="79"/>
        <v>-10</v>
      </c>
      <c r="Q1725" s="431" t="str">
        <f t="shared" si="80"/>
        <v/>
      </c>
      <c r="R1725" s="416"/>
      <c r="S1725" s="416"/>
    </row>
    <row r="1726" spans="1:19" ht="54.95" customHeight="1" x14ac:dyDescent="0.2">
      <c r="A1726" s="424">
        <v>1721</v>
      </c>
      <c r="B1726" s="478"/>
      <c r="C1726" s="435"/>
      <c r="D1726" s="416"/>
      <c r="E1726" s="416"/>
      <c r="F1726" s="479"/>
      <c r="G1726" s="480"/>
      <c r="H1726" s="416"/>
      <c r="I1726" s="416"/>
      <c r="J1726" s="416"/>
      <c r="K1726" s="416"/>
      <c r="L1726" s="416"/>
      <c r="M1726" s="416"/>
      <c r="N1726" s="416"/>
      <c r="O1726" s="430">
        <f t="shared" si="78"/>
        <v>-11</v>
      </c>
      <c r="P1726" s="430">
        <f t="shared" si="79"/>
        <v>-10</v>
      </c>
      <c r="Q1726" s="431" t="str">
        <f t="shared" si="80"/>
        <v/>
      </c>
      <c r="R1726" s="416"/>
      <c r="S1726" s="416"/>
    </row>
    <row r="1727" spans="1:19" ht="54.95" customHeight="1" x14ac:dyDescent="0.2">
      <c r="A1727" s="424">
        <v>1722</v>
      </c>
      <c r="B1727" s="478"/>
      <c r="C1727" s="435"/>
      <c r="D1727" s="416"/>
      <c r="E1727" s="416"/>
      <c r="F1727" s="479"/>
      <c r="G1727" s="480"/>
      <c r="H1727" s="416"/>
      <c r="I1727" s="416"/>
      <c r="J1727" s="416"/>
      <c r="K1727" s="416"/>
      <c r="L1727" s="416"/>
      <c r="M1727" s="416"/>
      <c r="N1727" s="416"/>
      <c r="O1727" s="430">
        <f t="shared" si="78"/>
        <v>-11</v>
      </c>
      <c r="P1727" s="430">
        <f t="shared" si="79"/>
        <v>-10</v>
      </c>
      <c r="Q1727" s="431" t="str">
        <f t="shared" si="80"/>
        <v/>
      </c>
      <c r="R1727" s="416"/>
      <c r="S1727" s="416"/>
    </row>
    <row r="1728" spans="1:19" ht="54.95" customHeight="1" x14ac:dyDescent="0.2">
      <c r="A1728" s="424">
        <v>1723</v>
      </c>
      <c r="B1728" s="478"/>
      <c r="C1728" s="435"/>
      <c r="D1728" s="416"/>
      <c r="E1728" s="416"/>
      <c r="F1728" s="479"/>
      <c r="G1728" s="480"/>
      <c r="H1728" s="416"/>
      <c r="I1728" s="416"/>
      <c r="J1728" s="416"/>
      <c r="K1728" s="416"/>
      <c r="L1728" s="416"/>
      <c r="M1728" s="416"/>
      <c r="N1728" s="416"/>
      <c r="O1728" s="430">
        <f t="shared" si="78"/>
        <v>-11</v>
      </c>
      <c r="P1728" s="430">
        <f t="shared" si="79"/>
        <v>-10</v>
      </c>
      <c r="Q1728" s="431" t="str">
        <f t="shared" si="80"/>
        <v/>
      </c>
      <c r="R1728" s="416"/>
      <c r="S1728" s="416"/>
    </row>
    <row r="1729" spans="1:19" ht="54.95" customHeight="1" x14ac:dyDescent="0.2">
      <c r="A1729" s="424">
        <v>1724</v>
      </c>
      <c r="B1729" s="478"/>
      <c r="C1729" s="435"/>
      <c r="D1729" s="416"/>
      <c r="E1729" s="416"/>
      <c r="F1729" s="479"/>
      <c r="G1729" s="480"/>
      <c r="H1729" s="416"/>
      <c r="I1729" s="416"/>
      <c r="J1729" s="416"/>
      <c r="K1729" s="416"/>
      <c r="L1729" s="416"/>
      <c r="M1729" s="416"/>
      <c r="N1729" s="416"/>
      <c r="O1729" s="430">
        <f t="shared" si="78"/>
        <v>-11</v>
      </c>
      <c r="P1729" s="430">
        <f t="shared" si="79"/>
        <v>-10</v>
      </c>
      <c r="Q1729" s="431" t="str">
        <f t="shared" si="80"/>
        <v/>
      </c>
      <c r="R1729" s="416"/>
      <c r="S1729" s="416"/>
    </row>
    <row r="1730" spans="1:19" ht="54.95" customHeight="1" x14ac:dyDescent="0.2">
      <c r="A1730" s="424">
        <v>1725</v>
      </c>
      <c r="B1730" s="478"/>
      <c r="C1730" s="435"/>
      <c r="D1730" s="416"/>
      <c r="E1730" s="416"/>
      <c r="F1730" s="479"/>
      <c r="G1730" s="480"/>
      <c r="H1730" s="416"/>
      <c r="I1730" s="416"/>
      <c r="J1730" s="416"/>
      <c r="K1730" s="416"/>
      <c r="L1730" s="416"/>
      <c r="M1730" s="416"/>
      <c r="N1730" s="416"/>
      <c r="O1730" s="430">
        <f t="shared" si="78"/>
        <v>-11</v>
      </c>
      <c r="P1730" s="430">
        <f t="shared" si="79"/>
        <v>-10</v>
      </c>
      <c r="Q1730" s="431" t="str">
        <f t="shared" si="80"/>
        <v/>
      </c>
      <c r="R1730" s="416"/>
      <c r="S1730" s="416"/>
    </row>
    <row r="1731" spans="1:19" ht="54.95" customHeight="1" x14ac:dyDescent="0.2">
      <c r="A1731" s="424">
        <v>1726</v>
      </c>
      <c r="B1731" s="478"/>
      <c r="C1731" s="435"/>
      <c r="D1731" s="416"/>
      <c r="E1731" s="416"/>
      <c r="F1731" s="479"/>
      <c r="G1731" s="480"/>
      <c r="H1731" s="416"/>
      <c r="I1731" s="416"/>
      <c r="J1731" s="416"/>
      <c r="K1731" s="416"/>
      <c r="L1731" s="416"/>
      <c r="M1731" s="416"/>
      <c r="N1731" s="416"/>
      <c r="O1731" s="430">
        <f t="shared" si="78"/>
        <v>-11</v>
      </c>
      <c r="P1731" s="430">
        <f t="shared" si="79"/>
        <v>-10</v>
      </c>
      <c r="Q1731" s="431" t="str">
        <f t="shared" si="80"/>
        <v/>
      </c>
      <c r="R1731" s="416"/>
      <c r="S1731" s="416"/>
    </row>
    <row r="1732" spans="1:19" ht="54.95" customHeight="1" x14ac:dyDescent="0.2">
      <c r="A1732" s="424">
        <v>1727</v>
      </c>
      <c r="B1732" s="478"/>
      <c r="C1732" s="435"/>
      <c r="D1732" s="416"/>
      <c r="E1732" s="416"/>
      <c r="F1732" s="479"/>
      <c r="G1732" s="480"/>
      <c r="H1732" s="416"/>
      <c r="I1732" s="416"/>
      <c r="J1732" s="416"/>
      <c r="K1732" s="416"/>
      <c r="L1732" s="416"/>
      <c r="M1732" s="416"/>
      <c r="N1732" s="416"/>
      <c r="O1732" s="430">
        <f t="shared" si="78"/>
        <v>-11</v>
      </c>
      <c r="P1732" s="430">
        <f t="shared" si="79"/>
        <v>-10</v>
      </c>
      <c r="Q1732" s="431" t="str">
        <f t="shared" si="80"/>
        <v/>
      </c>
      <c r="R1732" s="416"/>
      <c r="S1732" s="416"/>
    </row>
    <row r="1733" spans="1:19" ht="54.95" customHeight="1" x14ac:dyDescent="0.2">
      <c r="A1733" s="424">
        <v>1728</v>
      </c>
      <c r="B1733" s="478"/>
      <c r="C1733" s="435"/>
      <c r="D1733" s="416"/>
      <c r="E1733" s="416"/>
      <c r="F1733" s="479"/>
      <c r="G1733" s="480"/>
      <c r="H1733" s="416"/>
      <c r="I1733" s="416"/>
      <c r="J1733" s="416"/>
      <c r="K1733" s="416"/>
      <c r="L1733" s="416"/>
      <c r="M1733" s="416"/>
      <c r="N1733" s="416"/>
      <c r="O1733" s="430">
        <f t="shared" si="78"/>
        <v>-11</v>
      </c>
      <c r="P1733" s="430">
        <f t="shared" si="79"/>
        <v>-10</v>
      </c>
      <c r="Q1733" s="431" t="str">
        <f t="shared" si="80"/>
        <v/>
      </c>
      <c r="R1733" s="416"/>
      <c r="S1733" s="416"/>
    </row>
    <row r="1734" spans="1:19" ht="54.95" customHeight="1" x14ac:dyDescent="0.2">
      <c r="A1734" s="424">
        <v>1729</v>
      </c>
      <c r="B1734" s="478"/>
      <c r="C1734" s="435"/>
      <c r="D1734" s="416"/>
      <c r="E1734" s="416"/>
      <c r="F1734" s="479"/>
      <c r="G1734" s="480"/>
      <c r="H1734" s="416"/>
      <c r="I1734" s="416"/>
      <c r="J1734" s="416"/>
      <c r="K1734" s="416"/>
      <c r="L1734" s="416"/>
      <c r="M1734" s="416"/>
      <c r="N1734" s="416"/>
      <c r="O1734" s="430">
        <f t="shared" si="78"/>
        <v>-11</v>
      </c>
      <c r="P1734" s="430">
        <f t="shared" si="79"/>
        <v>-10</v>
      </c>
      <c r="Q1734" s="431" t="str">
        <f t="shared" si="80"/>
        <v/>
      </c>
      <c r="R1734" s="416"/>
      <c r="S1734" s="416"/>
    </row>
    <row r="1735" spans="1:19" ht="54.95" customHeight="1" x14ac:dyDescent="0.2">
      <c r="A1735" s="424">
        <v>1730</v>
      </c>
      <c r="B1735" s="478"/>
      <c r="C1735" s="435"/>
      <c r="D1735" s="416"/>
      <c r="E1735" s="416"/>
      <c r="F1735" s="479"/>
      <c r="G1735" s="480"/>
      <c r="H1735" s="416"/>
      <c r="I1735" s="416"/>
      <c r="J1735" s="416"/>
      <c r="K1735" s="416"/>
      <c r="L1735" s="416"/>
      <c r="M1735" s="416"/>
      <c r="N1735" s="416"/>
      <c r="O1735" s="430">
        <f t="shared" ref="O1735:O1798" si="81">IF(B1735=0,0,IF(YEAR(B1735)=$P$1,MONTH(B1735)-$O$1+12,(YEAR(B1735)-$P$1)*11-$O$1+5+MONTH(B1735)))-11</f>
        <v>-11</v>
      </c>
      <c r="P1735" s="430">
        <f t="shared" ref="P1735:P1798" si="82">IF(C1735=0,0,IF(YEAR(C1735)=$P$1,MONTH(C1735)-$O$1+11,(YEAR(C1735)-$P$1)*12-$O$1+11+MONTH(C1735)))-10</f>
        <v>-10</v>
      </c>
      <c r="Q1735" s="431" t="str">
        <f t="shared" ref="Q1735:Q1765" si="83">SUBSTITUTE(D1735," ","_")</f>
        <v/>
      </c>
      <c r="R1735" s="416"/>
      <c r="S1735" s="416"/>
    </row>
    <row r="1736" spans="1:19" ht="54.95" customHeight="1" x14ac:dyDescent="0.2">
      <c r="A1736" s="424">
        <v>1731</v>
      </c>
      <c r="B1736" s="478"/>
      <c r="C1736" s="435"/>
      <c r="D1736" s="416"/>
      <c r="E1736" s="416"/>
      <c r="F1736" s="479"/>
      <c r="G1736" s="480"/>
      <c r="H1736" s="416"/>
      <c r="I1736" s="416"/>
      <c r="J1736" s="416"/>
      <c r="K1736" s="416"/>
      <c r="L1736" s="416"/>
      <c r="M1736" s="416"/>
      <c r="N1736" s="416"/>
      <c r="O1736" s="430">
        <f t="shared" si="81"/>
        <v>-11</v>
      </c>
      <c r="P1736" s="430">
        <f t="shared" si="82"/>
        <v>-10</v>
      </c>
      <c r="Q1736" s="431" t="str">
        <f t="shared" si="83"/>
        <v/>
      </c>
      <c r="R1736" s="416"/>
      <c r="S1736" s="416"/>
    </row>
    <row r="1737" spans="1:19" ht="54.95" customHeight="1" x14ac:dyDescent="0.2">
      <c r="A1737" s="424">
        <v>1732</v>
      </c>
      <c r="B1737" s="478"/>
      <c r="C1737" s="435"/>
      <c r="D1737" s="416"/>
      <c r="E1737" s="416"/>
      <c r="F1737" s="479"/>
      <c r="G1737" s="480"/>
      <c r="H1737" s="416"/>
      <c r="I1737" s="416"/>
      <c r="J1737" s="416"/>
      <c r="K1737" s="416"/>
      <c r="L1737" s="416"/>
      <c r="M1737" s="416"/>
      <c r="N1737" s="416"/>
      <c r="O1737" s="430">
        <f t="shared" si="81"/>
        <v>-11</v>
      </c>
      <c r="P1737" s="430">
        <f t="shared" si="82"/>
        <v>-10</v>
      </c>
      <c r="Q1737" s="431" t="str">
        <f t="shared" si="83"/>
        <v/>
      </c>
      <c r="R1737" s="416"/>
      <c r="S1737" s="416"/>
    </row>
    <row r="1738" spans="1:19" ht="54.95" customHeight="1" x14ac:dyDescent="0.2">
      <c r="A1738" s="424">
        <v>1733</v>
      </c>
      <c r="B1738" s="478"/>
      <c r="C1738" s="435"/>
      <c r="D1738" s="416"/>
      <c r="E1738" s="416"/>
      <c r="F1738" s="479"/>
      <c r="G1738" s="480"/>
      <c r="H1738" s="416"/>
      <c r="I1738" s="416"/>
      <c r="J1738" s="416"/>
      <c r="K1738" s="416"/>
      <c r="L1738" s="416"/>
      <c r="M1738" s="416"/>
      <c r="N1738" s="416"/>
      <c r="O1738" s="430">
        <f t="shared" si="81"/>
        <v>-11</v>
      </c>
      <c r="P1738" s="430">
        <f t="shared" si="82"/>
        <v>-10</v>
      </c>
      <c r="Q1738" s="431" t="str">
        <f t="shared" si="83"/>
        <v/>
      </c>
      <c r="R1738" s="416"/>
      <c r="S1738" s="416"/>
    </row>
    <row r="1739" spans="1:19" ht="54.95" customHeight="1" x14ac:dyDescent="0.2">
      <c r="A1739" s="424">
        <v>1734</v>
      </c>
      <c r="B1739" s="478"/>
      <c r="C1739" s="435"/>
      <c r="D1739" s="416"/>
      <c r="E1739" s="416"/>
      <c r="F1739" s="479"/>
      <c r="G1739" s="480"/>
      <c r="H1739" s="416"/>
      <c r="I1739" s="416"/>
      <c r="J1739" s="416"/>
      <c r="K1739" s="416"/>
      <c r="L1739" s="416"/>
      <c r="M1739" s="416"/>
      <c r="N1739" s="416"/>
      <c r="O1739" s="430">
        <f t="shared" si="81"/>
        <v>-11</v>
      </c>
      <c r="P1739" s="430">
        <f t="shared" si="82"/>
        <v>-10</v>
      </c>
      <c r="Q1739" s="431" t="str">
        <f t="shared" si="83"/>
        <v/>
      </c>
      <c r="R1739" s="416"/>
      <c r="S1739" s="416"/>
    </row>
    <row r="1740" spans="1:19" ht="54.95" customHeight="1" x14ac:dyDescent="0.2">
      <c r="A1740" s="424">
        <v>1735</v>
      </c>
      <c r="B1740" s="478"/>
      <c r="C1740" s="435"/>
      <c r="D1740" s="416"/>
      <c r="E1740" s="416"/>
      <c r="F1740" s="479"/>
      <c r="G1740" s="480"/>
      <c r="H1740" s="416"/>
      <c r="I1740" s="416"/>
      <c r="J1740" s="416"/>
      <c r="K1740" s="416"/>
      <c r="L1740" s="416"/>
      <c r="M1740" s="416"/>
      <c r="N1740" s="416"/>
      <c r="O1740" s="430">
        <f t="shared" si="81"/>
        <v>-11</v>
      </c>
      <c r="P1740" s="430">
        <f t="shared" si="82"/>
        <v>-10</v>
      </c>
      <c r="Q1740" s="431" t="str">
        <f t="shared" si="83"/>
        <v/>
      </c>
      <c r="R1740" s="416"/>
      <c r="S1740" s="416"/>
    </row>
    <row r="1741" spans="1:19" ht="54.95" customHeight="1" x14ac:dyDescent="0.2">
      <c r="A1741" s="424">
        <v>1736</v>
      </c>
      <c r="B1741" s="478"/>
      <c r="C1741" s="435"/>
      <c r="D1741" s="416"/>
      <c r="E1741" s="416"/>
      <c r="F1741" s="479"/>
      <c r="G1741" s="480"/>
      <c r="H1741" s="416"/>
      <c r="I1741" s="416"/>
      <c r="J1741" s="416"/>
      <c r="K1741" s="416"/>
      <c r="L1741" s="416"/>
      <c r="M1741" s="416"/>
      <c r="N1741" s="416"/>
      <c r="O1741" s="430">
        <f t="shared" si="81"/>
        <v>-11</v>
      </c>
      <c r="P1741" s="430">
        <f t="shared" si="82"/>
        <v>-10</v>
      </c>
      <c r="Q1741" s="431" t="str">
        <f t="shared" si="83"/>
        <v/>
      </c>
      <c r="R1741" s="416"/>
      <c r="S1741" s="416"/>
    </row>
    <row r="1742" spans="1:19" ht="54.95" customHeight="1" x14ac:dyDescent="0.2">
      <c r="A1742" s="424">
        <v>1737</v>
      </c>
      <c r="B1742" s="478"/>
      <c r="C1742" s="435"/>
      <c r="D1742" s="416"/>
      <c r="E1742" s="416"/>
      <c r="F1742" s="479"/>
      <c r="G1742" s="480"/>
      <c r="H1742" s="416"/>
      <c r="I1742" s="416"/>
      <c r="J1742" s="416"/>
      <c r="K1742" s="416"/>
      <c r="L1742" s="416"/>
      <c r="M1742" s="416"/>
      <c r="N1742" s="416"/>
      <c r="O1742" s="430">
        <f t="shared" si="81"/>
        <v>-11</v>
      </c>
      <c r="P1742" s="430">
        <f t="shared" si="82"/>
        <v>-10</v>
      </c>
      <c r="Q1742" s="431" t="str">
        <f t="shared" si="83"/>
        <v/>
      </c>
      <c r="R1742" s="416"/>
      <c r="S1742" s="416"/>
    </row>
    <row r="1743" spans="1:19" ht="54.95" customHeight="1" x14ac:dyDescent="0.2">
      <c r="A1743" s="424">
        <v>1738</v>
      </c>
      <c r="B1743" s="478"/>
      <c r="C1743" s="435"/>
      <c r="D1743" s="416"/>
      <c r="E1743" s="416"/>
      <c r="F1743" s="479"/>
      <c r="G1743" s="480"/>
      <c r="H1743" s="416"/>
      <c r="I1743" s="416"/>
      <c r="J1743" s="416"/>
      <c r="K1743" s="416"/>
      <c r="L1743" s="416"/>
      <c r="M1743" s="416"/>
      <c r="N1743" s="416"/>
      <c r="O1743" s="430">
        <f t="shared" si="81"/>
        <v>-11</v>
      </c>
      <c r="P1743" s="430">
        <f t="shared" si="82"/>
        <v>-10</v>
      </c>
      <c r="Q1743" s="431" t="str">
        <f t="shared" si="83"/>
        <v/>
      </c>
      <c r="R1743" s="416"/>
      <c r="S1743" s="416"/>
    </row>
    <row r="1744" spans="1:19" ht="54.95" customHeight="1" x14ac:dyDescent="0.2">
      <c r="A1744" s="424">
        <v>1739</v>
      </c>
      <c r="B1744" s="478"/>
      <c r="C1744" s="435"/>
      <c r="D1744" s="416"/>
      <c r="E1744" s="416"/>
      <c r="F1744" s="479"/>
      <c r="G1744" s="480"/>
      <c r="H1744" s="416"/>
      <c r="I1744" s="416"/>
      <c r="J1744" s="416"/>
      <c r="K1744" s="416"/>
      <c r="L1744" s="416"/>
      <c r="M1744" s="416"/>
      <c r="N1744" s="416"/>
      <c r="O1744" s="430">
        <f t="shared" si="81"/>
        <v>-11</v>
      </c>
      <c r="P1744" s="430">
        <f t="shared" si="82"/>
        <v>-10</v>
      </c>
      <c r="Q1744" s="431" t="str">
        <f t="shared" si="83"/>
        <v/>
      </c>
      <c r="R1744" s="416"/>
      <c r="S1744" s="416"/>
    </row>
    <row r="1745" spans="1:19" ht="54.95" customHeight="1" x14ac:dyDescent="0.2">
      <c r="A1745" s="424">
        <v>1740</v>
      </c>
      <c r="B1745" s="478"/>
      <c r="C1745" s="435"/>
      <c r="D1745" s="416"/>
      <c r="E1745" s="416"/>
      <c r="F1745" s="479"/>
      <c r="G1745" s="480"/>
      <c r="H1745" s="416"/>
      <c r="I1745" s="416"/>
      <c r="J1745" s="416"/>
      <c r="K1745" s="416"/>
      <c r="L1745" s="416"/>
      <c r="M1745" s="416"/>
      <c r="N1745" s="416"/>
      <c r="O1745" s="430">
        <f t="shared" si="81"/>
        <v>-11</v>
      </c>
      <c r="P1745" s="430">
        <f t="shared" si="82"/>
        <v>-10</v>
      </c>
      <c r="Q1745" s="431" t="str">
        <f t="shared" si="83"/>
        <v/>
      </c>
      <c r="R1745" s="416"/>
      <c r="S1745" s="416"/>
    </row>
    <row r="1746" spans="1:19" ht="54.95" customHeight="1" x14ac:dyDescent="0.2">
      <c r="A1746" s="424">
        <v>1741</v>
      </c>
      <c r="B1746" s="478"/>
      <c r="C1746" s="435"/>
      <c r="D1746" s="416"/>
      <c r="E1746" s="416"/>
      <c r="F1746" s="479"/>
      <c r="G1746" s="480"/>
      <c r="H1746" s="416"/>
      <c r="I1746" s="416"/>
      <c r="J1746" s="416"/>
      <c r="K1746" s="416"/>
      <c r="L1746" s="416"/>
      <c r="M1746" s="416"/>
      <c r="N1746" s="416"/>
      <c r="O1746" s="430">
        <f t="shared" si="81"/>
        <v>-11</v>
      </c>
      <c r="P1746" s="430">
        <f t="shared" si="82"/>
        <v>-10</v>
      </c>
      <c r="Q1746" s="431" t="str">
        <f t="shared" si="83"/>
        <v/>
      </c>
      <c r="R1746" s="416"/>
      <c r="S1746" s="416"/>
    </row>
    <row r="1747" spans="1:19" ht="54.95" customHeight="1" x14ac:dyDescent="0.2">
      <c r="A1747" s="424">
        <v>1742</v>
      </c>
      <c r="B1747" s="478"/>
      <c r="C1747" s="435"/>
      <c r="D1747" s="416"/>
      <c r="E1747" s="416"/>
      <c r="F1747" s="479"/>
      <c r="G1747" s="480"/>
      <c r="H1747" s="416"/>
      <c r="I1747" s="416"/>
      <c r="J1747" s="416"/>
      <c r="K1747" s="416"/>
      <c r="L1747" s="416"/>
      <c r="M1747" s="416"/>
      <c r="N1747" s="416"/>
      <c r="O1747" s="430">
        <f t="shared" si="81"/>
        <v>-11</v>
      </c>
      <c r="P1747" s="430">
        <f t="shared" si="82"/>
        <v>-10</v>
      </c>
      <c r="Q1747" s="431" t="str">
        <f t="shared" si="83"/>
        <v/>
      </c>
      <c r="R1747" s="416"/>
      <c r="S1747" s="416"/>
    </row>
    <row r="1748" spans="1:19" ht="54.95" customHeight="1" x14ac:dyDescent="0.2">
      <c r="A1748" s="424">
        <v>1743</v>
      </c>
      <c r="B1748" s="478"/>
      <c r="C1748" s="435"/>
      <c r="D1748" s="416"/>
      <c r="E1748" s="416"/>
      <c r="F1748" s="479"/>
      <c r="G1748" s="480"/>
      <c r="H1748" s="416"/>
      <c r="I1748" s="416"/>
      <c r="J1748" s="416"/>
      <c r="K1748" s="416"/>
      <c r="L1748" s="416"/>
      <c r="M1748" s="416"/>
      <c r="N1748" s="416"/>
      <c r="O1748" s="430">
        <f t="shared" si="81"/>
        <v>-11</v>
      </c>
      <c r="P1748" s="430">
        <f t="shared" si="82"/>
        <v>-10</v>
      </c>
      <c r="Q1748" s="431" t="str">
        <f t="shared" si="83"/>
        <v/>
      </c>
      <c r="R1748" s="416"/>
      <c r="S1748" s="416"/>
    </row>
    <row r="1749" spans="1:19" ht="54.95" customHeight="1" x14ac:dyDescent="0.2">
      <c r="A1749" s="424">
        <v>1744</v>
      </c>
      <c r="B1749" s="478"/>
      <c r="C1749" s="435"/>
      <c r="D1749" s="416"/>
      <c r="E1749" s="416"/>
      <c r="F1749" s="479"/>
      <c r="G1749" s="480"/>
      <c r="H1749" s="416"/>
      <c r="I1749" s="416"/>
      <c r="J1749" s="416"/>
      <c r="K1749" s="416"/>
      <c r="L1749" s="416"/>
      <c r="M1749" s="416"/>
      <c r="N1749" s="416"/>
      <c r="O1749" s="430">
        <f t="shared" si="81"/>
        <v>-11</v>
      </c>
      <c r="P1749" s="430">
        <f t="shared" si="82"/>
        <v>-10</v>
      </c>
      <c r="Q1749" s="431" t="str">
        <f t="shared" si="83"/>
        <v/>
      </c>
      <c r="R1749" s="416"/>
      <c r="S1749" s="416"/>
    </row>
    <row r="1750" spans="1:19" ht="54.95" customHeight="1" x14ac:dyDescent="0.2">
      <c r="A1750" s="424">
        <v>1745</v>
      </c>
      <c r="B1750" s="478"/>
      <c r="C1750" s="435"/>
      <c r="D1750" s="416"/>
      <c r="E1750" s="416"/>
      <c r="F1750" s="479"/>
      <c r="G1750" s="480"/>
      <c r="H1750" s="416"/>
      <c r="I1750" s="416"/>
      <c r="J1750" s="416"/>
      <c r="K1750" s="416"/>
      <c r="L1750" s="416"/>
      <c r="M1750" s="416"/>
      <c r="N1750" s="416"/>
      <c r="O1750" s="430">
        <f t="shared" si="81"/>
        <v>-11</v>
      </c>
      <c r="P1750" s="430">
        <f t="shared" si="82"/>
        <v>-10</v>
      </c>
      <c r="Q1750" s="431" t="str">
        <f t="shared" si="83"/>
        <v/>
      </c>
      <c r="R1750" s="416"/>
      <c r="S1750" s="416"/>
    </row>
    <row r="1751" spans="1:19" ht="54.95" customHeight="1" x14ac:dyDescent="0.2">
      <c r="A1751" s="424">
        <v>1746</v>
      </c>
      <c r="B1751" s="478"/>
      <c r="C1751" s="435"/>
      <c r="D1751" s="416"/>
      <c r="E1751" s="416"/>
      <c r="F1751" s="479"/>
      <c r="G1751" s="480"/>
      <c r="H1751" s="416"/>
      <c r="I1751" s="416"/>
      <c r="J1751" s="416"/>
      <c r="K1751" s="416"/>
      <c r="L1751" s="416"/>
      <c r="M1751" s="416"/>
      <c r="N1751" s="416"/>
      <c r="O1751" s="430">
        <f t="shared" si="81"/>
        <v>-11</v>
      </c>
      <c r="P1751" s="430">
        <f t="shared" si="82"/>
        <v>-10</v>
      </c>
      <c r="Q1751" s="431" t="str">
        <f t="shared" si="83"/>
        <v/>
      </c>
      <c r="R1751" s="416"/>
      <c r="S1751" s="416"/>
    </row>
    <row r="1752" spans="1:19" ht="54.95" customHeight="1" x14ac:dyDescent="0.2">
      <c r="A1752" s="424">
        <v>1747</v>
      </c>
      <c r="B1752" s="478"/>
      <c r="C1752" s="435"/>
      <c r="D1752" s="416"/>
      <c r="E1752" s="416"/>
      <c r="F1752" s="479"/>
      <c r="G1752" s="480"/>
      <c r="H1752" s="416"/>
      <c r="I1752" s="416"/>
      <c r="J1752" s="416"/>
      <c r="K1752" s="416"/>
      <c r="L1752" s="416"/>
      <c r="M1752" s="416"/>
      <c r="N1752" s="416"/>
      <c r="O1752" s="430">
        <f t="shared" si="81"/>
        <v>-11</v>
      </c>
      <c r="P1752" s="430">
        <f t="shared" si="82"/>
        <v>-10</v>
      </c>
      <c r="Q1752" s="431" t="str">
        <f t="shared" si="83"/>
        <v/>
      </c>
      <c r="R1752" s="416"/>
      <c r="S1752" s="416"/>
    </row>
    <row r="1753" spans="1:19" ht="54.95" customHeight="1" x14ac:dyDescent="0.2">
      <c r="A1753" s="424">
        <v>1748</v>
      </c>
      <c r="B1753" s="478"/>
      <c r="C1753" s="435"/>
      <c r="D1753" s="416"/>
      <c r="E1753" s="416"/>
      <c r="F1753" s="479"/>
      <c r="G1753" s="480"/>
      <c r="H1753" s="416"/>
      <c r="I1753" s="416"/>
      <c r="J1753" s="416"/>
      <c r="K1753" s="416"/>
      <c r="L1753" s="416"/>
      <c r="M1753" s="416"/>
      <c r="N1753" s="416"/>
      <c r="O1753" s="430">
        <f t="shared" si="81"/>
        <v>-11</v>
      </c>
      <c r="P1753" s="430">
        <f t="shared" si="82"/>
        <v>-10</v>
      </c>
      <c r="Q1753" s="431" t="str">
        <f t="shared" si="83"/>
        <v/>
      </c>
      <c r="R1753" s="416"/>
      <c r="S1753" s="416"/>
    </row>
    <row r="1754" spans="1:19" ht="54.95" customHeight="1" x14ac:dyDescent="0.2">
      <c r="A1754" s="424">
        <v>1749</v>
      </c>
      <c r="B1754" s="478"/>
      <c r="C1754" s="435"/>
      <c r="D1754" s="416"/>
      <c r="E1754" s="416"/>
      <c r="F1754" s="479"/>
      <c r="G1754" s="480"/>
      <c r="H1754" s="416"/>
      <c r="I1754" s="416"/>
      <c r="J1754" s="416"/>
      <c r="K1754" s="416"/>
      <c r="L1754" s="416"/>
      <c r="M1754" s="416"/>
      <c r="N1754" s="416"/>
      <c r="O1754" s="430">
        <f t="shared" si="81"/>
        <v>-11</v>
      </c>
      <c r="P1754" s="430">
        <f t="shared" si="82"/>
        <v>-10</v>
      </c>
      <c r="Q1754" s="431" t="str">
        <f t="shared" si="83"/>
        <v/>
      </c>
      <c r="R1754" s="416"/>
      <c r="S1754" s="416"/>
    </row>
    <row r="1755" spans="1:19" ht="54.95" customHeight="1" x14ac:dyDescent="0.2">
      <c r="A1755" s="424">
        <v>1750</v>
      </c>
      <c r="B1755" s="478"/>
      <c r="C1755" s="435"/>
      <c r="D1755" s="416"/>
      <c r="E1755" s="416"/>
      <c r="F1755" s="479"/>
      <c r="G1755" s="480"/>
      <c r="H1755" s="416"/>
      <c r="I1755" s="416"/>
      <c r="J1755" s="416"/>
      <c r="K1755" s="416"/>
      <c r="L1755" s="416"/>
      <c r="M1755" s="416"/>
      <c r="N1755" s="416"/>
      <c r="O1755" s="430">
        <f t="shared" si="81"/>
        <v>-11</v>
      </c>
      <c r="P1755" s="430">
        <f t="shared" si="82"/>
        <v>-10</v>
      </c>
      <c r="Q1755" s="431" t="str">
        <f t="shared" si="83"/>
        <v/>
      </c>
      <c r="R1755" s="416"/>
      <c r="S1755" s="416"/>
    </row>
    <row r="1756" spans="1:19" ht="54.95" customHeight="1" x14ac:dyDescent="0.2">
      <c r="A1756" s="424">
        <v>1751</v>
      </c>
      <c r="B1756" s="478"/>
      <c r="C1756" s="435"/>
      <c r="D1756" s="416"/>
      <c r="E1756" s="416"/>
      <c r="F1756" s="479"/>
      <c r="G1756" s="480"/>
      <c r="H1756" s="416"/>
      <c r="I1756" s="416"/>
      <c r="J1756" s="416"/>
      <c r="K1756" s="416"/>
      <c r="L1756" s="416"/>
      <c r="M1756" s="416"/>
      <c r="N1756" s="416"/>
      <c r="O1756" s="430">
        <f t="shared" si="81"/>
        <v>-11</v>
      </c>
      <c r="P1756" s="430">
        <f t="shared" si="82"/>
        <v>-10</v>
      </c>
      <c r="Q1756" s="431" t="str">
        <f t="shared" si="83"/>
        <v/>
      </c>
      <c r="R1756" s="416"/>
      <c r="S1756" s="416"/>
    </row>
    <row r="1757" spans="1:19" ht="54.95" customHeight="1" x14ac:dyDescent="0.2">
      <c r="A1757" s="424">
        <v>1752</v>
      </c>
      <c r="B1757" s="478"/>
      <c r="C1757" s="435"/>
      <c r="D1757" s="416"/>
      <c r="E1757" s="416"/>
      <c r="F1757" s="479"/>
      <c r="G1757" s="480"/>
      <c r="H1757" s="416"/>
      <c r="I1757" s="416"/>
      <c r="J1757" s="416"/>
      <c r="K1757" s="416"/>
      <c r="L1757" s="416"/>
      <c r="M1757" s="416"/>
      <c r="N1757" s="416"/>
      <c r="O1757" s="430">
        <f t="shared" si="81"/>
        <v>-11</v>
      </c>
      <c r="P1757" s="430">
        <f t="shared" si="82"/>
        <v>-10</v>
      </c>
      <c r="Q1757" s="431" t="str">
        <f t="shared" si="83"/>
        <v/>
      </c>
      <c r="R1757" s="416"/>
      <c r="S1757" s="416"/>
    </row>
    <row r="1758" spans="1:19" ht="54.95" customHeight="1" x14ac:dyDescent="0.2">
      <c r="A1758" s="424">
        <v>1753</v>
      </c>
      <c r="B1758" s="478"/>
      <c r="C1758" s="435"/>
      <c r="D1758" s="416"/>
      <c r="E1758" s="416"/>
      <c r="F1758" s="479"/>
      <c r="G1758" s="480"/>
      <c r="H1758" s="416"/>
      <c r="I1758" s="416"/>
      <c r="J1758" s="416"/>
      <c r="K1758" s="416"/>
      <c r="L1758" s="416"/>
      <c r="M1758" s="416"/>
      <c r="N1758" s="416"/>
      <c r="O1758" s="430">
        <f t="shared" si="81"/>
        <v>-11</v>
      </c>
      <c r="P1758" s="430">
        <f t="shared" si="82"/>
        <v>-10</v>
      </c>
      <c r="Q1758" s="431" t="str">
        <f t="shared" si="83"/>
        <v/>
      </c>
      <c r="R1758" s="416"/>
      <c r="S1758" s="416"/>
    </row>
    <row r="1759" spans="1:19" ht="54.95" customHeight="1" x14ac:dyDescent="0.2">
      <c r="A1759" s="424">
        <v>1754</v>
      </c>
      <c r="B1759" s="478"/>
      <c r="C1759" s="435"/>
      <c r="D1759" s="416"/>
      <c r="E1759" s="416"/>
      <c r="F1759" s="479"/>
      <c r="G1759" s="480"/>
      <c r="H1759" s="416"/>
      <c r="I1759" s="416"/>
      <c r="J1759" s="416"/>
      <c r="K1759" s="416"/>
      <c r="L1759" s="416"/>
      <c r="M1759" s="416"/>
      <c r="N1759" s="416"/>
      <c r="O1759" s="430">
        <f t="shared" si="81"/>
        <v>-11</v>
      </c>
      <c r="P1759" s="430">
        <f t="shared" si="82"/>
        <v>-10</v>
      </c>
      <c r="Q1759" s="431" t="str">
        <f t="shared" si="83"/>
        <v/>
      </c>
      <c r="R1759" s="416"/>
      <c r="S1759" s="416"/>
    </row>
    <row r="1760" spans="1:19" ht="54.95" customHeight="1" x14ac:dyDescent="0.2">
      <c r="A1760" s="424">
        <v>1755</v>
      </c>
      <c r="B1760" s="478"/>
      <c r="C1760" s="435"/>
      <c r="D1760" s="416"/>
      <c r="E1760" s="416"/>
      <c r="F1760" s="479"/>
      <c r="G1760" s="480"/>
      <c r="H1760" s="416"/>
      <c r="I1760" s="416"/>
      <c r="J1760" s="416"/>
      <c r="K1760" s="416"/>
      <c r="L1760" s="416"/>
      <c r="M1760" s="416"/>
      <c r="N1760" s="416"/>
      <c r="O1760" s="430">
        <f t="shared" si="81"/>
        <v>-11</v>
      </c>
      <c r="P1760" s="430">
        <f t="shared" si="82"/>
        <v>-10</v>
      </c>
      <c r="Q1760" s="431" t="str">
        <f t="shared" si="83"/>
        <v/>
      </c>
      <c r="R1760" s="416"/>
      <c r="S1760" s="416"/>
    </row>
    <row r="1761" spans="1:19" ht="54.95" customHeight="1" x14ac:dyDescent="0.2">
      <c r="A1761" s="424">
        <v>1756</v>
      </c>
      <c r="B1761" s="478"/>
      <c r="C1761" s="435"/>
      <c r="D1761" s="416"/>
      <c r="E1761" s="416"/>
      <c r="F1761" s="479"/>
      <c r="G1761" s="480"/>
      <c r="H1761" s="416"/>
      <c r="I1761" s="416"/>
      <c r="J1761" s="416"/>
      <c r="K1761" s="416"/>
      <c r="L1761" s="416"/>
      <c r="M1761" s="416"/>
      <c r="N1761" s="416"/>
      <c r="O1761" s="430">
        <f t="shared" si="81"/>
        <v>-11</v>
      </c>
      <c r="P1761" s="430">
        <f t="shared" si="82"/>
        <v>-10</v>
      </c>
      <c r="Q1761" s="431" t="str">
        <f t="shared" si="83"/>
        <v/>
      </c>
      <c r="R1761" s="416"/>
      <c r="S1761" s="416"/>
    </row>
    <row r="1762" spans="1:19" ht="54.95" customHeight="1" x14ac:dyDescent="0.2">
      <c r="A1762" s="424">
        <v>1757</v>
      </c>
      <c r="B1762" s="478"/>
      <c r="C1762" s="435"/>
      <c r="D1762" s="416"/>
      <c r="E1762" s="416"/>
      <c r="F1762" s="479"/>
      <c r="G1762" s="480"/>
      <c r="H1762" s="416"/>
      <c r="I1762" s="416"/>
      <c r="J1762" s="416"/>
      <c r="K1762" s="416"/>
      <c r="L1762" s="416"/>
      <c r="M1762" s="416"/>
      <c r="N1762" s="416"/>
      <c r="O1762" s="430">
        <f t="shared" si="81"/>
        <v>-11</v>
      </c>
      <c r="P1762" s="430">
        <f t="shared" si="82"/>
        <v>-10</v>
      </c>
      <c r="Q1762" s="431" t="str">
        <f t="shared" si="83"/>
        <v/>
      </c>
      <c r="R1762" s="416"/>
      <c r="S1762" s="416"/>
    </row>
    <row r="1763" spans="1:19" ht="54.95" customHeight="1" x14ac:dyDescent="0.2">
      <c r="A1763" s="424">
        <v>1758</v>
      </c>
      <c r="B1763" s="478"/>
      <c r="C1763" s="435"/>
      <c r="D1763" s="416"/>
      <c r="E1763" s="416"/>
      <c r="F1763" s="479"/>
      <c r="G1763" s="480"/>
      <c r="H1763" s="416"/>
      <c r="I1763" s="416"/>
      <c r="J1763" s="416"/>
      <c r="K1763" s="416"/>
      <c r="L1763" s="416"/>
      <c r="M1763" s="416"/>
      <c r="N1763" s="416"/>
      <c r="O1763" s="430">
        <f t="shared" si="81"/>
        <v>-11</v>
      </c>
      <c r="P1763" s="430">
        <f t="shared" si="82"/>
        <v>-10</v>
      </c>
      <c r="Q1763" s="431" t="str">
        <f t="shared" si="83"/>
        <v/>
      </c>
      <c r="R1763" s="416"/>
      <c r="S1763" s="416"/>
    </row>
    <row r="1764" spans="1:19" ht="54.95" customHeight="1" x14ac:dyDescent="0.2">
      <c r="A1764" s="424">
        <v>1759</v>
      </c>
      <c r="B1764" s="478"/>
      <c r="C1764" s="435"/>
      <c r="D1764" s="416"/>
      <c r="E1764" s="416"/>
      <c r="F1764" s="479"/>
      <c r="G1764" s="480"/>
      <c r="H1764" s="416"/>
      <c r="I1764" s="416"/>
      <c r="J1764" s="416"/>
      <c r="K1764" s="416"/>
      <c r="L1764" s="416"/>
      <c r="M1764" s="416"/>
      <c r="N1764" s="416"/>
      <c r="O1764" s="430">
        <f t="shared" si="81"/>
        <v>-11</v>
      </c>
      <c r="P1764" s="430">
        <f t="shared" si="82"/>
        <v>-10</v>
      </c>
      <c r="Q1764" s="431" t="str">
        <f t="shared" si="83"/>
        <v/>
      </c>
      <c r="R1764" s="416"/>
      <c r="S1764" s="416"/>
    </row>
    <row r="1765" spans="1:19" ht="54.95" customHeight="1" x14ac:dyDescent="0.2">
      <c r="A1765" s="424">
        <v>1760</v>
      </c>
      <c r="B1765" s="478"/>
      <c r="C1765" s="435"/>
      <c r="D1765" s="416"/>
      <c r="E1765" s="416"/>
      <c r="F1765" s="479"/>
      <c r="G1765" s="480"/>
      <c r="H1765" s="416"/>
      <c r="I1765" s="416"/>
      <c r="J1765" s="416"/>
      <c r="K1765" s="416"/>
      <c r="L1765" s="416"/>
      <c r="M1765" s="416"/>
      <c r="N1765" s="416"/>
      <c r="O1765" s="430">
        <f t="shared" si="81"/>
        <v>-11</v>
      </c>
      <c r="P1765" s="430">
        <f t="shared" si="82"/>
        <v>-10</v>
      </c>
      <c r="Q1765" s="431" t="str">
        <f t="shared" si="83"/>
        <v/>
      </c>
      <c r="R1765" s="416"/>
      <c r="S1765" s="416"/>
    </row>
    <row r="1766" spans="1:19" ht="54.95" customHeight="1" x14ac:dyDescent="0.2">
      <c r="A1766" s="424">
        <v>1761</v>
      </c>
      <c r="B1766" s="478"/>
      <c r="C1766" s="435"/>
      <c r="D1766" s="416"/>
      <c r="E1766" s="416"/>
      <c r="F1766" s="479"/>
      <c r="G1766" s="480"/>
      <c r="H1766" s="416"/>
      <c r="I1766" s="416"/>
      <c r="J1766" s="416"/>
      <c r="K1766" s="416"/>
      <c r="L1766" s="416"/>
      <c r="M1766" s="416"/>
      <c r="N1766" s="416"/>
      <c r="O1766" s="430">
        <f t="shared" si="81"/>
        <v>-11</v>
      </c>
      <c r="P1766" s="430">
        <f t="shared" si="82"/>
        <v>-10</v>
      </c>
      <c r="Q1766" s="481" t="str">
        <f t="shared" ref="Q1766:Q1810" si="84">SUBSTITUTE(D1766," ","_")</f>
        <v/>
      </c>
      <c r="R1766" s="416"/>
      <c r="S1766" s="416"/>
    </row>
    <row r="1767" spans="1:19" ht="54.95" customHeight="1" x14ac:dyDescent="0.2">
      <c r="A1767" s="424">
        <v>1762</v>
      </c>
      <c r="B1767" s="478"/>
      <c r="C1767" s="435"/>
      <c r="D1767" s="416"/>
      <c r="E1767" s="416"/>
      <c r="F1767" s="479"/>
      <c r="G1767" s="480"/>
      <c r="H1767" s="416"/>
      <c r="I1767" s="416"/>
      <c r="J1767" s="416"/>
      <c r="K1767" s="416"/>
      <c r="L1767" s="416"/>
      <c r="M1767" s="416"/>
      <c r="N1767" s="416"/>
      <c r="O1767" s="430">
        <f t="shared" si="81"/>
        <v>-11</v>
      </c>
      <c r="P1767" s="430">
        <f t="shared" si="82"/>
        <v>-10</v>
      </c>
      <c r="Q1767" s="481" t="str">
        <f t="shared" si="84"/>
        <v/>
      </c>
      <c r="R1767" s="416"/>
      <c r="S1767" s="416"/>
    </row>
    <row r="1768" spans="1:19" ht="54.95" customHeight="1" x14ac:dyDescent="0.2">
      <c r="A1768" s="424">
        <v>1763</v>
      </c>
      <c r="B1768" s="478"/>
      <c r="C1768" s="435"/>
      <c r="D1768" s="416"/>
      <c r="E1768" s="416"/>
      <c r="F1768" s="479"/>
      <c r="G1768" s="480"/>
      <c r="H1768" s="416"/>
      <c r="I1768" s="416"/>
      <c r="J1768" s="416"/>
      <c r="K1768" s="416"/>
      <c r="L1768" s="416"/>
      <c r="M1768" s="416"/>
      <c r="N1768" s="416"/>
      <c r="O1768" s="430">
        <f t="shared" si="81"/>
        <v>-11</v>
      </c>
      <c r="P1768" s="430">
        <f t="shared" si="82"/>
        <v>-10</v>
      </c>
      <c r="Q1768" s="481" t="str">
        <f t="shared" si="84"/>
        <v/>
      </c>
      <c r="R1768" s="416"/>
      <c r="S1768" s="416"/>
    </row>
    <row r="1769" spans="1:19" ht="54.95" customHeight="1" x14ac:dyDescent="0.2">
      <c r="A1769" s="424">
        <v>1764</v>
      </c>
      <c r="B1769" s="478"/>
      <c r="C1769" s="435"/>
      <c r="D1769" s="416"/>
      <c r="E1769" s="416"/>
      <c r="F1769" s="479"/>
      <c r="G1769" s="480"/>
      <c r="H1769" s="416"/>
      <c r="I1769" s="416"/>
      <c r="J1769" s="416"/>
      <c r="K1769" s="416"/>
      <c r="L1769" s="416"/>
      <c r="M1769" s="416"/>
      <c r="N1769" s="416"/>
      <c r="O1769" s="430">
        <f t="shared" si="81"/>
        <v>-11</v>
      </c>
      <c r="P1769" s="430">
        <f t="shared" si="82"/>
        <v>-10</v>
      </c>
      <c r="Q1769" s="481" t="str">
        <f t="shared" si="84"/>
        <v/>
      </c>
      <c r="R1769" s="416"/>
      <c r="S1769" s="416"/>
    </row>
    <row r="1770" spans="1:19" ht="54.95" customHeight="1" x14ac:dyDescent="0.2">
      <c r="A1770" s="424">
        <v>1765</v>
      </c>
      <c r="B1770" s="478"/>
      <c r="C1770" s="435"/>
      <c r="D1770" s="416"/>
      <c r="E1770" s="416"/>
      <c r="F1770" s="479"/>
      <c r="G1770" s="480"/>
      <c r="H1770" s="416"/>
      <c r="I1770" s="416"/>
      <c r="J1770" s="416"/>
      <c r="K1770" s="416"/>
      <c r="L1770" s="416"/>
      <c r="M1770" s="416"/>
      <c r="N1770" s="416"/>
      <c r="O1770" s="430">
        <f t="shared" si="81"/>
        <v>-11</v>
      </c>
      <c r="P1770" s="430">
        <f t="shared" si="82"/>
        <v>-10</v>
      </c>
      <c r="Q1770" s="481" t="str">
        <f t="shared" si="84"/>
        <v/>
      </c>
      <c r="R1770" s="416"/>
      <c r="S1770" s="416"/>
    </row>
    <row r="1771" spans="1:19" ht="54.95" customHeight="1" x14ac:dyDescent="0.2">
      <c r="A1771" s="424">
        <v>1766</v>
      </c>
      <c r="B1771" s="478"/>
      <c r="C1771" s="435"/>
      <c r="D1771" s="416"/>
      <c r="E1771" s="416"/>
      <c r="F1771" s="479"/>
      <c r="G1771" s="480"/>
      <c r="H1771" s="416"/>
      <c r="I1771" s="416"/>
      <c r="J1771" s="416"/>
      <c r="K1771" s="416"/>
      <c r="L1771" s="416"/>
      <c r="M1771" s="416"/>
      <c r="N1771" s="416"/>
      <c r="O1771" s="430">
        <f t="shared" si="81"/>
        <v>-11</v>
      </c>
      <c r="P1771" s="430">
        <f t="shared" si="82"/>
        <v>-10</v>
      </c>
      <c r="Q1771" s="481" t="str">
        <f t="shared" si="84"/>
        <v/>
      </c>
      <c r="R1771" s="416"/>
      <c r="S1771" s="416"/>
    </row>
    <row r="1772" spans="1:19" ht="54.95" customHeight="1" x14ac:dyDescent="0.2">
      <c r="A1772" s="424">
        <v>1767</v>
      </c>
      <c r="B1772" s="478"/>
      <c r="C1772" s="435"/>
      <c r="D1772" s="416"/>
      <c r="E1772" s="416"/>
      <c r="F1772" s="479"/>
      <c r="G1772" s="480"/>
      <c r="H1772" s="416"/>
      <c r="I1772" s="416"/>
      <c r="J1772" s="416"/>
      <c r="K1772" s="416"/>
      <c r="L1772" s="416"/>
      <c r="M1772" s="416"/>
      <c r="N1772" s="416"/>
      <c r="O1772" s="430">
        <f t="shared" si="81"/>
        <v>-11</v>
      </c>
      <c r="P1772" s="430">
        <f t="shared" si="82"/>
        <v>-10</v>
      </c>
      <c r="Q1772" s="481" t="str">
        <f t="shared" si="84"/>
        <v/>
      </c>
      <c r="R1772" s="416"/>
      <c r="S1772" s="416"/>
    </row>
    <row r="1773" spans="1:19" ht="54.95" customHeight="1" x14ac:dyDescent="0.2">
      <c r="A1773" s="424">
        <v>1768</v>
      </c>
      <c r="B1773" s="478"/>
      <c r="C1773" s="435"/>
      <c r="D1773" s="416"/>
      <c r="E1773" s="416"/>
      <c r="F1773" s="479"/>
      <c r="G1773" s="480"/>
      <c r="H1773" s="416"/>
      <c r="I1773" s="416"/>
      <c r="J1773" s="416"/>
      <c r="K1773" s="416"/>
      <c r="L1773" s="416"/>
      <c r="M1773" s="416"/>
      <c r="N1773" s="416"/>
      <c r="O1773" s="430">
        <f t="shared" si="81"/>
        <v>-11</v>
      </c>
      <c r="P1773" s="430">
        <f t="shared" si="82"/>
        <v>-10</v>
      </c>
      <c r="Q1773" s="481" t="str">
        <f t="shared" si="84"/>
        <v/>
      </c>
      <c r="R1773" s="416"/>
      <c r="S1773" s="416"/>
    </row>
    <row r="1774" spans="1:19" ht="54.95" customHeight="1" x14ac:dyDescent="0.2">
      <c r="A1774" s="424">
        <v>1769</v>
      </c>
      <c r="B1774" s="478"/>
      <c r="C1774" s="435"/>
      <c r="D1774" s="416"/>
      <c r="E1774" s="416"/>
      <c r="F1774" s="479"/>
      <c r="G1774" s="480"/>
      <c r="H1774" s="416"/>
      <c r="I1774" s="416"/>
      <c r="J1774" s="416"/>
      <c r="K1774" s="416"/>
      <c r="L1774" s="416"/>
      <c r="M1774" s="416"/>
      <c r="N1774" s="416"/>
      <c r="O1774" s="430">
        <f t="shared" si="81"/>
        <v>-11</v>
      </c>
      <c r="P1774" s="430">
        <f t="shared" si="82"/>
        <v>-10</v>
      </c>
      <c r="Q1774" s="481" t="str">
        <f t="shared" si="84"/>
        <v/>
      </c>
      <c r="R1774" s="416"/>
      <c r="S1774" s="416"/>
    </row>
    <row r="1775" spans="1:19" ht="54.95" customHeight="1" x14ac:dyDescent="0.2">
      <c r="A1775" s="424">
        <v>1770</v>
      </c>
      <c r="B1775" s="478"/>
      <c r="C1775" s="435"/>
      <c r="D1775" s="416"/>
      <c r="E1775" s="416"/>
      <c r="F1775" s="479"/>
      <c r="G1775" s="480"/>
      <c r="H1775" s="416"/>
      <c r="I1775" s="416"/>
      <c r="J1775" s="416"/>
      <c r="K1775" s="416"/>
      <c r="L1775" s="416"/>
      <c r="M1775" s="416"/>
      <c r="N1775" s="416"/>
      <c r="O1775" s="430">
        <f t="shared" si="81"/>
        <v>-11</v>
      </c>
      <c r="P1775" s="430">
        <f t="shared" si="82"/>
        <v>-10</v>
      </c>
      <c r="Q1775" s="481" t="str">
        <f t="shared" si="84"/>
        <v/>
      </c>
      <c r="R1775" s="416"/>
      <c r="S1775" s="416"/>
    </row>
    <row r="1776" spans="1:19" ht="54.95" customHeight="1" x14ac:dyDescent="0.2">
      <c r="A1776" s="424">
        <v>1771</v>
      </c>
      <c r="B1776" s="478"/>
      <c r="C1776" s="435"/>
      <c r="D1776" s="416"/>
      <c r="E1776" s="416"/>
      <c r="F1776" s="479"/>
      <c r="G1776" s="480"/>
      <c r="H1776" s="416"/>
      <c r="I1776" s="416"/>
      <c r="J1776" s="416"/>
      <c r="K1776" s="416"/>
      <c r="L1776" s="416"/>
      <c r="M1776" s="416"/>
      <c r="N1776" s="416"/>
      <c r="O1776" s="430">
        <f t="shared" si="81"/>
        <v>-11</v>
      </c>
      <c r="P1776" s="430">
        <f t="shared" si="82"/>
        <v>-10</v>
      </c>
      <c r="Q1776" s="481" t="str">
        <f t="shared" si="84"/>
        <v/>
      </c>
      <c r="R1776" s="416"/>
      <c r="S1776" s="416"/>
    </row>
    <row r="1777" spans="1:19" ht="54.95" customHeight="1" x14ac:dyDescent="0.2">
      <c r="A1777" s="424">
        <v>1772</v>
      </c>
      <c r="B1777" s="478"/>
      <c r="C1777" s="435"/>
      <c r="D1777" s="416"/>
      <c r="E1777" s="416"/>
      <c r="F1777" s="479"/>
      <c r="G1777" s="480"/>
      <c r="H1777" s="416"/>
      <c r="I1777" s="416"/>
      <c r="J1777" s="416"/>
      <c r="K1777" s="416"/>
      <c r="L1777" s="416"/>
      <c r="M1777" s="416"/>
      <c r="N1777" s="416"/>
      <c r="O1777" s="430">
        <f t="shared" si="81"/>
        <v>-11</v>
      </c>
      <c r="P1777" s="430">
        <f t="shared" si="82"/>
        <v>-10</v>
      </c>
      <c r="Q1777" s="481" t="str">
        <f t="shared" si="84"/>
        <v/>
      </c>
      <c r="R1777" s="416"/>
      <c r="S1777" s="416"/>
    </row>
    <row r="1778" spans="1:19" ht="54.95" customHeight="1" x14ac:dyDescent="0.2">
      <c r="A1778" s="424">
        <v>1773</v>
      </c>
      <c r="B1778" s="478"/>
      <c r="C1778" s="435"/>
      <c r="D1778" s="416"/>
      <c r="E1778" s="416"/>
      <c r="F1778" s="479"/>
      <c r="G1778" s="480"/>
      <c r="H1778" s="416"/>
      <c r="I1778" s="416"/>
      <c r="J1778" s="416"/>
      <c r="K1778" s="416"/>
      <c r="L1778" s="416"/>
      <c r="M1778" s="416"/>
      <c r="N1778" s="416"/>
      <c r="O1778" s="430">
        <f t="shared" si="81"/>
        <v>-11</v>
      </c>
      <c r="P1778" s="430">
        <f t="shared" si="82"/>
        <v>-10</v>
      </c>
      <c r="Q1778" s="481" t="str">
        <f t="shared" si="84"/>
        <v/>
      </c>
      <c r="R1778" s="416"/>
      <c r="S1778" s="416"/>
    </row>
    <row r="1779" spans="1:19" ht="54.95" customHeight="1" x14ac:dyDescent="0.2">
      <c r="A1779" s="424">
        <v>1774</v>
      </c>
      <c r="B1779" s="478"/>
      <c r="C1779" s="435"/>
      <c r="D1779" s="416"/>
      <c r="E1779" s="416"/>
      <c r="F1779" s="479"/>
      <c r="G1779" s="480"/>
      <c r="H1779" s="416"/>
      <c r="I1779" s="416"/>
      <c r="J1779" s="416"/>
      <c r="K1779" s="416"/>
      <c r="L1779" s="416"/>
      <c r="M1779" s="416"/>
      <c r="N1779" s="416"/>
      <c r="O1779" s="430">
        <f t="shared" si="81"/>
        <v>-11</v>
      </c>
      <c r="P1779" s="430">
        <f t="shared" si="82"/>
        <v>-10</v>
      </c>
      <c r="Q1779" s="481" t="str">
        <f t="shared" si="84"/>
        <v/>
      </c>
      <c r="R1779" s="416"/>
      <c r="S1779" s="416"/>
    </row>
    <row r="1780" spans="1:19" ht="54.95" customHeight="1" x14ac:dyDescent="0.2">
      <c r="A1780" s="424">
        <v>1775</v>
      </c>
      <c r="B1780" s="478"/>
      <c r="C1780" s="435"/>
      <c r="D1780" s="416"/>
      <c r="E1780" s="416"/>
      <c r="F1780" s="479"/>
      <c r="G1780" s="480"/>
      <c r="H1780" s="416"/>
      <c r="I1780" s="416"/>
      <c r="J1780" s="416"/>
      <c r="K1780" s="416"/>
      <c r="L1780" s="416"/>
      <c r="M1780" s="416"/>
      <c r="N1780" s="416"/>
      <c r="O1780" s="430">
        <f t="shared" si="81"/>
        <v>-11</v>
      </c>
      <c r="P1780" s="430">
        <f t="shared" si="82"/>
        <v>-10</v>
      </c>
      <c r="Q1780" s="481" t="str">
        <f t="shared" si="84"/>
        <v/>
      </c>
      <c r="R1780" s="416"/>
      <c r="S1780" s="416"/>
    </row>
    <row r="1781" spans="1:19" ht="54.95" customHeight="1" x14ac:dyDescent="0.2">
      <c r="A1781" s="424">
        <v>1776</v>
      </c>
      <c r="B1781" s="478"/>
      <c r="C1781" s="435"/>
      <c r="D1781" s="416"/>
      <c r="E1781" s="416"/>
      <c r="F1781" s="479"/>
      <c r="G1781" s="480"/>
      <c r="H1781" s="416"/>
      <c r="I1781" s="416"/>
      <c r="J1781" s="416"/>
      <c r="K1781" s="416"/>
      <c r="L1781" s="416"/>
      <c r="M1781" s="416"/>
      <c r="N1781" s="416"/>
      <c r="O1781" s="430">
        <f t="shared" si="81"/>
        <v>-11</v>
      </c>
      <c r="P1781" s="430">
        <f t="shared" si="82"/>
        <v>-10</v>
      </c>
      <c r="Q1781" s="481" t="str">
        <f t="shared" si="84"/>
        <v/>
      </c>
      <c r="R1781" s="416"/>
      <c r="S1781" s="416"/>
    </row>
    <row r="1782" spans="1:19" ht="54.95" customHeight="1" x14ac:dyDescent="0.2">
      <c r="A1782" s="424">
        <v>1777</v>
      </c>
      <c r="B1782" s="478"/>
      <c r="C1782" s="435"/>
      <c r="D1782" s="416"/>
      <c r="E1782" s="416"/>
      <c r="F1782" s="479"/>
      <c r="G1782" s="480"/>
      <c r="H1782" s="416"/>
      <c r="I1782" s="416"/>
      <c r="J1782" s="416"/>
      <c r="K1782" s="416"/>
      <c r="L1782" s="416"/>
      <c r="M1782" s="416"/>
      <c r="N1782" s="416"/>
      <c r="O1782" s="430">
        <f t="shared" si="81"/>
        <v>-11</v>
      </c>
      <c r="P1782" s="430">
        <f t="shared" si="82"/>
        <v>-10</v>
      </c>
      <c r="Q1782" s="481" t="str">
        <f t="shared" si="84"/>
        <v/>
      </c>
      <c r="R1782" s="416"/>
      <c r="S1782" s="416"/>
    </row>
    <row r="1783" spans="1:19" ht="54.95" customHeight="1" x14ac:dyDescent="0.2">
      <c r="A1783" s="424">
        <v>1778</v>
      </c>
      <c r="B1783" s="478"/>
      <c r="C1783" s="435"/>
      <c r="D1783" s="416"/>
      <c r="E1783" s="416"/>
      <c r="F1783" s="479"/>
      <c r="G1783" s="480"/>
      <c r="H1783" s="416"/>
      <c r="I1783" s="416"/>
      <c r="J1783" s="416"/>
      <c r="K1783" s="416"/>
      <c r="L1783" s="416"/>
      <c r="M1783" s="416"/>
      <c r="N1783" s="416"/>
      <c r="O1783" s="430">
        <f t="shared" si="81"/>
        <v>-11</v>
      </c>
      <c r="P1783" s="430">
        <f t="shared" si="82"/>
        <v>-10</v>
      </c>
      <c r="Q1783" s="481" t="str">
        <f t="shared" si="84"/>
        <v/>
      </c>
      <c r="R1783" s="416"/>
      <c r="S1783" s="416"/>
    </row>
    <row r="1784" spans="1:19" ht="54.95" customHeight="1" x14ac:dyDescent="0.2">
      <c r="A1784" s="424">
        <v>1779</v>
      </c>
      <c r="B1784" s="478"/>
      <c r="C1784" s="435"/>
      <c r="D1784" s="416"/>
      <c r="E1784" s="416"/>
      <c r="F1784" s="479"/>
      <c r="G1784" s="480"/>
      <c r="H1784" s="416"/>
      <c r="I1784" s="416"/>
      <c r="J1784" s="416"/>
      <c r="K1784" s="416"/>
      <c r="L1784" s="416"/>
      <c r="M1784" s="416"/>
      <c r="N1784" s="416"/>
      <c r="O1784" s="430">
        <f t="shared" si="81"/>
        <v>-11</v>
      </c>
      <c r="P1784" s="430">
        <f t="shared" si="82"/>
        <v>-10</v>
      </c>
      <c r="Q1784" s="481" t="str">
        <f t="shared" si="84"/>
        <v/>
      </c>
      <c r="R1784" s="416"/>
      <c r="S1784" s="416"/>
    </row>
    <row r="1785" spans="1:19" ht="54.95" customHeight="1" x14ac:dyDescent="0.2">
      <c r="A1785" s="424">
        <v>1780</v>
      </c>
      <c r="B1785" s="478"/>
      <c r="C1785" s="435"/>
      <c r="D1785" s="416"/>
      <c r="E1785" s="416"/>
      <c r="F1785" s="479"/>
      <c r="G1785" s="480"/>
      <c r="H1785" s="416"/>
      <c r="I1785" s="416"/>
      <c r="J1785" s="416"/>
      <c r="K1785" s="416"/>
      <c r="L1785" s="416"/>
      <c r="M1785" s="416"/>
      <c r="N1785" s="416"/>
      <c r="O1785" s="430">
        <f t="shared" si="81"/>
        <v>-11</v>
      </c>
      <c r="P1785" s="430">
        <f t="shared" si="82"/>
        <v>-10</v>
      </c>
      <c r="Q1785" s="481" t="str">
        <f t="shared" si="84"/>
        <v/>
      </c>
      <c r="R1785" s="416"/>
      <c r="S1785" s="416"/>
    </row>
    <row r="1786" spans="1:19" ht="54.95" customHeight="1" x14ac:dyDescent="0.2">
      <c r="A1786" s="424">
        <v>1781</v>
      </c>
      <c r="B1786" s="478"/>
      <c r="C1786" s="435"/>
      <c r="D1786" s="416"/>
      <c r="E1786" s="416"/>
      <c r="F1786" s="479"/>
      <c r="G1786" s="480"/>
      <c r="H1786" s="416"/>
      <c r="I1786" s="416"/>
      <c r="J1786" s="416"/>
      <c r="K1786" s="416"/>
      <c r="L1786" s="416"/>
      <c r="M1786" s="416"/>
      <c r="N1786" s="416"/>
      <c r="O1786" s="430">
        <f t="shared" si="81"/>
        <v>-11</v>
      </c>
      <c r="P1786" s="430">
        <f t="shared" si="82"/>
        <v>-10</v>
      </c>
      <c r="Q1786" s="481" t="str">
        <f t="shared" si="84"/>
        <v/>
      </c>
      <c r="R1786" s="416"/>
      <c r="S1786" s="416"/>
    </row>
    <row r="1787" spans="1:19" ht="54.95" customHeight="1" x14ac:dyDescent="0.2">
      <c r="A1787" s="424">
        <v>1782</v>
      </c>
      <c r="B1787" s="478"/>
      <c r="C1787" s="435"/>
      <c r="D1787" s="416"/>
      <c r="E1787" s="416"/>
      <c r="F1787" s="479"/>
      <c r="G1787" s="480"/>
      <c r="H1787" s="416"/>
      <c r="I1787" s="416"/>
      <c r="J1787" s="416"/>
      <c r="K1787" s="416"/>
      <c r="L1787" s="416"/>
      <c r="M1787" s="416"/>
      <c r="N1787" s="416"/>
      <c r="O1787" s="430">
        <f t="shared" si="81"/>
        <v>-11</v>
      </c>
      <c r="P1787" s="430">
        <f t="shared" si="82"/>
        <v>-10</v>
      </c>
      <c r="Q1787" s="481" t="str">
        <f t="shared" si="84"/>
        <v/>
      </c>
      <c r="R1787" s="416"/>
      <c r="S1787" s="416"/>
    </row>
    <row r="1788" spans="1:19" ht="54.95" customHeight="1" x14ac:dyDescent="0.2">
      <c r="A1788" s="424">
        <v>1783</v>
      </c>
      <c r="B1788" s="478"/>
      <c r="C1788" s="435"/>
      <c r="D1788" s="416"/>
      <c r="E1788" s="416"/>
      <c r="F1788" s="479"/>
      <c r="G1788" s="480"/>
      <c r="H1788" s="416"/>
      <c r="I1788" s="416"/>
      <c r="J1788" s="416"/>
      <c r="K1788" s="416"/>
      <c r="L1788" s="416"/>
      <c r="M1788" s="416"/>
      <c r="N1788" s="416"/>
      <c r="O1788" s="430">
        <f t="shared" si="81"/>
        <v>-11</v>
      </c>
      <c r="P1788" s="430">
        <f t="shared" si="82"/>
        <v>-10</v>
      </c>
      <c r="Q1788" s="481" t="str">
        <f t="shared" si="84"/>
        <v/>
      </c>
      <c r="R1788" s="416"/>
      <c r="S1788" s="416"/>
    </row>
    <row r="1789" spans="1:19" ht="54.95" customHeight="1" x14ac:dyDescent="0.2">
      <c r="A1789" s="424">
        <v>1784</v>
      </c>
      <c r="B1789" s="478"/>
      <c r="C1789" s="435"/>
      <c r="D1789" s="416"/>
      <c r="E1789" s="416"/>
      <c r="F1789" s="479"/>
      <c r="G1789" s="480"/>
      <c r="H1789" s="416"/>
      <c r="I1789" s="416"/>
      <c r="J1789" s="416"/>
      <c r="K1789" s="416"/>
      <c r="L1789" s="416"/>
      <c r="M1789" s="416"/>
      <c r="N1789" s="416"/>
      <c r="O1789" s="430">
        <f t="shared" si="81"/>
        <v>-11</v>
      </c>
      <c r="P1789" s="430">
        <f t="shared" si="82"/>
        <v>-10</v>
      </c>
      <c r="Q1789" s="481" t="str">
        <f t="shared" si="84"/>
        <v/>
      </c>
      <c r="R1789" s="416"/>
      <c r="S1789" s="416"/>
    </row>
    <row r="1790" spans="1:19" ht="54.95" customHeight="1" x14ac:dyDescent="0.2">
      <c r="A1790" s="424">
        <v>1785</v>
      </c>
      <c r="B1790" s="478"/>
      <c r="C1790" s="435"/>
      <c r="D1790" s="416"/>
      <c r="E1790" s="416"/>
      <c r="F1790" s="479"/>
      <c r="G1790" s="480"/>
      <c r="H1790" s="416"/>
      <c r="I1790" s="416"/>
      <c r="J1790" s="416"/>
      <c r="K1790" s="416"/>
      <c r="L1790" s="416"/>
      <c r="M1790" s="416"/>
      <c r="N1790" s="416"/>
      <c r="O1790" s="430">
        <f t="shared" si="81"/>
        <v>-11</v>
      </c>
      <c r="P1790" s="430">
        <f t="shared" si="82"/>
        <v>-10</v>
      </c>
      <c r="Q1790" s="481" t="str">
        <f t="shared" si="84"/>
        <v/>
      </c>
      <c r="R1790" s="416"/>
      <c r="S1790" s="416"/>
    </row>
    <row r="1791" spans="1:19" ht="54.95" customHeight="1" x14ac:dyDescent="0.2">
      <c r="A1791" s="424">
        <v>1786</v>
      </c>
      <c r="B1791" s="478"/>
      <c r="C1791" s="435"/>
      <c r="D1791" s="416"/>
      <c r="E1791" s="416"/>
      <c r="F1791" s="479"/>
      <c r="G1791" s="480"/>
      <c r="H1791" s="416"/>
      <c r="I1791" s="416"/>
      <c r="J1791" s="416"/>
      <c r="K1791" s="416"/>
      <c r="L1791" s="416"/>
      <c r="M1791" s="416"/>
      <c r="N1791" s="416"/>
      <c r="O1791" s="430">
        <f t="shared" si="81"/>
        <v>-11</v>
      </c>
      <c r="P1791" s="430">
        <f t="shared" si="82"/>
        <v>-10</v>
      </c>
      <c r="Q1791" s="481" t="str">
        <f t="shared" si="84"/>
        <v/>
      </c>
      <c r="R1791" s="416"/>
      <c r="S1791" s="416"/>
    </row>
    <row r="1792" spans="1:19" ht="54.95" customHeight="1" x14ac:dyDescent="0.2">
      <c r="A1792" s="424">
        <v>1787</v>
      </c>
      <c r="B1792" s="478"/>
      <c r="C1792" s="435"/>
      <c r="D1792" s="416"/>
      <c r="E1792" s="416"/>
      <c r="F1792" s="479"/>
      <c r="G1792" s="480"/>
      <c r="H1792" s="416"/>
      <c r="I1792" s="416"/>
      <c r="J1792" s="416"/>
      <c r="K1792" s="416"/>
      <c r="L1792" s="416"/>
      <c r="M1792" s="416"/>
      <c r="N1792" s="416"/>
      <c r="O1792" s="430">
        <f t="shared" si="81"/>
        <v>-11</v>
      </c>
      <c r="P1792" s="430">
        <f t="shared" si="82"/>
        <v>-10</v>
      </c>
      <c r="Q1792" s="481" t="str">
        <f t="shared" si="84"/>
        <v/>
      </c>
      <c r="R1792" s="416"/>
      <c r="S1792" s="416"/>
    </row>
    <row r="1793" spans="1:19" ht="54.95" customHeight="1" x14ac:dyDescent="0.2">
      <c r="A1793" s="424">
        <v>1788</v>
      </c>
      <c r="B1793" s="478"/>
      <c r="C1793" s="435"/>
      <c r="D1793" s="416"/>
      <c r="E1793" s="416"/>
      <c r="F1793" s="479"/>
      <c r="G1793" s="480"/>
      <c r="H1793" s="416"/>
      <c r="I1793" s="416"/>
      <c r="J1793" s="416"/>
      <c r="K1793" s="416"/>
      <c r="L1793" s="416"/>
      <c r="M1793" s="416"/>
      <c r="N1793" s="416"/>
      <c r="O1793" s="430">
        <f t="shared" si="81"/>
        <v>-11</v>
      </c>
      <c r="P1793" s="430">
        <f t="shared" si="82"/>
        <v>-10</v>
      </c>
      <c r="Q1793" s="481" t="str">
        <f t="shared" si="84"/>
        <v/>
      </c>
      <c r="R1793" s="416"/>
      <c r="S1793" s="416"/>
    </row>
    <row r="1794" spans="1:19" ht="54.95" customHeight="1" x14ac:dyDescent="0.2">
      <c r="A1794" s="424">
        <v>1789</v>
      </c>
      <c r="B1794" s="478"/>
      <c r="C1794" s="435"/>
      <c r="D1794" s="416"/>
      <c r="E1794" s="416"/>
      <c r="F1794" s="479"/>
      <c r="G1794" s="480"/>
      <c r="H1794" s="416"/>
      <c r="I1794" s="416"/>
      <c r="J1794" s="416"/>
      <c r="K1794" s="416"/>
      <c r="L1794" s="416"/>
      <c r="M1794" s="416"/>
      <c r="N1794" s="416"/>
      <c r="O1794" s="430">
        <f t="shared" si="81"/>
        <v>-11</v>
      </c>
      <c r="P1794" s="430">
        <f t="shared" si="82"/>
        <v>-10</v>
      </c>
      <c r="Q1794" s="481" t="str">
        <f t="shared" si="84"/>
        <v/>
      </c>
      <c r="R1794" s="416"/>
      <c r="S1794" s="416"/>
    </row>
    <row r="1795" spans="1:19" ht="54.95" customHeight="1" x14ac:dyDescent="0.2">
      <c r="A1795" s="424">
        <v>1790</v>
      </c>
      <c r="B1795" s="478"/>
      <c r="C1795" s="435"/>
      <c r="D1795" s="416"/>
      <c r="E1795" s="416"/>
      <c r="F1795" s="479"/>
      <c r="G1795" s="480"/>
      <c r="H1795" s="416"/>
      <c r="I1795" s="416"/>
      <c r="J1795" s="416"/>
      <c r="K1795" s="416"/>
      <c r="L1795" s="416"/>
      <c r="M1795" s="416"/>
      <c r="N1795" s="416"/>
      <c r="O1795" s="430">
        <f t="shared" si="81"/>
        <v>-11</v>
      </c>
      <c r="P1795" s="430">
        <f t="shared" si="82"/>
        <v>-10</v>
      </c>
      <c r="Q1795" s="481" t="str">
        <f t="shared" si="84"/>
        <v/>
      </c>
      <c r="R1795" s="416"/>
      <c r="S1795" s="416"/>
    </row>
    <row r="1796" spans="1:19" ht="54.95" customHeight="1" x14ac:dyDescent="0.2">
      <c r="A1796" s="424">
        <v>1791</v>
      </c>
      <c r="B1796" s="478"/>
      <c r="C1796" s="435"/>
      <c r="D1796" s="416"/>
      <c r="E1796" s="416"/>
      <c r="F1796" s="479"/>
      <c r="G1796" s="480"/>
      <c r="H1796" s="416"/>
      <c r="I1796" s="416"/>
      <c r="J1796" s="416"/>
      <c r="K1796" s="416"/>
      <c r="L1796" s="416"/>
      <c r="M1796" s="416"/>
      <c r="N1796" s="416"/>
      <c r="O1796" s="430">
        <f t="shared" si="81"/>
        <v>-11</v>
      </c>
      <c r="P1796" s="430">
        <f t="shared" si="82"/>
        <v>-10</v>
      </c>
      <c r="Q1796" s="481" t="str">
        <f t="shared" si="84"/>
        <v/>
      </c>
      <c r="R1796" s="416"/>
      <c r="S1796" s="416"/>
    </row>
    <row r="1797" spans="1:19" ht="54.95" customHeight="1" x14ac:dyDescent="0.2">
      <c r="A1797" s="424">
        <v>1792</v>
      </c>
      <c r="B1797" s="478"/>
      <c r="C1797" s="435"/>
      <c r="D1797" s="416"/>
      <c r="E1797" s="416"/>
      <c r="F1797" s="479"/>
      <c r="G1797" s="480"/>
      <c r="H1797" s="416"/>
      <c r="I1797" s="416"/>
      <c r="J1797" s="416"/>
      <c r="K1797" s="416"/>
      <c r="L1797" s="416"/>
      <c r="M1797" s="416"/>
      <c r="N1797" s="416"/>
      <c r="O1797" s="430">
        <f t="shared" si="81"/>
        <v>-11</v>
      </c>
      <c r="P1797" s="430">
        <f t="shared" si="82"/>
        <v>-10</v>
      </c>
      <c r="Q1797" s="481" t="str">
        <f t="shared" si="84"/>
        <v/>
      </c>
      <c r="R1797" s="416"/>
      <c r="S1797" s="416"/>
    </row>
    <row r="1798" spans="1:19" ht="54.95" customHeight="1" x14ac:dyDescent="0.2">
      <c r="A1798" s="424">
        <v>1793</v>
      </c>
      <c r="B1798" s="478"/>
      <c r="C1798" s="435"/>
      <c r="D1798" s="416"/>
      <c r="E1798" s="416"/>
      <c r="F1798" s="479"/>
      <c r="G1798" s="480"/>
      <c r="H1798" s="416"/>
      <c r="I1798" s="416"/>
      <c r="J1798" s="416"/>
      <c r="K1798" s="416"/>
      <c r="L1798" s="416"/>
      <c r="M1798" s="416"/>
      <c r="N1798" s="416"/>
      <c r="O1798" s="430">
        <f t="shared" si="81"/>
        <v>-11</v>
      </c>
      <c r="P1798" s="430">
        <f t="shared" si="82"/>
        <v>-10</v>
      </c>
      <c r="Q1798" s="481" t="str">
        <f t="shared" si="84"/>
        <v/>
      </c>
      <c r="R1798" s="416"/>
      <c r="S1798" s="416"/>
    </row>
    <row r="1799" spans="1:19" ht="54.95" customHeight="1" x14ac:dyDescent="0.2">
      <c r="A1799" s="424">
        <v>1794</v>
      </c>
      <c r="B1799" s="478"/>
      <c r="C1799" s="435"/>
      <c r="D1799" s="416"/>
      <c r="E1799" s="416"/>
      <c r="F1799" s="479"/>
      <c r="G1799" s="480"/>
      <c r="H1799" s="416"/>
      <c r="I1799" s="416"/>
      <c r="J1799" s="416"/>
      <c r="K1799" s="416"/>
      <c r="L1799" s="416"/>
      <c r="M1799" s="416"/>
      <c r="N1799" s="416"/>
      <c r="O1799" s="430">
        <f t="shared" ref="O1799:O1862" si="85">IF(B1799=0,0,IF(YEAR(B1799)=$P$1,MONTH(B1799)-$O$1+12,(YEAR(B1799)-$P$1)*11-$O$1+5+MONTH(B1799)))-11</f>
        <v>-11</v>
      </c>
      <c r="P1799" s="430">
        <f t="shared" ref="P1799:P1862" si="86">IF(C1799=0,0,IF(YEAR(C1799)=$P$1,MONTH(C1799)-$O$1+11,(YEAR(C1799)-$P$1)*12-$O$1+11+MONTH(C1799)))-10</f>
        <v>-10</v>
      </c>
      <c r="Q1799" s="481" t="str">
        <f t="shared" si="84"/>
        <v/>
      </c>
      <c r="R1799" s="416"/>
      <c r="S1799" s="416"/>
    </row>
    <row r="1800" spans="1:19" ht="54.95" customHeight="1" x14ac:dyDescent="0.2">
      <c r="A1800" s="424">
        <v>1795</v>
      </c>
      <c r="B1800" s="478"/>
      <c r="C1800" s="435"/>
      <c r="D1800" s="416"/>
      <c r="E1800" s="416"/>
      <c r="F1800" s="479"/>
      <c r="G1800" s="480"/>
      <c r="H1800" s="416"/>
      <c r="I1800" s="416"/>
      <c r="J1800" s="416"/>
      <c r="K1800" s="416"/>
      <c r="L1800" s="416"/>
      <c r="M1800" s="416"/>
      <c r="N1800" s="416"/>
      <c r="O1800" s="430">
        <f t="shared" si="85"/>
        <v>-11</v>
      </c>
      <c r="P1800" s="430">
        <f t="shared" si="86"/>
        <v>-10</v>
      </c>
      <c r="Q1800" s="481" t="str">
        <f t="shared" si="84"/>
        <v/>
      </c>
      <c r="R1800" s="416"/>
      <c r="S1800" s="416"/>
    </row>
    <row r="1801" spans="1:19" ht="54.95" customHeight="1" x14ac:dyDescent="0.2">
      <c r="A1801" s="424">
        <v>1796</v>
      </c>
      <c r="B1801" s="478"/>
      <c r="C1801" s="435"/>
      <c r="D1801" s="416"/>
      <c r="E1801" s="416"/>
      <c r="F1801" s="479"/>
      <c r="G1801" s="480"/>
      <c r="H1801" s="416"/>
      <c r="I1801" s="416"/>
      <c r="J1801" s="416"/>
      <c r="K1801" s="416"/>
      <c r="L1801" s="416"/>
      <c r="M1801" s="416"/>
      <c r="N1801" s="416"/>
      <c r="O1801" s="430">
        <f t="shared" si="85"/>
        <v>-11</v>
      </c>
      <c r="P1801" s="430">
        <f t="shared" si="86"/>
        <v>-10</v>
      </c>
      <c r="Q1801" s="481" t="str">
        <f t="shared" si="84"/>
        <v/>
      </c>
      <c r="R1801" s="416"/>
      <c r="S1801" s="416"/>
    </row>
    <row r="1802" spans="1:19" ht="54.95" customHeight="1" x14ac:dyDescent="0.2">
      <c r="A1802" s="424">
        <v>1797</v>
      </c>
      <c r="B1802" s="478"/>
      <c r="C1802" s="435"/>
      <c r="D1802" s="416"/>
      <c r="E1802" s="416"/>
      <c r="F1802" s="479"/>
      <c r="G1802" s="480"/>
      <c r="H1802" s="416"/>
      <c r="I1802" s="416"/>
      <c r="J1802" s="416"/>
      <c r="K1802" s="416"/>
      <c r="L1802" s="416"/>
      <c r="M1802" s="416"/>
      <c r="N1802" s="416"/>
      <c r="O1802" s="430">
        <f t="shared" si="85"/>
        <v>-11</v>
      </c>
      <c r="P1802" s="430">
        <f t="shared" si="86"/>
        <v>-10</v>
      </c>
      <c r="Q1802" s="481" t="str">
        <f t="shared" si="84"/>
        <v/>
      </c>
      <c r="R1802" s="416"/>
      <c r="S1802" s="416"/>
    </row>
    <row r="1803" spans="1:19" ht="54.95" customHeight="1" x14ac:dyDescent="0.2">
      <c r="A1803" s="424">
        <v>1798</v>
      </c>
      <c r="B1803" s="478"/>
      <c r="C1803" s="435"/>
      <c r="D1803" s="416"/>
      <c r="E1803" s="416"/>
      <c r="F1803" s="479"/>
      <c r="G1803" s="480"/>
      <c r="H1803" s="416"/>
      <c r="I1803" s="416"/>
      <c r="J1803" s="416"/>
      <c r="K1803" s="416"/>
      <c r="L1803" s="416"/>
      <c r="M1803" s="416"/>
      <c r="N1803" s="416"/>
      <c r="O1803" s="430">
        <f t="shared" si="85"/>
        <v>-11</v>
      </c>
      <c r="P1803" s="430">
        <f t="shared" si="86"/>
        <v>-10</v>
      </c>
      <c r="Q1803" s="481" t="str">
        <f t="shared" si="84"/>
        <v/>
      </c>
      <c r="R1803" s="416"/>
      <c r="S1803" s="416"/>
    </row>
    <row r="1804" spans="1:19" ht="54.95" customHeight="1" x14ac:dyDescent="0.2">
      <c r="A1804" s="424">
        <v>1799</v>
      </c>
      <c r="B1804" s="478"/>
      <c r="C1804" s="435"/>
      <c r="D1804" s="416"/>
      <c r="E1804" s="416"/>
      <c r="F1804" s="479"/>
      <c r="G1804" s="480"/>
      <c r="H1804" s="416"/>
      <c r="I1804" s="416"/>
      <c r="J1804" s="416"/>
      <c r="K1804" s="416"/>
      <c r="L1804" s="416"/>
      <c r="M1804" s="416"/>
      <c r="N1804" s="416"/>
      <c r="O1804" s="430">
        <f t="shared" si="85"/>
        <v>-11</v>
      </c>
      <c r="P1804" s="430">
        <f t="shared" si="86"/>
        <v>-10</v>
      </c>
      <c r="Q1804" s="481" t="str">
        <f t="shared" si="84"/>
        <v/>
      </c>
      <c r="R1804" s="416"/>
      <c r="S1804" s="416"/>
    </row>
    <row r="1805" spans="1:19" ht="54.95" customHeight="1" x14ac:dyDescent="0.2">
      <c r="A1805" s="424">
        <v>1800</v>
      </c>
      <c r="B1805" s="478"/>
      <c r="C1805" s="435"/>
      <c r="D1805" s="416"/>
      <c r="E1805" s="416"/>
      <c r="F1805" s="479"/>
      <c r="G1805" s="480"/>
      <c r="H1805" s="416"/>
      <c r="I1805" s="416"/>
      <c r="J1805" s="416"/>
      <c r="K1805" s="416"/>
      <c r="L1805" s="416"/>
      <c r="M1805" s="416"/>
      <c r="N1805" s="416"/>
      <c r="O1805" s="430">
        <f t="shared" si="85"/>
        <v>-11</v>
      </c>
      <c r="P1805" s="430">
        <f t="shared" si="86"/>
        <v>-10</v>
      </c>
      <c r="Q1805" s="481" t="str">
        <f t="shared" si="84"/>
        <v/>
      </c>
      <c r="R1805" s="416"/>
      <c r="S1805" s="416"/>
    </row>
    <row r="1806" spans="1:19" ht="54.95" customHeight="1" x14ac:dyDescent="0.2">
      <c r="A1806" s="424">
        <v>1801</v>
      </c>
      <c r="B1806" s="478"/>
      <c r="C1806" s="435"/>
      <c r="D1806" s="416"/>
      <c r="E1806" s="416"/>
      <c r="F1806" s="479"/>
      <c r="G1806" s="480"/>
      <c r="H1806" s="416"/>
      <c r="I1806" s="416"/>
      <c r="J1806" s="416"/>
      <c r="K1806" s="416"/>
      <c r="L1806" s="416"/>
      <c r="M1806" s="416"/>
      <c r="N1806" s="416"/>
      <c r="O1806" s="430">
        <f t="shared" si="85"/>
        <v>-11</v>
      </c>
      <c r="P1806" s="430">
        <f t="shared" si="86"/>
        <v>-10</v>
      </c>
      <c r="Q1806" s="481" t="str">
        <f t="shared" si="84"/>
        <v/>
      </c>
      <c r="R1806" s="416"/>
      <c r="S1806" s="416"/>
    </row>
    <row r="1807" spans="1:19" ht="54.95" customHeight="1" x14ac:dyDescent="0.2">
      <c r="A1807" s="424">
        <v>1802</v>
      </c>
      <c r="B1807" s="478"/>
      <c r="C1807" s="435"/>
      <c r="D1807" s="416"/>
      <c r="E1807" s="416"/>
      <c r="F1807" s="479"/>
      <c r="G1807" s="480"/>
      <c r="H1807" s="416"/>
      <c r="I1807" s="416"/>
      <c r="J1807" s="416"/>
      <c r="K1807" s="416"/>
      <c r="L1807" s="416"/>
      <c r="M1807" s="416"/>
      <c r="N1807" s="416"/>
      <c r="O1807" s="430">
        <f t="shared" si="85"/>
        <v>-11</v>
      </c>
      <c r="P1807" s="430">
        <f t="shared" si="86"/>
        <v>-10</v>
      </c>
      <c r="Q1807" s="481" t="str">
        <f t="shared" si="84"/>
        <v/>
      </c>
      <c r="R1807" s="416"/>
      <c r="S1807" s="416"/>
    </row>
    <row r="1808" spans="1:19" ht="54.95" customHeight="1" x14ac:dyDescent="0.2">
      <c r="A1808" s="424">
        <v>1803</v>
      </c>
      <c r="B1808" s="478"/>
      <c r="C1808" s="435"/>
      <c r="D1808" s="416"/>
      <c r="E1808" s="416"/>
      <c r="F1808" s="479"/>
      <c r="G1808" s="480"/>
      <c r="H1808" s="416"/>
      <c r="I1808" s="416"/>
      <c r="J1808" s="416"/>
      <c r="K1808" s="416"/>
      <c r="L1808" s="416"/>
      <c r="M1808" s="416"/>
      <c r="N1808" s="416"/>
      <c r="O1808" s="430">
        <f t="shared" si="85"/>
        <v>-11</v>
      </c>
      <c r="P1808" s="430">
        <f t="shared" si="86"/>
        <v>-10</v>
      </c>
      <c r="Q1808" s="481" t="str">
        <f t="shared" si="84"/>
        <v/>
      </c>
      <c r="R1808" s="416"/>
      <c r="S1808" s="416"/>
    </row>
    <row r="1809" spans="1:19" ht="54.95" customHeight="1" x14ac:dyDescent="0.2">
      <c r="A1809" s="424">
        <v>1804</v>
      </c>
      <c r="B1809" s="478"/>
      <c r="C1809" s="435"/>
      <c r="D1809" s="416"/>
      <c r="E1809" s="416"/>
      <c r="F1809" s="479"/>
      <c r="G1809" s="480"/>
      <c r="H1809" s="416"/>
      <c r="I1809" s="416"/>
      <c r="J1809" s="416"/>
      <c r="K1809" s="416"/>
      <c r="L1809" s="416"/>
      <c r="M1809" s="416"/>
      <c r="N1809" s="416"/>
      <c r="O1809" s="430">
        <f t="shared" si="85"/>
        <v>-11</v>
      </c>
      <c r="P1809" s="430">
        <f t="shared" si="86"/>
        <v>-10</v>
      </c>
      <c r="Q1809" s="481" t="str">
        <f t="shared" si="84"/>
        <v/>
      </c>
      <c r="R1809" s="416"/>
      <c r="S1809" s="416"/>
    </row>
    <row r="1810" spans="1:19" ht="54.95" customHeight="1" x14ac:dyDescent="0.2">
      <c r="A1810" s="424">
        <v>1805</v>
      </c>
      <c r="B1810" s="478"/>
      <c r="C1810" s="435"/>
      <c r="D1810" s="416"/>
      <c r="E1810" s="416"/>
      <c r="F1810" s="479"/>
      <c r="G1810" s="480"/>
      <c r="H1810" s="416"/>
      <c r="I1810" s="416"/>
      <c r="J1810" s="416"/>
      <c r="K1810" s="416"/>
      <c r="L1810" s="416"/>
      <c r="M1810" s="416"/>
      <c r="N1810" s="416"/>
      <c r="O1810" s="430">
        <f t="shared" si="85"/>
        <v>-11</v>
      </c>
      <c r="P1810" s="430">
        <f t="shared" si="86"/>
        <v>-10</v>
      </c>
      <c r="Q1810" s="481" t="str">
        <f t="shared" si="84"/>
        <v/>
      </c>
      <c r="R1810" s="416"/>
      <c r="S1810" s="416"/>
    </row>
    <row r="1811" spans="1:19" ht="54.95" customHeight="1" x14ac:dyDescent="0.2">
      <c r="A1811" s="424">
        <v>1806</v>
      </c>
      <c r="B1811" s="478"/>
      <c r="C1811" s="435"/>
      <c r="D1811" s="416"/>
      <c r="E1811" s="416"/>
      <c r="F1811" s="479"/>
      <c r="G1811" s="480"/>
      <c r="H1811" s="416"/>
      <c r="I1811" s="416"/>
      <c r="J1811" s="416"/>
      <c r="K1811" s="416"/>
      <c r="L1811" s="416"/>
      <c r="M1811" s="416"/>
      <c r="N1811" s="416"/>
      <c r="O1811" s="430">
        <f t="shared" si="85"/>
        <v>-11</v>
      </c>
      <c r="P1811" s="430">
        <f t="shared" si="86"/>
        <v>-10</v>
      </c>
      <c r="Q1811" s="481" t="str">
        <f t="shared" ref="Q1811:Q1874" si="87">SUBSTITUTE(D1811," ","_")</f>
        <v/>
      </c>
      <c r="R1811" s="416"/>
      <c r="S1811" s="416"/>
    </row>
    <row r="1812" spans="1:19" ht="54.95" customHeight="1" x14ac:dyDescent="0.2">
      <c r="A1812" s="424">
        <v>1807</v>
      </c>
      <c r="B1812" s="478"/>
      <c r="C1812" s="435"/>
      <c r="D1812" s="416"/>
      <c r="E1812" s="416"/>
      <c r="F1812" s="479"/>
      <c r="G1812" s="480"/>
      <c r="H1812" s="416"/>
      <c r="I1812" s="416"/>
      <c r="J1812" s="416"/>
      <c r="K1812" s="416"/>
      <c r="L1812" s="416"/>
      <c r="M1812" s="416"/>
      <c r="N1812" s="416"/>
      <c r="O1812" s="430">
        <f t="shared" si="85"/>
        <v>-11</v>
      </c>
      <c r="P1812" s="430">
        <f t="shared" si="86"/>
        <v>-10</v>
      </c>
      <c r="Q1812" s="481" t="str">
        <f t="shared" si="87"/>
        <v/>
      </c>
      <c r="R1812" s="416"/>
      <c r="S1812" s="416"/>
    </row>
    <row r="1813" spans="1:19" ht="54.95" customHeight="1" x14ac:dyDescent="0.2">
      <c r="A1813" s="424">
        <v>1808</v>
      </c>
      <c r="B1813" s="478"/>
      <c r="C1813" s="435"/>
      <c r="D1813" s="416"/>
      <c r="E1813" s="416"/>
      <c r="F1813" s="479"/>
      <c r="G1813" s="480"/>
      <c r="H1813" s="416"/>
      <c r="I1813" s="416"/>
      <c r="J1813" s="416"/>
      <c r="K1813" s="416"/>
      <c r="L1813" s="416"/>
      <c r="M1813" s="416"/>
      <c r="N1813" s="416"/>
      <c r="O1813" s="430">
        <f t="shared" si="85"/>
        <v>-11</v>
      </c>
      <c r="P1813" s="430">
        <f t="shared" si="86"/>
        <v>-10</v>
      </c>
      <c r="Q1813" s="481" t="str">
        <f t="shared" si="87"/>
        <v/>
      </c>
      <c r="R1813" s="416"/>
      <c r="S1813" s="416"/>
    </row>
    <row r="1814" spans="1:19" ht="54.95" customHeight="1" x14ac:dyDescent="0.2">
      <c r="A1814" s="424">
        <v>1809</v>
      </c>
      <c r="B1814" s="478"/>
      <c r="C1814" s="435"/>
      <c r="D1814" s="416"/>
      <c r="E1814" s="416"/>
      <c r="F1814" s="479"/>
      <c r="G1814" s="480"/>
      <c r="H1814" s="416"/>
      <c r="I1814" s="416"/>
      <c r="J1814" s="416"/>
      <c r="K1814" s="416"/>
      <c r="L1814" s="416"/>
      <c r="M1814" s="416"/>
      <c r="N1814" s="416"/>
      <c r="O1814" s="430">
        <f t="shared" si="85"/>
        <v>-11</v>
      </c>
      <c r="P1814" s="430">
        <f t="shared" si="86"/>
        <v>-10</v>
      </c>
      <c r="Q1814" s="481" t="str">
        <f t="shared" si="87"/>
        <v/>
      </c>
      <c r="R1814" s="416"/>
      <c r="S1814" s="416"/>
    </row>
    <row r="1815" spans="1:19" ht="54.95" customHeight="1" x14ac:dyDescent="0.2">
      <c r="A1815" s="424">
        <v>1810</v>
      </c>
      <c r="B1815" s="478"/>
      <c r="C1815" s="435"/>
      <c r="D1815" s="416"/>
      <c r="E1815" s="416"/>
      <c r="F1815" s="479"/>
      <c r="G1815" s="480"/>
      <c r="H1815" s="416"/>
      <c r="I1815" s="416"/>
      <c r="J1815" s="416"/>
      <c r="K1815" s="416"/>
      <c r="L1815" s="416"/>
      <c r="M1815" s="416"/>
      <c r="N1815" s="416"/>
      <c r="O1815" s="430">
        <f t="shared" si="85"/>
        <v>-11</v>
      </c>
      <c r="P1815" s="430">
        <f t="shared" si="86"/>
        <v>-10</v>
      </c>
      <c r="Q1815" s="481" t="str">
        <f t="shared" si="87"/>
        <v/>
      </c>
      <c r="R1815" s="416"/>
      <c r="S1815" s="416"/>
    </row>
    <row r="1816" spans="1:19" ht="54.95" customHeight="1" x14ac:dyDescent="0.2">
      <c r="A1816" s="424">
        <v>1811</v>
      </c>
      <c r="B1816" s="478"/>
      <c r="C1816" s="435"/>
      <c r="D1816" s="416"/>
      <c r="E1816" s="416"/>
      <c r="F1816" s="479"/>
      <c r="G1816" s="480"/>
      <c r="H1816" s="416"/>
      <c r="I1816" s="416"/>
      <c r="J1816" s="416"/>
      <c r="K1816" s="416"/>
      <c r="L1816" s="416"/>
      <c r="M1816" s="416"/>
      <c r="N1816" s="416"/>
      <c r="O1816" s="430">
        <f t="shared" si="85"/>
        <v>-11</v>
      </c>
      <c r="P1816" s="430">
        <f t="shared" si="86"/>
        <v>-10</v>
      </c>
      <c r="Q1816" s="481" t="str">
        <f t="shared" si="87"/>
        <v/>
      </c>
      <c r="R1816" s="416"/>
      <c r="S1816" s="416"/>
    </row>
    <row r="1817" spans="1:19" ht="54.95" customHeight="1" x14ac:dyDescent="0.2">
      <c r="A1817" s="424">
        <v>1812</v>
      </c>
      <c r="B1817" s="478"/>
      <c r="C1817" s="435"/>
      <c r="D1817" s="416"/>
      <c r="E1817" s="416"/>
      <c r="F1817" s="479"/>
      <c r="G1817" s="480"/>
      <c r="H1817" s="416"/>
      <c r="I1817" s="416"/>
      <c r="J1817" s="416"/>
      <c r="K1817" s="416"/>
      <c r="L1817" s="416"/>
      <c r="M1817" s="416"/>
      <c r="N1817" s="416"/>
      <c r="O1817" s="430">
        <f t="shared" si="85"/>
        <v>-11</v>
      </c>
      <c r="P1817" s="430">
        <f t="shared" si="86"/>
        <v>-10</v>
      </c>
      <c r="Q1817" s="481" t="str">
        <f t="shared" si="87"/>
        <v/>
      </c>
      <c r="R1817" s="416"/>
      <c r="S1817" s="416"/>
    </row>
    <row r="1818" spans="1:19" ht="54.95" customHeight="1" x14ac:dyDescent="0.2">
      <c r="A1818" s="424">
        <v>1813</v>
      </c>
      <c r="B1818" s="478"/>
      <c r="C1818" s="435"/>
      <c r="D1818" s="416"/>
      <c r="E1818" s="416"/>
      <c r="F1818" s="479"/>
      <c r="G1818" s="480"/>
      <c r="H1818" s="416"/>
      <c r="I1818" s="416"/>
      <c r="J1818" s="416"/>
      <c r="K1818" s="416"/>
      <c r="L1818" s="416"/>
      <c r="M1818" s="416"/>
      <c r="N1818" s="416"/>
      <c r="O1818" s="430">
        <f t="shared" si="85"/>
        <v>-11</v>
      </c>
      <c r="P1818" s="430">
        <f t="shared" si="86"/>
        <v>-10</v>
      </c>
      <c r="Q1818" s="481" t="str">
        <f t="shared" si="87"/>
        <v/>
      </c>
      <c r="R1818" s="416"/>
      <c r="S1818" s="416"/>
    </row>
    <row r="1819" spans="1:19" ht="54.95" customHeight="1" x14ac:dyDescent="0.2">
      <c r="A1819" s="424">
        <v>1814</v>
      </c>
      <c r="B1819" s="478"/>
      <c r="C1819" s="435"/>
      <c r="D1819" s="416"/>
      <c r="E1819" s="416"/>
      <c r="F1819" s="479"/>
      <c r="G1819" s="480"/>
      <c r="H1819" s="416"/>
      <c r="I1819" s="416"/>
      <c r="J1819" s="416"/>
      <c r="K1819" s="416"/>
      <c r="L1819" s="416"/>
      <c r="M1819" s="416"/>
      <c r="N1819" s="416"/>
      <c r="O1819" s="430">
        <f t="shared" si="85"/>
        <v>-11</v>
      </c>
      <c r="P1819" s="430">
        <f t="shared" si="86"/>
        <v>-10</v>
      </c>
      <c r="Q1819" s="481" t="str">
        <f t="shared" si="87"/>
        <v/>
      </c>
      <c r="R1819" s="416"/>
      <c r="S1819" s="416"/>
    </row>
    <row r="1820" spans="1:19" ht="54.95" customHeight="1" x14ac:dyDescent="0.2">
      <c r="A1820" s="424">
        <v>1815</v>
      </c>
      <c r="B1820" s="478"/>
      <c r="C1820" s="435"/>
      <c r="D1820" s="416"/>
      <c r="E1820" s="416"/>
      <c r="F1820" s="479"/>
      <c r="G1820" s="480"/>
      <c r="H1820" s="416"/>
      <c r="I1820" s="416"/>
      <c r="J1820" s="416"/>
      <c r="K1820" s="416"/>
      <c r="L1820" s="416"/>
      <c r="M1820" s="416"/>
      <c r="N1820" s="416"/>
      <c r="O1820" s="430">
        <f t="shared" si="85"/>
        <v>-11</v>
      </c>
      <c r="P1820" s="430">
        <f t="shared" si="86"/>
        <v>-10</v>
      </c>
      <c r="Q1820" s="481" t="str">
        <f t="shared" si="87"/>
        <v/>
      </c>
      <c r="R1820" s="416"/>
      <c r="S1820" s="416"/>
    </row>
    <row r="1821" spans="1:19" ht="54.95" customHeight="1" x14ac:dyDescent="0.2">
      <c r="A1821" s="424">
        <v>1816</v>
      </c>
      <c r="B1821" s="478"/>
      <c r="C1821" s="435"/>
      <c r="D1821" s="416"/>
      <c r="E1821" s="416"/>
      <c r="F1821" s="479"/>
      <c r="G1821" s="480"/>
      <c r="H1821" s="416"/>
      <c r="I1821" s="416"/>
      <c r="J1821" s="416"/>
      <c r="K1821" s="416"/>
      <c r="L1821" s="416"/>
      <c r="M1821" s="416"/>
      <c r="N1821" s="416"/>
      <c r="O1821" s="430">
        <f t="shared" si="85"/>
        <v>-11</v>
      </c>
      <c r="P1821" s="430">
        <f t="shared" si="86"/>
        <v>-10</v>
      </c>
      <c r="Q1821" s="481" t="str">
        <f t="shared" si="87"/>
        <v/>
      </c>
      <c r="R1821" s="416"/>
      <c r="S1821" s="416"/>
    </row>
    <row r="1822" spans="1:19" ht="54.95" customHeight="1" x14ac:dyDescent="0.2">
      <c r="A1822" s="424">
        <v>1817</v>
      </c>
      <c r="B1822" s="478"/>
      <c r="C1822" s="435"/>
      <c r="D1822" s="416"/>
      <c r="E1822" s="416"/>
      <c r="F1822" s="479"/>
      <c r="G1822" s="480"/>
      <c r="H1822" s="416"/>
      <c r="I1822" s="416"/>
      <c r="J1822" s="416"/>
      <c r="K1822" s="416"/>
      <c r="L1822" s="416"/>
      <c r="M1822" s="416"/>
      <c r="N1822" s="416"/>
      <c r="O1822" s="430">
        <f t="shared" si="85"/>
        <v>-11</v>
      </c>
      <c r="P1822" s="430">
        <f t="shared" si="86"/>
        <v>-10</v>
      </c>
      <c r="Q1822" s="481" t="str">
        <f t="shared" si="87"/>
        <v/>
      </c>
      <c r="R1822" s="416"/>
      <c r="S1822" s="416"/>
    </row>
    <row r="1823" spans="1:19" ht="54.95" customHeight="1" x14ac:dyDescent="0.2">
      <c r="A1823" s="424">
        <v>1818</v>
      </c>
      <c r="B1823" s="478"/>
      <c r="C1823" s="435"/>
      <c r="D1823" s="416"/>
      <c r="E1823" s="416"/>
      <c r="F1823" s="479"/>
      <c r="G1823" s="480"/>
      <c r="H1823" s="416"/>
      <c r="I1823" s="416"/>
      <c r="J1823" s="416"/>
      <c r="K1823" s="416"/>
      <c r="L1823" s="416"/>
      <c r="M1823" s="416"/>
      <c r="N1823" s="416"/>
      <c r="O1823" s="430">
        <f t="shared" si="85"/>
        <v>-11</v>
      </c>
      <c r="P1823" s="430">
        <f t="shared" si="86"/>
        <v>-10</v>
      </c>
      <c r="Q1823" s="481" t="str">
        <f t="shared" si="87"/>
        <v/>
      </c>
      <c r="R1823" s="416"/>
      <c r="S1823" s="416"/>
    </row>
    <row r="1824" spans="1:19" ht="54.95" customHeight="1" x14ac:dyDescent="0.2">
      <c r="A1824" s="424">
        <v>1819</v>
      </c>
      <c r="B1824" s="478"/>
      <c r="C1824" s="435"/>
      <c r="D1824" s="416"/>
      <c r="E1824" s="416"/>
      <c r="F1824" s="479"/>
      <c r="G1824" s="480"/>
      <c r="H1824" s="416"/>
      <c r="I1824" s="416"/>
      <c r="J1824" s="416"/>
      <c r="K1824" s="416"/>
      <c r="L1824" s="416"/>
      <c r="M1824" s="416"/>
      <c r="N1824" s="416"/>
      <c r="O1824" s="430">
        <f t="shared" si="85"/>
        <v>-11</v>
      </c>
      <c r="P1824" s="430">
        <f t="shared" si="86"/>
        <v>-10</v>
      </c>
      <c r="Q1824" s="481" t="str">
        <f t="shared" si="87"/>
        <v/>
      </c>
      <c r="R1824" s="416"/>
      <c r="S1824" s="416"/>
    </row>
    <row r="1825" spans="1:19" ht="54.95" customHeight="1" x14ac:dyDescent="0.2">
      <c r="A1825" s="424">
        <v>1820</v>
      </c>
      <c r="B1825" s="478"/>
      <c r="C1825" s="435"/>
      <c r="D1825" s="416"/>
      <c r="E1825" s="416"/>
      <c r="F1825" s="479"/>
      <c r="G1825" s="480"/>
      <c r="H1825" s="416"/>
      <c r="I1825" s="416"/>
      <c r="J1825" s="416"/>
      <c r="K1825" s="416"/>
      <c r="L1825" s="416"/>
      <c r="M1825" s="416"/>
      <c r="N1825" s="416"/>
      <c r="O1825" s="430">
        <f t="shared" si="85"/>
        <v>-11</v>
      </c>
      <c r="P1825" s="430">
        <f t="shared" si="86"/>
        <v>-10</v>
      </c>
      <c r="Q1825" s="481" t="str">
        <f t="shared" si="87"/>
        <v/>
      </c>
      <c r="R1825" s="416"/>
      <c r="S1825" s="416"/>
    </row>
    <row r="1826" spans="1:19" ht="54.95" customHeight="1" x14ac:dyDescent="0.2">
      <c r="A1826" s="424">
        <v>1821</v>
      </c>
      <c r="B1826" s="478"/>
      <c r="C1826" s="435"/>
      <c r="D1826" s="416"/>
      <c r="E1826" s="416"/>
      <c r="F1826" s="479"/>
      <c r="G1826" s="480"/>
      <c r="H1826" s="416"/>
      <c r="I1826" s="416"/>
      <c r="J1826" s="416"/>
      <c r="K1826" s="416"/>
      <c r="L1826" s="416"/>
      <c r="M1826" s="416"/>
      <c r="N1826" s="416"/>
      <c r="O1826" s="430">
        <f t="shared" si="85"/>
        <v>-11</v>
      </c>
      <c r="P1826" s="430">
        <f t="shared" si="86"/>
        <v>-10</v>
      </c>
      <c r="Q1826" s="481" t="str">
        <f t="shared" si="87"/>
        <v/>
      </c>
      <c r="R1826" s="416"/>
      <c r="S1826" s="416"/>
    </row>
    <row r="1827" spans="1:19" ht="54.95" customHeight="1" x14ac:dyDescent="0.2">
      <c r="A1827" s="424">
        <v>1822</v>
      </c>
      <c r="B1827" s="478"/>
      <c r="C1827" s="435"/>
      <c r="D1827" s="416"/>
      <c r="E1827" s="416"/>
      <c r="F1827" s="479"/>
      <c r="G1827" s="480"/>
      <c r="H1827" s="416"/>
      <c r="I1827" s="416"/>
      <c r="J1827" s="416"/>
      <c r="K1827" s="416"/>
      <c r="L1827" s="416"/>
      <c r="M1827" s="416"/>
      <c r="N1827" s="416"/>
      <c r="O1827" s="430">
        <f t="shared" si="85"/>
        <v>-11</v>
      </c>
      <c r="P1827" s="430">
        <f t="shared" si="86"/>
        <v>-10</v>
      </c>
      <c r="Q1827" s="481" t="str">
        <f t="shared" si="87"/>
        <v/>
      </c>
      <c r="R1827" s="416"/>
      <c r="S1827" s="416"/>
    </row>
    <row r="1828" spans="1:19" ht="54.95" customHeight="1" x14ac:dyDescent="0.2">
      <c r="A1828" s="424">
        <v>1823</v>
      </c>
      <c r="B1828" s="478"/>
      <c r="C1828" s="435"/>
      <c r="D1828" s="416"/>
      <c r="E1828" s="416"/>
      <c r="F1828" s="479"/>
      <c r="G1828" s="480"/>
      <c r="H1828" s="416"/>
      <c r="I1828" s="416"/>
      <c r="J1828" s="416"/>
      <c r="K1828" s="416"/>
      <c r="L1828" s="416"/>
      <c r="M1828" s="416"/>
      <c r="N1828" s="416"/>
      <c r="O1828" s="430">
        <f t="shared" si="85"/>
        <v>-11</v>
      </c>
      <c r="P1828" s="430">
        <f t="shared" si="86"/>
        <v>-10</v>
      </c>
      <c r="Q1828" s="481" t="str">
        <f t="shared" si="87"/>
        <v/>
      </c>
      <c r="R1828" s="416"/>
      <c r="S1828" s="416"/>
    </row>
    <row r="1829" spans="1:19" ht="54.95" customHeight="1" x14ac:dyDescent="0.2">
      <c r="A1829" s="424">
        <v>1824</v>
      </c>
      <c r="B1829" s="478"/>
      <c r="C1829" s="435"/>
      <c r="D1829" s="416"/>
      <c r="E1829" s="416"/>
      <c r="F1829" s="479"/>
      <c r="G1829" s="480"/>
      <c r="H1829" s="416"/>
      <c r="I1829" s="416"/>
      <c r="J1829" s="416"/>
      <c r="K1829" s="416"/>
      <c r="L1829" s="416"/>
      <c r="M1829" s="416"/>
      <c r="N1829" s="416"/>
      <c r="O1829" s="430">
        <f t="shared" si="85"/>
        <v>-11</v>
      </c>
      <c r="P1829" s="430">
        <f t="shared" si="86"/>
        <v>-10</v>
      </c>
      <c r="Q1829" s="481" t="str">
        <f t="shared" si="87"/>
        <v/>
      </c>
      <c r="R1829" s="416"/>
      <c r="S1829" s="416"/>
    </row>
    <row r="1830" spans="1:19" ht="54.95" customHeight="1" x14ac:dyDescent="0.2">
      <c r="A1830" s="424">
        <v>1825</v>
      </c>
      <c r="B1830" s="478"/>
      <c r="C1830" s="435"/>
      <c r="D1830" s="416"/>
      <c r="E1830" s="416"/>
      <c r="F1830" s="479"/>
      <c r="G1830" s="480"/>
      <c r="H1830" s="416"/>
      <c r="I1830" s="416"/>
      <c r="J1830" s="416"/>
      <c r="K1830" s="416"/>
      <c r="L1830" s="416"/>
      <c r="M1830" s="416"/>
      <c r="N1830" s="416"/>
      <c r="O1830" s="430">
        <f t="shared" si="85"/>
        <v>-11</v>
      </c>
      <c r="P1830" s="430">
        <f t="shared" si="86"/>
        <v>-10</v>
      </c>
      <c r="Q1830" s="481" t="str">
        <f t="shared" si="87"/>
        <v/>
      </c>
      <c r="R1830" s="416"/>
      <c r="S1830" s="416"/>
    </row>
    <row r="1831" spans="1:19" ht="54.95" customHeight="1" x14ac:dyDescent="0.2">
      <c r="A1831" s="424">
        <v>1826</v>
      </c>
      <c r="B1831" s="478"/>
      <c r="C1831" s="435"/>
      <c r="D1831" s="416"/>
      <c r="E1831" s="416"/>
      <c r="F1831" s="479"/>
      <c r="G1831" s="480"/>
      <c r="H1831" s="416"/>
      <c r="I1831" s="416"/>
      <c r="J1831" s="416"/>
      <c r="K1831" s="416"/>
      <c r="L1831" s="416"/>
      <c r="M1831" s="416"/>
      <c r="N1831" s="416"/>
      <c r="O1831" s="430">
        <f t="shared" si="85"/>
        <v>-11</v>
      </c>
      <c r="P1831" s="430">
        <f t="shared" si="86"/>
        <v>-10</v>
      </c>
      <c r="Q1831" s="481" t="str">
        <f t="shared" si="87"/>
        <v/>
      </c>
      <c r="R1831" s="416"/>
      <c r="S1831" s="416"/>
    </row>
    <row r="1832" spans="1:19" ht="54.95" customHeight="1" x14ac:dyDescent="0.2">
      <c r="A1832" s="424">
        <v>1827</v>
      </c>
      <c r="B1832" s="478"/>
      <c r="C1832" s="435"/>
      <c r="D1832" s="416"/>
      <c r="E1832" s="416"/>
      <c r="F1832" s="479"/>
      <c r="G1832" s="480"/>
      <c r="H1832" s="416"/>
      <c r="I1832" s="416"/>
      <c r="J1832" s="416"/>
      <c r="K1832" s="416"/>
      <c r="L1832" s="416"/>
      <c r="M1832" s="416"/>
      <c r="N1832" s="416"/>
      <c r="O1832" s="430">
        <f t="shared" si="85"/>
        <v>-11</v>
      </c>
      <c r="P1832" s="430">
        <f t="shared" si="86"/>
        <v>-10</v>
      </c>
      <c r="Q1832" s="481" t="str">
        <f t="shared" si="87"/>
        <v/>
      </c>
      <c r="R1832" s="416"/>
      <c r="S1832" s="416"/>
    </row>
    <row r="1833" spans="1:19" ht="54.95" customHeight="1" x14ac:dyDescent="0.2">
      <c r="A1833" s="424">
        <v>1828</v>
      </c>
      <c r="B1833" s="478"/>
      <c r="C1833" s="435"/>
      <c r="D1833" s="416"/>
      <c r="E1833" s="416"/>
      <c r="F1833" s="479"/>
      <c r="G1833" s="480"/>
      <c r="H1833" s="416"/>
      <c r="I1833" s="416"/>
      <c r="J1833" s="416"/>
      <c r="K1833" s="416"/>
      <c r="L1833" s="416"/>
      <c r="M1833" s="416"/>
      <c r="N1833" s="416"/>
      <c r="O1833" s="430">
        <f t="shared" si="85"/>
        <v>-11</v>
      </c>
      <c r="P1833" s="430">
        <f t="shared" si="86"/>
        <v>-10</v>
      </c>
      <c r="Q1833" s="481" t="str">
        <f t="shared" si="87"/>
        <v/>
      </c>
      <c r="R1833" s="416"/>
      <c r="S1833" s="416"/>
    </row>
    <row r="1834" spans="1:19" ht="54.95" customHeight="1" x14ac:dyDescent="0.2">
      <c r="A1834" s="424">
        <v>1829</v>
      </c>
      <c r="B1834" s="478"/>
      <c r="C1834" s="435"/>
      <c r="D1834" s="416"/>
      <c r="E1834" s="416"/>
      <c r="F1834" s="479"/>
      <c r="G1834" s="480"/>
      <c r="H1834" s="416"/>
      <c r="I1834" s="416"/>
      <c r="J1834" s="416"/>
      <c r="K1834" s="416"/>
      <c r="L1834" s="416"/>
      <c r="M1834" s="416"/>
      <c r="N1834" s="416"/>
      <c r="O1834" s="430">
        <f t="shared" si="85"/>
        <v>-11</v>
      </c>
      <c r="P1834" s="430">
        <f t="shared" si="86"/>
        <v>-10</v>
      </c>
      <c r="Q1834" s="481" t="str">
        <f t="shared" si="87"/>
        <v/>
      </c>
      <c r="R1834" s="416"/>
      <c r="S1834" s="416"/>
    </row>
    <row r="1835" spans="1:19" ht="54.95" customHeight="1" x14ac:dyDescent="0.2">
      <c r="A1835" s="424">
        <v>1830</v>
      </c>
      <c r="B1835" s="478"/>
      <c r="C1835" s="435"/>
      <c r="D1835" s="416"/>
      <c r="E1835" s="416"/>
      <c r="F1835" s="479"/>
      <c r="G1835" s="480"/>
      <c r="H1835" s="416"/>
      <c r="I1835" s="416"/>
      <c r="J1835" s="416"/>
      <c r="K1835" s="416"/>
      <c r="L1835" s="416"/>
      <c r="M1835" s="416"/>
      <c r="N1835" s="416"/>
      <c r="O1835" s="430">
        <f t="shared" si="85"/>
        <v>-11</v>
      </c>
      <c r="P1835" s="430">
        <f t="shared" si="86"/>
        <v>-10</v>
      </c>
      <c r="Q1835" s="481" t="str">
        <f t="shared" si="87"/>
        <v/>
      </c>
      <c r="R1835" s="416"/>
      <c r="S1835" s="416"/>
    </row>
    <row r="1836" spans="1:19" ht="54.95" customHeight="1" x14ac:dyDescent="0.2">
      <c r="A1836" s="424">
        <v>1831</v>
      </c>
      <c r="B1836" s="478"/>
      <c r="C1836" s="435"/>
      <c r="D1836" s="416"/>
      <c r="E1836" s="416"/>
      <c r="F1836" s="479"/>
      <c r="G1836" s="480"/>
      <c r="H1836" s="416"/>
      <c r="I1836" s="416"/>
      <c r="J1836" s="416"/>
      <c r="K1836" s="416"/>
      <c r="L1836" s="416"/>
      <c r="M1836" s="416"/>
      <c r="N1836" s="416"/>
      <c r="O1836" s="430">
        <f t="shared" si="85"/>
        <v>-11</v>
      </c>
      <c r="P1836" s="430">
        <f t="shared" si="86"/>
        <v>-10</v>
      </c>
      <c r="Q1836" s="481" t="str">
        <f t="shared" si="87"/>
        <v/>
      </c>
      <c r="R1836" s="416"/>
      <c r="S1836" s="416"/>
    </row>
    <row r="1837" spans="1:19" ht="54.95" customHeight="1" x14ac:dyDescent="0.2">
      <c r="A1837" s="424">
        <v>1832</v>
      </c>
      <c r="B1837" s="478"/>
      <c r="C1837" s="435"/>
      <c r="D1837" s="416"/>
      <c r="E1837" s="416"/>
      <c r="F1837" s="479"/>
      <c r="G1837" s="480"/>
      <c r="H1837" s="416"/>
      <c r="I1837" s="416"/>
      <c r="J1837" s="416"/>
      <c r="K1837" s="416"/>
      <c r="L1837" s="416"/>
      <c r="M1837" s="416"/>
      <c r="N1837" s="416"/>
      <c r="O1837" s="430">
        <f t="shared" si="85"/>
        <v>-11</v>
      </c>
      <c r="P1837" s="430">
        <f t="shared" si="86"/>
        <v>-10</v>
      </c>
      <c r="Q1837" s="481" t="str">
        <f t="shared" si="87"/>
        <v/>
      </c>
      <c r="R1837" s="416"/>
      <c r="S1837" s="416"/>
    </row>
    <row r="1838" spans="1:19" ht="54.95" customHeight="1" x14ac:dyDescent="0.2">
      <c r="A1838" s="424">
        <v>1833</v>
      </c>
      <c r="B1838" s="478"/>
      <c r="C1838" s="435"/>
      <c r="D1838" s="416"/>
      <c r="E1838" s="416"/>
      <c r="F1838" s="479"/>
      <c r="G1838" s="480"/>
      <c r="H1838" s="416"/>
      <c r="I1838" s="416"/>
      <c r="J1838" s="416"/>
      <c r="K1838" s="416"/>
      <c r="L1838" s="416"/>
      <c r="M1838" s="416"/>
      <c r="N1838" s="416"/>
      <c r="O1838" s="430">
        <f t="shared" si="85"/>
        <v>-11</v>
      </c>
      <c r="P1838" s="430">
        <f t="shared" si="86"/>
        <v>-10</v>
      </c>
      <c r="Q1838" s="481" t="str">
        <f t="shared" si="87"/>
        <v/>
      </c>
      <c r="R1838" s="416"/>
      <c r="S1838" s="416"/>
    </row>
    <row r="1839" spans="1:19" ht="54.95" customHeight="1" x14ac:dyDescent="0.2">
      <c r="A1839" s="424">
        <v>1834</v>
      </c>
      <c r="B1839" s="478"/>
      <c r="C1839" s="435"/>
      <c r="D1839" s="416"/>
      <c r="E1839" s="416"/>
      <c r="F1839" s="479"/>
      <c r="G1839" s="480"/>
      <c r="H1839" s="416"/>
      <c r="I1839" s="416"/>
      <c r="J1839" s="416"/>
      <c r="K1839" s="416"/>
      <c r="L1839" s="416"/>
      <c r="M1839" s="416"/>
      <c r="N1839" s="416"/>
      <c r="O1839" s="430">
        <f t="shared" si="85"/>
        <v>-11</v>
      </c>
      <c r="P1839" s="430">
        <f t="shared" si="86"/>
        <v>-10</v>
      </c>
      <c r="Q1839" s="481" t="str">
        <f t="shared" si="87"/>
        <v/>
      </c>
      <c r="R1839" s="416"/>
      <c r="S1839" s="416"/>
    </row>
    <row r="1840" spans="1:19" ht="54.95" customHeight="1" x14ac:dyDescent="0.2">
      <c r="A1840" s="424">
        <v>1835</v>
      </c>
      <c r="B1840" s="478"/>
      <c r="C1840" s="435"/>
      <c r="D1840" s="416"/>
      <c r="E1840" s="416"/>
      <c r="F1840" s="479"/>
      <c r="G1840" s="480"/>
      <c r="H1840" s="416"/>
      <c r="I1840" s="416"/>
      <c r="J1840" s="416"/>
      <c r="K1840" s="416"/>
      <c r="L1840" s="416"/>
      <c r="M1840" s="416"/>
      <c r="N1840" s="416"/>
      <c r="O1840" s="430">
        <f t="shared" si="85"/>
        <v>-11</v>
      </c>
      <c r="P1840" s="430">
        <f t="shared" si="86"/>
        <v>-10</v>
      </c>
      <c r="Q1840" s="481" t="str">
        <f t="shared" si="87"/>
        <v/>
      </c>
      <c r="R1840" s="416"/>
      <c r="S1840" s="416"/>
    </row>
    <row r="1841" spans="1:19" ht="54.95" customHeight="1" x14ac:dyDescent="0.2">
      <c r="A1841" s="424">
        <v>1836</v>
      </c>
      <c r="B1841" s="478"/>
      <c r="C1841" s="435"/>
      <c r="D1841" s="416"/>
      <c r="E1841" s="416"/>
      <c r="F1841" s="479"/>
      <c r="G1841" s="480"/>
      <c r="H1841" s="416"/>
      <c r="I1841" s="416"/>
      <c r="J1841" s="416"/>
      <c r="K1841" s="416"/>
      <c r="L1841" s="416"/>
      <c r="M1841" s="416"/>
      <c r="N1841" s="416"/>
      <c r="O1841" s="430">
        <f t="shared" si="85"/>
        <v>-11</v>
      </c>
      <c r="P1841" s="430">
        <f t="shared" si="86"/>
        <v>-10</v>
      </c>
      <c r="Q1841" s="481" t="str">
        <f t="shared" si="87"/>
        <v/>
      </c>
      <c r="R1841" s="416"/>
      <c r="S1841" s="416"/>
    </row>
    <row r="1842" spans="1:19" ht="54.95" customHeight="1" x14ac:dyDescent="0.2">
      <c r="A1842" s="424">
        <v>1837</v>
      </c>
      <c r="B1842" s="478"/>
      <c r="C1842" s="435"/>
      <c r="D1842" s="416"/>
      <c r="E1842" s="416"/>
      <c r="F1842" s="479"/>
      <c r="G1842" s="480"/>
      <c r="H1842" s="416"/>
      <c r="I1842" s="416"/>
      <c r="J1842" s="416"/>
      <c r="K1842" s="416"/>
      <c r="L1842" s="416"/>
      <c r="M1842" s="416"/>
      <c r="N1842" s="416"/>
      <c r="O1842" s="430">
        <f t="shared" si="85"/>
        <v>-11</v>
      </c>
      <c r="P1842" s="430">
        <f t="shared" si="86"/>
        <v>-10</v>
      </c>
      <c r="Q1842" s="481" t="str">
        <f t="shared" si="87"/>
        <v/>
      </c>
      <c r="R1842" s="416"/>
      <c r="S1842" s="416"/>
    </row>
    <row r="1843" spans="1:19" ht="54.95" customHeight="1" x14ac:dyDescent="0.2">
      <c r="A1843" s="424">
        <v>1838</v>
      </c>
      <c r="B1843" s="478"/>
      <c r="C1843" s="435"/>
      <c r="D1843" s="416"/>
      <c r="E1843" s="416"/>
      <c r="F1843" s="479"/>
      <c r="G1843" s="480"/>
      <c r="H1843" s="416"/>
      <c r="I1843" s="416"/>
      <c r="J1843" s="416"/>
      <c r="K1843" s="416"/>
      <c r="L1843" s="416"/>
      <c r="M1843" s="416"/>
      <c r="N1843" s="416"/>
      <c r="O1843" s="430">
        <f t="shared" si="85"/>
        <v>-11</v>
      </c>
      <c r="P1843" s="430">
        <f t="shared" si="86"/>
        <v>-10</v>
      </c>
      <c r="Q1843" s="481" t="str">
        <f t="shared" si="87"/>
        <v/>
      </c>
      <c r="R1843" s="416"/>
      <c r="S1843" s="416"/>
    </row>
    <row r="1844" spans="1:19" ht="54.95" customHeight="1" x14ac:dyDescent="0.2">
      <c r="A1844" s="424">
        <v>1839</v>
      </c>
      <c r="B1844" s="478"/>
      <c r="C1844" s="435"/>
      <c r="D1844" s="416"/>
      <c r="E1844" s="416"/>
      <c r="F1844" s="479"/>
      <c r="G1844" s="480"/>
      <c r="H1844" s="416"/>
      <c r="I1844" s="416"/>
      <c r="J1844" s="416"/>
      <c r="K1844" s="416"/>
      <c r="L1844" s="416"/>
      <c r="M1844" s="416"/>
      <c r="N1844" s="416"/>
      <c r="O1844" s="430">
        <f t="shared" si="85"/>
        <v>-11</v>
      </c>
      <c r="P1844" s="430">
        <f t="shared" si="86"/>
        <v>-10</v>
      </c>
      <c r="Q1844" s="481" t="str">
        <f t="shared" si="87"/>
        <v/>
      </c>
      <c r="R1844" s="416"/>
      <c r="S1844" s="416"/>
    </row>
    <row r="1845" spans="1:19" ht="54.95" customHeight="1" x14ac:dyDescent="0.2">
      <c r="A1845" s="424">
        <v>1840</v>
      </c>
      <c r="B1845" s="478"/>
      <c r="C1845" s="435"/>
      <c r="D1845" s="416"/>
      <c r="E1845" s="416"/>
      <c r="F1845" s="479"/>
      <c r="G1845" s="480"/>
      <c r="H1845" s="416"/>
      <c r="I1845" s="416"/>
      <c r="J1845" s="416"/>
      <c r="K1845" s="416"/>
      <c r="L1845" s="416"/>
      <c r="M1845" s="416"/>
      <c r="N1845" s="416"/>
      <c r="O1845" s="430">
        <f t="shared" si="85"/>
        <v>-11</v>
      </c>
      <c r="P1845" s="430">
        <f t="shared" si="86"/>
        <v>-10</v>
      </c>
      <c r="Q1845" s="481" t="str">
        <f t="shared" si="87"/>
        <v/>
      </c>
      <c r="R1845" s="416"/>
      <c r="S1845" s="416"/>
    </row>
    <row r="1846" spans="1:19" ht="54.95" customHeight="1" x14ac:dyDescent="0.2">
      <c r="A1846" s="424">
        <v>1841</v>
      </c>
      <c r="B1846" s="478"/>
      <c r="C1846" s="435"/>
      <c r="D1846" s="416"/>
      <c r="E1846" s="416"/>
      <c r="F1846" s="479"/>
      <c r="G1846" s="480"/>
      <c r="H1846" s="416"/>
      <c r="I1846" s="416"/>
      <c r="J1846" s="416"/>
      <c r="K1846" s="416"/>
      <c r="L1846" s="416"/>
      <c r="M1846" s="416"/>
      <c r="N1846" s="416"/>
      <c r="O1846" s="430">
        <f t="shared" si="85"/>
        <v>-11</v>
      </c>
      <c r="P1846" s="430">
        <f t="shared" si="86"/>
        <v>-10</v>
      </c>
      <c r="Q1846" s="481" t="str">
        <f t="shared" si="87"/>
        <v/>
      </c>
      <c r="R1846" s="416"/>
      <c r="S1846" s="416"/>
    </row>
    <row r="1847" spans="1:19" ht="54.95" customHeight="1" x14ac:dyDescent="0.2">
      <c r="A1847" s="424">
        <v>1842</v>
      </c>
      <c r="B1847" s="478"/>
      <c r="C1847" s="435"/>
      <c r="D1847" s="416"/>
      <c r="E1847" s="416"/>
      <c r="F1847" s="479"/>
      <c r="G1847" s="480"/>
      <c r="H1847" s="416"/>
      <c r="I1847" s="416"/>
      <c r="J1847" s="416"/>
      <c r="K1847" s="416"/>
      <c r="L1847" s="416"/>
      <c r="M1847" s="416"/>
      <c r="N1847" s="416"/>
      <c r="O1847" s="430">
        <f t="shared" si="85"/>
        <v>-11</v>
      </c>
      <c r="P1847" s="430">
        <f t="shared" si="86"/>
        <v>-10</v>
      </c>
      <c r="Q1847" s="481" t="str">
        <f t="shared" si="87"/>
        <v/>
      </c>
      <c r="R1847" s="416"/>
      <c r="S1847" s="416"/>
    </row>
    <row r="1848" spans="1:19" ht="54.95" customHeight="1" x14ac:dyDescent="0.2">
      <c r="A1848" s="424">
        <v>1843</v>
      </c>
      <c r="B1848" s="478"/>
      <c r="C1848" s="435"/>
      <c r="D1848" s="416"/>
      <c r="E1848" s="416"/>
      <c r="F1848" s="479"/>
      <c r="G1848" s="480"/>
      <c r="H1848" s="416"/>
      <c r="I1848" s="416"/>
      <c r="J1848" s="416"/>
      <c r="K1848" s="416"/>
      <c r="L1848" s="416"/>
      <c r="M1848" s="416"/>
      <c r="N1848" s="416"/>
      <c r="O1848" s="430">
        <f t="shared" si="85"/>
        <v>-11</v>
      </c>
      <c r="P1848" s="430">
        <f t="shared" si="86"/>
        <v>-10</v>
      </c>
      <c r="Q1848" s="481" t="str">
        <f t="shared" si="87"/>
        <v/>
      </c>
      <c r="R1848" s="416"/>
      <c r="S1848" s="416"/>
    </row>
    <row r="1849" spans="1:19" ht="54.95" customHeight="1" x14ac:dyDescent="0.2">
      <c r="A1849" s="424">
        <v>1844</v>
      </c>
      <c r="B1849" s="478"/>
      <c r="C1849" s="435"/>
      <c r="D1849" s="416"/>
      <c r="E1849" s="416"/>
      <c r="F1849" s="479"/>
      <c r="G1849" s="480"/>
      <c r="H1849" s="416"/>
      <c r="I1849" s="416"/>
      <c r="J1849" s="416"/>
      <c r="K1849" s="416"/>
      <c r="L1849" s="416"/>
      <c r="M1849" s="416"/>
      <c r="N1849" s="416"/>
      <c r="O1849" s="430">
        <f t="shared" si="85"/>
        <v>-11</v>
      </c>
      <c r="P1849" s="430">
        <f t="shared" si="86"/>
        <v>-10</v>
      </c>
      <c r="Q1849" s="481" t="str">
        <f t="shared" si="87"/>
        <v/>
      </c>
      <c r="R1849" s="416"/>
      <c r="S1849" s="416"/>
    </row>
    <row r="1850" spans="1:19" ht="54.95" customHeight="1" x14ac:dyDescent="0.2">
      <c r="A1850" s="424">
        <v>1845</v>
      </c>
      <c r="B1850" s="478"/>
      <c r="C1850" s="435"/>
      <c r="D1850" s="416"/>
      <c r="E1850" s="416"/>
      <c r="F1850" s="479"/>
      <c r="G1850" s="480"/>
      <c r="H1850" s="416"/>
      <c r="I1850" s="416"/>
      <c r="J1850" s="416"/>
      <c r="K1850" s="416"/>
      <c r="L1850" s="416"/>
      <c r="M1850" s="416"/>
      <c r="N1850" s="416"/>
      <c r="O1850" s="430">
        <f t="shared" si="85"/>
        <v>-11</v>
      </c>
      <c r="P1850" s="430">
        <f t="shared" si="86"/>
        <v>-10</v>
      </c>
      <c r="Q1850" s="481" t="str">
        <f t="shared" si="87"/>
        <v/>
      </c>
      <c r="R1850" s="416"/>
      <c r="S1850" s="416"/>
    </row>
    <row r="1851" spans="1:19" ht="54.95" customHeight="1" x14ac:dyDescent="0.2">
      <c r="A1851" s="424">
        <v>1846</v>
      </c>
      <c r="B1851" s="478"/>
      <c r="C1851" s="435"/>
      <c r="D1851" s="416"/>
      <c r="E1851" s="416"/>
      <c r="F1851" s="479"/>
      <c r="G1851" s="480"/>
      <c r="H1851" s="416"/>
      <c r="I1851" s="416"/>
      <c r="J1851" s="416"/>
      <c r="K1851" s="416"/>
      <c r="L1851" s="416"/>
      <c r="M1851" s="416"/>
      <c r="N1851" s="416"/>
      <c r="O1851" s="430">
        <f t="shared" si="85"/>
        <v>-11</v>
      </c>
      <c r="P1851" s="430">
        <f t="shared" si="86"/>
        <v>-10</v>
      </c>
      <c r="Q1851" s="481" t="str">
        <f t="shared" si="87"/>
        <v/>
      </c>
      <c r="R1851" s="416"/>
      <c r="S1851" s="416"/>
    </row>
    <row r="1852" spans="1:19" ht="54.95" customHeight="1" x14ac:dyDescent="0.2">
      <c r="A1852" s="424">
        <v>1847</v>
      </c>
      <c r="B1852" s="478"/>
      <c r="C1852" s="435"/>
      <c r="D1852" s="416"/>
      <c r="E1852" s="416"/>
      <c r="F1852" s="479"/>
      <c r="G1852" s="480"/>
      <c r="H1852" s="416"/>
      <c r="I1852" s="416"/>
      <c r="J1852" s="416"/>
      <c r="K1852" s="416"/>
      <c r="L1852" s="416"/>
      <c r="M1852" s="416"/>
      <c r="N1852" s="416"/>
      <c r="O1852" s="430">
        <f t="shared" si="85"/>
        <v>-11</v>
      </c>
      <c r="P1852" s="430">
        <f t="shared" si="86"/>
        <v>-10</v>
      </c>
      <c r="Q1852" s="481" t="str">
        <f t="shared" si="87"/>
        <v/>
      </c>
      <c r="R1852" s="416"/>
      <c r="S1852" s="416"/>
    </row>
    <row r="1853" spans="1:19" ht="54.95" customHeight="1" x14ac:dyDescent="0.2">
      <c r="A1853" s="424">
        <v>1848</v>
      </c>
      <c r="B1853" s="478"/>
      <c r="C1853" s="435"/>
      <c r="D1853" s="416"/>
      <c r="E1853" s="416"/>
      <c r="F1853" s="479"/>
      <c r="G1853" s="480"/>
      <c r="H1853" s="416"/>
      <c r="I1853" s="416"/>
      <c r="J1853" s="416"/>
      <c r="K1853" s="416"/>
      <c r="L1853" s="416"/>
      <c r="M1853" s="416"/>
      <c r="N1853" s="416"/>
      <c r="O1853" s="430">
        <f t="shared" si="85"/>
        <v>-11</v>
      </c>
      <c r="P1853" s="430">
        <f t="shared" si="86"/>
        <v>-10</v>
      </c>
      <c r="Q1853" s="481" t="str">
        <f t="shared" si="87"/>
        <v/>
      </c>
      <c r="R1853" s="416"/>
      <c r="S1853" s="416"/>
    </row>
    <row r="1854" spans="1:19" ht="54.95" customHeight="1" x14ac:dyDescent="0.2">
      <c r="A1854" s="424">
        <v>1849</v>
      </c>
      <c r="B1854" s="478"/>
      <c r="C1854" s="435"/>
      <c r="D1854" s="416"/>
      <c r="E1854" s="416"/>
      <c r="F1854" s="479"/>
      <c r="G1854" s="480"/>
      <c r="H1854" s="416"/>
      <c r="I1854" s="416"/>
      <c r="J1854" s="416"/>
      <c r="K1854" s="416"/>
      <c r="L1854" s="416"/>
      <c r="M1854" s="416"/>
      <c r="N1854" s="416"/>
      <c r="O1854" s="430">
        <f t="shared" si="85"/>
        <v>-11</v>
      </c>
      <c r="P1854" s="430">
        <f t="shared" si="86"/>
        <v>-10</v>
      </c>
      <c r="Q1854" s="481" t="str">
        <f t="shared" si="87"/>
        <v/>
      </c>
      <c r="R1854" s="416"/>
      <c r="S1854" s="416"/>
    </row>
    <row r="1855" spans="1:19" ht="54.95" customHeight="1" x14ac:dyDescent="0.2">
      <c r="A1855" s="424">
        <v>1850</v>
      </c>
      <c r="B1855" s="478"/>
      <c r="C1855" s="435"/>
      <c r="D1855" s="416"/>
      <c r="E1855" s="416"/>
      <c r="F1855" s="479"/>
      <c r="G1855" s="480"/>
      <c r="H1855" s="416"/>
      <c r="I1855" s="416"/>
      <c r="J1855" s="416"/>
      <c r="K1855" s="416"/>
      <c r="L1855" s="416"/>
      <c r="M1855" s="416"/>
      <c r="N1855" s="416"/>
      <c r="O1855" s="430">
        <f t="shared" si="85"/>
        <v>-11</v>
      </c>
      <c r="P1855" s="430">
        <f t="shared" si="86"/>
        <v>-10</v>
      </c>
      <c r="Q1855" s="481" t="str">
        <f t="shared" si="87"/>
        <v/>
      </c>
      <c r="R1855" s="416"/>
      <c r="S1855" s="416"/>
    </row>
    <row r="1856" spans="1:19" ht="54.95" customHeight="1" x14ac:dyDescent="0.2">
      <c r="A1856" s="424">
        <v>1851</v>
      </c>
      <c r="B1856" s="478"/>
      <c r="C1856" s="435"/>
      <c r="D1856" s="416"/>
      <c r="E1856" s="416"/>
      <c r="F1856" s="479"/>
      <c r="G1856" s="480"/>
      <c r="H1856" s="416"/>
      <c r="I1856" s="416"/>
      <c r="J1856" s="416"/>
      <c r="K1856" s="416"/>
      <c r="L1856" s="416"/>
      <c r="M1856" s="416"/>
      <c r="N1856" s="416"/>
      <c r="O1856" s="430">
        <f t="shared" si="85"/>
        <v>-11</v>
      </c>
      <c r="P1856" s="430">
        <f t="shared" si="86"/>
        <v>-10</v>
      </c>
      <c r="Q1856" s="481" t="str">
        <f t="shared" si="87"/>
        <v/>
      </c>
      <c r="R1856" s="416"/>
      <c r="S1856" s="416"/>
    </row>
    <row r="1857" spans="1:19" ht="54.95" customHeight="1" x14ac:dyDescent="0.2">
      <c r="A1857" s="424">
        <v>1852</v>
      </c>
      <c r="B1857" s="478"/>
      <c r="C1857" s="435"/>
      <c r="D1857" s="416"/>
      <c r="E1857" s="416"/>
      <c r="F1857" s="479"/>
      <c r="G1857" s="480"/>
      <c r="H1857" s="416"/>
      <c r="I1857" s="416"/>
      <c r="J1857" s="416"/>
      <c r="K1857" s="416"/>
      <c r="L1857" s="416"/>
      <c r="M1857" s="416"/>
      <c r="N1857" s="416"/>
      <c r="O1857" s="430">
        <f t="shared" si="85"/>
        <v>-11</v>
      </c>
      <c r="P1857" s="430">
        <f t="shared" si="86"/>
        <v>-10</v>
      </c>
      <c r="Q1857" s="481" t="str">
        <f t="shared" si="87"/>
        <v/>
      </c>
      <c r="R1857" s="416"/>
      <c r="S1857" s="416"/>
    </row>
    <row r="1858" spans="1:19" ht="54.95" customHeight="1" x14ac:dyDescent="0.2">
      <c r="A1858" s="424">
        <v>1853</v>
      </c>
      <c r="B1858" s="478"/>
      <c r="C1858" s="435"/>
      <c r="D1858" s="416"/>
      <c r="E1858" s="416"/>
      <c r="F1858" s="479"/>
      <c r="G1858" s="480"/>
      <c r="H1858" s="416"/>
      <c r="I1858" s="416"/>
      <c r="J1858" s="416"/>
      <c r="K1858" s="416"/>
      <c r="L1858" s="416"/>
      <c r="M1858" s="416"/>
      <c r="N1858" s="416"/>
      <c r="O1858" s="430">
        <f t="shared" si="85"/>
        <v>-11</v>
      </c>
      <c r="P1858" s="430">
        <f t="shared" si="86"/>
        <v>-10</v>
      </c>
      <c r="Q1858" s="481" t="str">
        <f t="shared" si="87"/>
        <v/>
      </c>
      <c r="R1858" s="416"/>
      <c r="S1858" s="416"/>
    </row>
    <row r="1859" spans="1:19" ht="54.95" customHeight="1" x14ac:dyDescent="0.2">
      <c r="A1859" s="424">
        <v>1854</v>
      </c>
      <c r="B1859" s="478"/>
      <c r="C1859" s="435"/>
      <c r="D1859" s="416"/>
      <c r="E1859" s="416"/>
      <c r="F1859" s="479"/>
      <c r="G1859" s="480"/>
      <c r="H1859" s="416"/>
      <c r="I1859" s="416"/>
      <c r="J1859" s="416"/>
      <c r="K1859" s="416"/>
      <c r="L1859" s="416"/>
      <c r="M1859" s="416"/>
      <c r="N1859" s="416"/>
      <c r="O1859" s="430">
        <f t="shared" si="85"/>
        <v>-11</v>
      </c>
      <c r="P1859" s="430">
        <f t="shared" si="86"/>
        <v>-10</v>
      </c>
      <c r="Q1859" s="481" t="str">
        <f t="shared" si="87"/>
        <v/>
      </c>
      <c r="R1859" s="416"/>
      <c r="S1859" s="416"/>
    </row>
    <row r="1860" spans="1:19" ht="54.95" customHeight="1" x14ac:dyDescent="0.2">
      <c r="A1860" s="424">
        <v>1855</v>
      </c>
      <c r="B1860" s="478"/>
      <c r="C1860" s="435"/>
      <c r="D1860" s="416"/>
      <c r="E1860" s="416"/>
      <c r="F1860" s="479"/>
      <c r="G1860" s="480"/>
      <c r="H1860" s="416"/>
      <c r="I1860" s="416"/>
      <c r="J1860" s="416"/>
      <c r="K1860" s="416"/>
      <c r="L1860" s="416"/>
      <c r="M1860" s="416"/>
      <c r="N1860" s="416"/>
      <c r="O1860" s="430">
        <f t="shared" si="85"/>
        <v>-11</v>
      </c>
      <c r="P1860" s="430">
        <f t="shared" si="86"/>
        <v>-10</v>
      </c>
      <c r="Q1860" s="481" t="str">
        <f t="shared" si="87"/>
        <v/>
      </c>
      <c r="R1860" s="416"/>
      <c r="S1860" s="416"/>
    </row>
    <row r="1861" spans="1:19" ht="54.95" customHeight="1" x14ac:dyDescent="0.2">
      <c r="A1861" s="424">
        <v>1856</v>
      </c>
      <c r="B1861" s="478"/>
      <c r="C1861" s="435"/>
      <c r="D1861" s="416"/>
      <c r="E1861" s="416"/>
      <c r="F1861" s="479"/>
      <c r="G1861" s="480"/>
      <c r="H1861" s="416"/>
      <c r="I1861" s="416"/>
      <c r="J1861" s="416"/>
      <c r="K1861" s="416"/>
      <c r="L1861" s="416"/>
      <c r="M1861" s="416"/>
      <c r="N1861" s="416"/>
      <c r="O1861" s="430">
        <f t="shared" si="85"/>
        <v>-11</v>
      </c>
      <c r="P1861" s="430">
        <f t="shared" si="86"/>
        <v>-10</v>
      </c>
      <c r="Q1861" s="481" t="str">
        <f t="shared" si="87"/>
        <v/>
      </c>
      <c r="R1861" s="416"/>
      <c r="S1861" s="416"/>
    </row>
    <row r="1862" spans="1:19" ht="54.95" customHeight="1" x14ac:dyDescent="0.2">
      <c r="A1862" s="424">
        <v>1857</v>
      </c>
      <c r="B1862" s="478"/>
      <c r="C1862" s="435"/>
      <c r="D1862" s="416"/>
      <c r="E1862" s="416"/>
      <c r="F1862" s="479"/>
      <c r="G1862" s="480"/>
      <c r="H1862" s="416"/>
      <c r="I1862" s="416"/>
      <c r="J1862" s="416"/>
      <c r="K1862" s="416"/>
      <c r="L1862" s="416"/>
      <c r="M1862" s="416"/>
      <c r="N1862" s="416"/>
      <c r="O1862" s="430">
        <f t="shared" si="85"/>
        <v>-11</v>
      </c>
      <c r="P1862" s="430">
        <f t="shared" si="86"/>
        <v>-10</v>
      </c>
      <c r="Q1862" s="481" t="str">
        <f t="shared" si="87"/>
        <v/>
      </c>
      <c r="R1862" s="416"/>
      <c r="S1862" s="416"/>
    </row>
    <row r="1863" spans="1:19" ht="54.95" customHeight="1" x14ac:dyDescent="0.2">
      <c r="A1863" s="424">
        <v>1858</v>
      </c>
      <c r="B1863" s="478"/>
      <c r="C1863" s="435"/>
      <c r="D1863" s="416"/>
      <c r="E1863" s="416"/>
      <c r="F1863" s="479"/>
      <c r="G1863" s="480"/>
      <c r="H1863" s="416"/>
      <c r="I1863" s="416"/>
      <c r="J1863" s="416"/>
      <c r="K1863" s="416"/>
      <c r="L1863" s="416"/>
      <c r="M1863" s="416"/>
      <c r="N1863" s="416"/>
      <c r="O1863" s="430">
        <f t="shared" ref="O1863:O1926" si="88">IF(B1863=0,0,IF(YEAR(B1863)=$P$1,MONTH(B1863)-$O$1+12,(YEAR(B1863)-$P$1)*11-$O$1+5+MONTH(B1863)))-11</f>
        <v>-11</v>
      </c>
      <c r="P1863" s="430">
        <f t="shared" ref="P1863:P1926" si="89">IF(C1863=0,0,IF(YEAR(C1863)=$P$1,MONTH(C1863)-$O$1+11,(YEAR(C1863)-$P$1)*12-$O$1+11+MONTH(C1863)))-10</f>
        <v>-10</v>
      </c>
      <c r="Q1863" s="481" t="str">
        <f t="shared" si="87"/>
        <v/>
      </c>
      <c r="R1863" s="416"/>
      <c r="S1863" s="416"/>
    </row>
    <row r="1864" spans="1:19" ht="54.95" customHeight="1" x14ac:dyDescent="0.2">
      <c r="A1864" s="424">
        <v>1859</v>
      </c>
      <c r="B1864" s="478"/>
      <c r="C1864" s="435"/>
      <c r="D1864" s="416"/>
      <c r="E1864" s="416"/>
      <c r="F1864" s="479"/>
      <c r="G1864" s="480"/>
      <c r="H1864" s="416"/>
      <c r="I1864" s="416"/>
      <c r="J1864" s="416"/>
      <c r="K1864" s="416"/>
      <c r="L1864" s="416"/>
      <c r="M1864" s="416"/>
      <c r="N1864" s="416"/>
      <c r="O1864" s="430">
        <f t="shared" si="88"/>
        <v>-11</v>
      </c>
      <c r="P1864" s="430">
        <f t="shared" si="89"/>
        <v>-10</v>
      </c>
      <c r="Q1864" s="481" t="str">
        <f t="shared" si="87"/>
        <v/>
      </c>
      <c r="R1864" s="416"/>
      <c r="S1864" s="416"/>
    </row>
    <row r="1865" spans="1:19" ht="54.95" customHeight="1" x14ac:dyDescent="0.2">
      <c r="A1865" s="424">
        <v>1860</v>
      </c>
      <c r="B1865" s="478"/>
      <c r="C1865" s="435"/>
      <c r="D1865" s="416"/>
      <c r="E1865" s="416"/>
      <c r="F1865" s="479"/>
      <c r="G1865" s="480"/>
      <c r="H1865" s="416"/>
      <c r="I1865" s="416"/>
      <c r="J1865" s="416"/>
      <c r="K1865" s="416"/>
      <c r="L1865" s="416"/>
      <c r="M1865" s="416"/>
      <c r="N1865" s="416"/>
      <c r="O1865" s="430">
        <f t="shared" si="88"/>
        <v>-11</v>
      </c>
      <c r="P1865" s="430">
        <f t="shared" si="89"/>
        <v>-10</v>
      </c>
      <c r="Q1865" s="481" t="str">
        <f t="shared" si="87"/>
        <v/>
      </c>
      <c r="R1865" s="416"/>
      <c r="S1865" s="416"/>
    </row>
    <row r="1866" spans="1:19" ht="54.95" customHeight="1" x14ac:dyDescent="0.2">
      <c r="A1866" s="424">
        <v>1861</v>
      </c>
      <c r="B1866" s="478"/>
      <c r="C1866" s="435"/>
      <c r="D1866" s="416"/>
      <c r="E1866" s="416"/>
      <c r="F1866" s="479"/>
      <c r="G1866" s="480"/>
      <c r="H1866" s="416"/>
      <c r="I1866" s="416"/>
      <c r="J1866" s="416"/>
      <c r="K1866" s="416"/>
      <c r="L1866" s="416"/>
      <c r="M1866" s="416"/>
      <c r="N1866" s="416"/>
      <c r="O1866" s="430">
        <f t="shared" si="88"/>
        <v>-11</v>
      </c>
      <c r="P1866" s="430">
        <f t="shared" si="89"/>
        <v>-10</v>
      </c>
      <c r="Q1866" s="481" t="str">
        <f t="shared" si="87"/>
        <v/>
      </c>
      <c r="R1866" s="416"/>
      <c r="S1866" s="416"/>
    </row>
    <row r="1867" spans="1:19" ht="54.95" customHeight="1" x14ac:dyDescent="0.2">
      <c r="A1867" s="424">
        <v>1862</v>
      </c>
      <c r="B1867" s="478"/>
      <c r="C1867" s="435"/>
      <c r="D1867" s="416"/>
      <c r="E1867" s="416"/>
      <c r="F1867" s="479"/>
      <c r="G1867" s="480"/>
      <c r="H1867" s="416"/>
      <c r="I1867" s="416"/>
      <c r="J1867" s="416"/>
      <c r="K1867" s="416"/>
      <c r="L1867" s="416"/>
      <c r="M1867" s="416"/>
      <c r="N1867" s="416"/>
      <c r="O1867" s="430">
        <f t="shared" si="88"/>
        <v>-11</v>
      </c>
      <c r="P1867" s="430">
        <f t="shared" si="89"/>
        <v>-10</v>
      </c>
      <c r="Q1867" s="481" t="str">
        <f t="shared" si="87"/>
        <v/>
      </c>
      <c r="R1867" s="416"/>
      <c r="S1867" s="416"/>
    </row>
    <row r="1868" spans="1:19" ht="54.95" customHeight="1" x14ac:dyDescent="0.2">
      <c r="A1868" s="424">
        <v>1863</v>
      </c>
      <c r="B1868" s="478"/>
      <c r="C1868" s="435"/>
      <c r="D1868" s="416"/>
      <c r="E1868" s="416"/>
      <c r="F1868" s="479"/>
      <c r="G1868" s="480"/>
      <c r="H1868" s="416"/>
      <c r="I1868" s="416"/>
      <c r="J1868" s="416"/>
      <c r="K1868" s="416"/>
      <c r="L1868" s="416"/>
      <c r="M1868" s="416"/>
      <c r="N1868" s="416"/>
      <c r="O1868" s="430">
        <f t="shared" si="88"/>
        <v>-11</v>
      </c>
      <c r="P1868" s="430">
        <f t="shared" si="89"/>
        <v>-10</v>
      </c>
      <c r="Q1868" s="481" t="str">
        <f t="shared" si="87"/>
        <v/>
      </c>
      <c r="R1868" s="416"/>
      <c r="S1868" s="416"/>
    </row>
    <row r="1869" spans="1:19" ht="54.95" customHeight="1" x14ac:dyDescent="0.2">
      <c r="A1869" s="424">
        <v>1864</v>
      </c>
      <c r="B1869" s="478"/>
      <c r="C1869" s="435"/>
      <c r="D1869" s="416"/>
      <c r="E1869" s="416"/>
      <c r="F1869" s="479"/>
      <c r="G1869" s="480"/>
      <c r="H1869" s="416"/>
      <c r="I1869" s="416"/>
      <c r="J1869" s="416"/>
      <c r="K1869" s="416"/>
      <c r="L1869" s="416"/>
      <c r="M1869" s="416"/>
      <c r="N1869" s="416"/>
      <c r="O1869" s="430">
        <f t="shared" si="88"/>
        <v>-11</v>
      </c>
      <c r="P1869" s="430">
        <f t="shared" si="89"/>
        <v>-10</v>
      </c>
      <c r="Q1869" s="481" t="str">
        <f t="shared" si="87"/>
        <v/>
      </c>
      <c r="R1869" s="416"/>
      <c r="S1869" s="416"/>
    </row>
    <row r="1870" spans="1:19" ht="54.95" customHeight="1" x14ac:dyDescent="0.2">
      <c r="A1870" s="424">
        <v>1865</v>
      </c>
      <c r="B1870" s="478"/>
      <c r="C1870" s="435"/>
      <c r="D1870" s="416"/>
      <c r="E1870" s="416"/>
      <c r="F1870" s="479"/>
      <c r="G1870" s="480"/>
      <c r="H1870" s="416"/>
      <c r="I1870" s="416"/>
      <c r="J1870" s="416"/>
      <c r="K1870" s="416"/>
      <c r="L1870" s="416"/>
      <c r="M1870" s="416"/>
      <c r="N1870" s="416"/>
      <c r="O1870" s="430">
        <f t="shared" si="88"/>
        <v>-11</v>
      </c>
      <c r="P1870" s="430">
        <f t="shared" si="89"/>
        <v>-10</v>
      </c>
      <c r="Q1870" s="481" t="str">
        <f t="shared" si="87"/>
        <v/>
      </c>
      <c r="R1870" s="416"/>
      <c r="S1870" s="416"/>
    </row>
    <row r="1871" spans="1:19" ht="54.95" customHeight="1" x14ac:dyDescent="0.2">
      <c r="A1871" s="424">
        <v>1866</v>
      </c>
      <c r="B1871" s="478"/>
      <c r="C1871" s="435"/>
      <c r="D1871" s="416"/>
      <c r="E1871" s="416"/>
      <c r="F1871" s="479"/>
      <c r="G1871" s="480"/>
      <c r="H1871" s="416"/>
      <c r="I1871" s="416"/>
      <c r="J1871" s="416"/>
      <c r="K1871" s="416"/>
      <c r="L1871" s="416"/>
      <c r="M1871" s="416"/>
      <c r="N1871" s="416"/>
      <c r="O1871" s="430">
        <f t="shared" si="88"/>
        <v>-11</v>
      </c>
      <c r="P1871" s="430">
        <f t="shared" si="89"/>
        <v>-10</v>
      </c>
      <c r="Q1871" s="481" t="str">
        <f t="shared" si="87"/>
        <v/>
      </c>
      <c r="R1871" s="416"/>
      <c r="S1871" s="416"/>
    </row>
    <row r="1872" spans="1:19" ht="54.95" customHeight="1" x14ac:dyDescent="0.2">
      <c r="A1872" s="424">
        <v>1867</v>
      </c>
      <c r="B1872" s="478"/>
      <c r="C1872" s="435"/>
      <c r="D1872" s="416"/>
      <c r="E1872" s="416"/>
      <c r="F1872" s="479"/>
      <c r="G1872" s="480"/>
      <c r="H1872" s="416"/>
      <c r="I1872" s="416"/>
      <c r="J1872" s="416"/>
      <c r="K1872" s="416"/>
      <c r="L1872" s="416"/>
      <c r="M1872" s="416"/>
      <c r="N1872" s="416"/>
      <c r="O1872" s="430">
        <f t="shared" si="88"/>
        <v>-11</v>
      </c>
      <c r="P1872" s="430">
        <f t="shared" si="89"/>
        <v>-10</v>
      </c>
      <c r="Q1872" s="481" t="str">
        <f t="shared" si="87"/>
        <v/>
      </c>
      <c r="R1872" s="416"/>
      <c r="S1872" s="416"/>
    </row>
    <row r="1873" spans="1:19" ht="54.95" customHeight="1" x14ac:dyDescent="0.2">
      <c r="A1873" s="424">
        <v>1868</v>
      </c>
      <c r="B1873" s="478"/>
      <c r="C1873" s="435"/>
      <c r="D1873" s="416"/>
      <c r="E1873" s="416"/>
      <c r="F1873" s="479"/>
      <c r="G1873" s="480"/>
      <c r="H1873" s="416"/>
      <c r="I1873" s="416"/>
      <c r="J1873" s="416"/>
      <c r="K1873" s="416"/>
      <c r="L1873" s="416"/>
      <c r="M1873" s="416"/>
      <c r="N1873" s="416"/>
      <c r="O1873" s="430">
        <f t="shared" si="88"/>
        <v>-11</v>
      </c>
      <c r="P1873" s="430">
        <f t="shared" si="89"/>
        <v>-10</v>
      </c>
      <c r="Q1873" s="481" t="str">
        <f t="shared" si="87"/>
        <v/>
      </c>
      <c r="R1873" s="416"/>
      <c r="S1873" s="416"/>
    </row>
    <row r="1874" spans="1:19" ht="54.95" customHeight="1" x14ac:dyDescent="0.2">
      <c r="A1874" s="424">
        <v>1869</v>
      </c>
      <c r="B1874" s="478"/>
      <c r="C1874" s="435"/>
      <c r="D1874" s="416"/>
      <c r="E1874" s="416"/>
      <c r="F1874" s="479"/>
      <c r="G1874" s="480"/>
      <c r="H1874" s="416"/>
      <c r="I1874" s="416"/>
      <c r="J1874" s="416"/>
      <c r="K1874" s="416"/>
      <c r="L1874" s="416"/>
      <c r="M1874" s="416"/>
      <c r="N1874" s="416"/>
      <c r="O1874" s="430">
        <f t="shared" si="88"/>
        <v>-11</v>
      </c>
      <c r="P1874" s="430">
        <f t="shared" si="89"/>
        <v>-10</v>
      </c>
      <c r="Q1874" s="481" t="str">
        <f t="shared" si="87"/>
        <v/>
      </c>
      <c r="R1874" s="416"/>
      <c r="S1874" s="416"/>
    </row>
    <row r="1875" spans="1:19" ht="54.95" customHeight="1" x14ac:dyDescent="0.2">
      <c r="A1875" s="424">
        <v>1870</v>
      </c>
      <c r="B1875" s="478"/>
      <c r="C1875" s="435"/>
      <c r="D1875" s="416"/>
      <c r="E1875" s="416"/>
      <c r="F1875" s="479"/>
      <c r="G1875" s="480"/>
      <c r="H1875" s="416"/>
      <c r="I1875" s="416"/>
      <c r="J1875" s="416"/>
      <c r="K1875" s="416"/>
      <c r="L1875" s="416"/>
      <c r="M1875" s="416"/>
      <c r="N1875" s="416"/>
      <c r="O1875" s="430">
        <f t="shared" si="88"/>
        <v>-11</v>
      </c>
      <c r="P1875" s="430">
        <f t="shared" si="89"/>
        <v>-10</v>
      </c>
      <c r="Q1875" s="481" t="str">
        <f t="shared" ref="Q1875:Q1938" si="90">SUBSTITUTE(D1875," ","_")</f>
        <v/>
      </c>
      <c r="R1875" s="416"/>
      <c r="S1875" s="416"/>
    </row>
    <row r="1876" spans="1:19" ht="54.95" customHeight="1" x14ac:dyDescent="0.2">
      <c r="A1876" s="424">
        <v>1871</v>
      </c>
      <c r="B1876" s="478"/>
      <c r="C1876" s="435"/>
      <c r="D1876" s="416"/>
      <c r="E1876" s="416"/>
      <c r="F1876" s="479"/>
      <c r="G1876" s="480"/>
      <c r="H1876" s="416"/>
      <c r="I1876" s="416"/>
      <c r="J1876" s="416"/>
      <c r="K1876" s="416"/>
      <c r="L1876" s="416"/>
      <c r="M1876" s="416"/>
      <c r="N1876" s="416"/>
      <c r="O1876" s="430">
        <f t="shared" si="88"/>
        <v>-11</v>
      </c>
      <c r="P1876" s="430">
        <f t="shared" si="89"/>
        <v>-10</v>
      </c>
      <c r="Q1876" s="481" t="str">
        <f t="shared" si="90"/>
        <v/>
      </c>
      <c r="R1876" s="416"/>
      <c r="S1876" s="416"/>
    </row>
    <row r="1877" spans="1:19" ht="54.95" customHeight="1" x14ac:dyDescent="0.2">
      <c r="A1877" s="424">
        <v>1872</v>
      </c>
      <c r="B1877" s="478"/>
      <c r="C1877" s="435"/>
      <c r="D1877" s="416"/>
      <c r="E1877" s="416"/>
      <c r="F1877" s="479"/>
      <c r="G1877" s="480"/>
      <c r="H1877" s="416"/>
      <c r="I1877" s="416"/>
      <c r="J1877" s="416"/>
      <c r="K1877" s="416"/>
      <c r="L1877" s="416"/>
      <c r="M1877" s="416"/>
      <c r="N1877" s="416"/>
      <c r="O1877" s="430">
        <f t="shared" si="88"/>
        <v>-11</v>
      </c>
      <c r="P1877" s="430">
        <f t="shared" si="89"/>
        <v>-10</v>
      </c>
      <c r="Q1877" s="481" t="str">
        <f t="shared" si="90"/>
        <v/>
      </c>
      <c r="R1877" s="416"/>
      <c r="S1877" s="416"/>
    </row>
    <row r="1878" spans="1:19" ht="54.95" customHeight="1" x14ac:dyDescent="0.2">
      <c r="A1878" s="424">
        <v>1873</v>
      </c>
      <c r="B1878" s="478"/>
      <c r="C1878" s="435"/>
      <c r="D1878" s="416"/>
      <c r="E1878" s="416"/>
      <c r="F1878" s="479"/>
      <c r="G1878" s="480"/>
      <c r="H1878" s="416"/>
      <c r="I1878" s="416"/>
      <c r="J1878" s="416"/>
      <c r="K1878" s="416"/>
      <c r="L1878" s="416"/>
      <c r="M1878" s="416"/>
      <c r="N1878" s="416"/>
      <c r="O1878" s="430">
        <f t="shared" si="88"/>
        <v>-11</v>
      </c>
      <c r="P1878" s="430">
        <f t="shared" si="89"/>
        <v>-10</v>
      </c>
      <c r="Q1878" s="481" t="str">
        <f t="shared" si="90"/>
        <v/>
      </c>
      <c r="R1878" s="416"/>
      <c r="S1878" s="416"/>
    </row>
    <row r="1879" spans="1:19" ht="54.95" customHeight="1" x14ac:dyDescent="0.2">
      <c r="A1879" s="424">
        <v>1874</v>
      </c>
      <c r="B1879" s="478"/>
      <c r="C1879" s="435"/>
      <c r="D1879" s="416"/>
      <c r="E1879" s="416"/>
      <c r="F1879" s="479"/>
      <c r="G1879" s="480"/>
      <c r="H1879" s="416"/>
      <c r="I1879" s="416"/>
      <c r="J1879" s="416"/>
      <c r="K1879" s="416"/>
      <c r="L1879" s="416"/>
      <c r="M1879" s="416"/>
      <c r="N1879" s="416"/>
      <c r="O1879" s="430">
        <f t="shared" si="88"/>
        <v>-11</v>
      </c>
      <c r="P1879" s="430">
        <f t="shared" si="89"/>
        <v>-10</v>
      </c>
      <c r="Q1879" s="481" t="str">
        <f t="shared" si="90"/>
        <v/>
      </c>
      <c r="R1879" s="416"/>
      <c r="S1879" s="416"/>
    </row>
    <row r="1880" spans="1:19" ht="54.95" customHeight="1" x14ac:dyDescent="0.2">
      <c r="A1880" s="424">
        <v>1875</v>
      </c>
      <c r="B1880" s="478"/>
      <c r="C1880" s="435"/>
      <c r="D1880" s="416"/>
      <c r="E1880" s="416"/>
      <c r="F1880" s="479"/>
      <c r="G1880" s="480"/>
      <c r="H1880" s="416"/>
      <c r="I1880" s="416"/>
      <c r="J1880" s="416"/>
      <c r="K1880" s="416"/>
      <c r="L1880" s="416"/>
      <c r="M1880" s="416"/>
      <c r="N1880" s="416"/>
      <c r="O1880" s="430">
        <f t="shared" si="88"/>
        <v>-11</v>
      </c>
      <c r="P1880" s="430">
        <f t="shared" si="89"/>
        <v>-10</v>
      </c>
      <c r="Q1880" s="481" t="str">
        <f t="shared" si="90"/>
        <v/>
      </c>
      <c r="R1880" s="416"/>
      <c r="S1880" s="416"/>
    </row>
    <row r="1881" spans="1:19" ht="54.95" customHeight="1" x14ac:dyDescent="0.2">
      <c r="A1881" s="424">
        <v>1876</v>
      </c>
      <c r="B1881" s="478"/>
      <c r="C1881" s="435"/>
      <c r="D1881" s="416"/>
      <c r="E1881" s="416"/>
      <c r="F1881" s="479"/>
      <c r="G1881" s="480"/>
      <c r="H1881" s="416"/>
      <c r="I1881" s="416"/>
      <c r="J1881" s="416"/>
      <c r="K1881" s="416"/>
      <c r="L1881" s="416"/>
      <c r="M1881" s="416"/>
      <c r="N1881" s="416"/>
      <c r="O1881" s="430">
        <f t="shared" si="88"/>
        <v>-11</v>
      </c>
      <c r="P1881" s="430">
        <f t="shared" si="89"/>
        <v>-10</v>
      </c>
      <c r="Q1881" s="481" t="str">
        <f t="shared" si="90"/>
        <v/>
      </c>
      <c r="R1881" s="416"/>
      <c r="S1881" s="416"/>
    </row>
    <row r="1882" spans="1:19" ht="54.95" customHeight="1" x14ac:dyDescent="0.2">
      <c r="A1882" s="424">
        <v>1877</v>
      </c>
      <c r="B1882" s="478"/>
      <c r="C1882" s="435"/>
      <c r="D1882" s="416"/>
      <c r="E1882" s="416"/>
      <c r="F1882" s="479"/>
      <c r="G1882" s="480"/>
      <c r="H1882" s="416"/>
      <c r="I1882" s="416"/>
      <c r="J1882" s="416"/>
      <c r="K1882" s="416"/>
      <c r="L1882" s="416"/>
      <c r="M1882" s="416"/>
      <c r="N1882" s="416"/>
      <c r="O1882" s="430">
        <f t="shared" si="88"/>
        <v>-11</v>
      </c>
      <c r="P1882" s="430">
        <f t="shared" si="89"/>
        <v>-10</v>
      </c>
      <c r="Q1882" s="481" t="str">
        <f t="shared" si="90"/>
        <v/>
      </c>
      <c r="R1882" s="416"/>
      <c r="S1882" s="416"/>
    </row>
    <row r="1883" spans="1:19" ht="54.95" customHeight="1" x14ac:dyDescent="0.2">
      <c r="A1883" s="424">
        <v>1878</v>
      </c>
      <c r="B1883" s="478"/>
      <c r="C1883" s="435"/>
      <c r="D1883" s="416"/>
      <c r="E1883" s="416"/>
      <c r="F1883" s="479"/>
      <c r="G1883" s="480"/>
      <c r="H1883" s="416"/>
      <c r="I1883" s="416"/>
      <c r="J1883" s="416"/>
      <c r="K1883" s="416"/>
      <c r="L1883" s="416"/>
      <c r="M1883" s="416"/>
      <c r="N1883" s="416"/>
      <c r="O1883" s="430">
        <f t="shared" si="88"/>
        <v>-11</v>
      </c>
      <c r="P1883" s="430">
        <f t="shared" si="89"/>
        <v>-10</v>
      </c>
      <c r="Q1883" s="481" t="str">
        <f t="shared" si="90"/>
        <v/>
      </c>
      <c r="R1883" s="416"/>
      <c r="S1883" s="416"/>
    </row>
    <row r="1884" spans="1:19" ht="54.95" customHeight="1" x14ac:dyDescent="0.2">
      <c r="A1884" s="424">
        <v>1879</v>
      </c>
      <c r="B1884" s="478"/>
      <c r="C1884" s="435"/>
      <c r="D1884" s="416"/>
      <c r="E1884" s="416"/>
      <c r="F1884" s="479"/>
      <c r="G1884" s="480"/>
      <c r="H1884" s="416"/>
      <c r="I1884" s="416"/>
      <c r="J1884" s="416"/>
      <c r="K1884" s="416"/>
      <c r="L1884" s="416"/>
      <c r="M1884" s="416"/>
      <c r="N1884" s="416"/>
      <c r="O1884" s="430">
        <f t="shared" si="88"/>
        <v>-11</v>
      </c>
      <c r="P1884" s="430">
        <f t="shared" si="89"/>
        <v>-10</v>
      </c>
      <c r="Q1884" s="481" t="str">
        <f t="shared" si="90"/>
        <v/>
      </c>
      <c r="R1884" s="416"/>
      <c r="S1884" s="416"/>
    </row>
    <row r="1885" spans="1:19" ht="54.95" customHeight="1" x14ac:dyDescent="0.2">
      <c r="A1885" s="424">
        <v>1880</v>
      </c>
      <c r="B1885" s="478"/>
      <c r="C1885" s="435"/>
      <c r="D1885" s="416"/>
      <c r="E1885" s="416"/>
      <c r="F1885" s="479"/>
      <c r="G1885" s="480"/>
      <c r="H1885" s="416"/>
      <c r="I1885" s="416"/>
      <c r="J1885" s="416"/>
      <c r="K1885" s="416"/>
      <c r="L1885" s="416"/>
      <c r="M1885" s="416"/>
      <c r="N1885" s="416"/>
      <c r="O1885" s="430">
        <f t="shared" si="88"/>
        <v>-11</v>
      </c>
      <c r="P1885" s="430">
        <f t="shared" si="89"/>
        <v>-10</v>
      </c>
      <c r="Q1885" s="481" t="str">
        <f t="shared" si="90"/>
        <v/>
      </c>
      <c r="R1885" s="416"/>
      <c r="S1885" s="416"/>
    </row>
    <row r="1886" spans="1:19" ht="54.95" customHeight="1" x14ac:dyDescent="0.2">
      <c r="A1886" s="424">
        <v>1881</v>
      </c>
      <c r="B1886" s="478"/>
      <c r="C1886" s="435"/>
      <c r="D1886" s="416"/>
      <c r="E1886" s="416"/>
      <c r="F1886" s="479"/>
      <c r="G1886" s="480"/>
      <c r="H1886" s="416"/>
      <c r="I1886" s="416"/>
      <c r="J1886" s="416"/>
      <c r="K1886" s="416"/>
      <c r="L1886" s="416"/>
      <c r="M1886" s="416"/>
      <c r="N1886" s="416"/>
      <c r="O1886" s="430">
        <f t="shared" si="88"/>
        <v>-11</v>
      </c>
      <c r="P1886" s="430">
        <f t="shared" si="89"/>
        <v>-10</v>
      </c>
      <c r="Q1886" s="481" t="str">
        <f t="shared" si="90"/>
        <v/>
      </c>
      <c r="R1886" s="416"/>
      <c r="S1886" s="416"/>
    </row>
    <row r="1887" spans="1:19" ht="54.95" customHeight="1" x14ac:dyDescent="0.2">
      <c r="A1887" s="424">
        <v>1882</v>
      </c>
      <c r="B1887" s="478"/>
      <c r="C1887" s="435"/>
      <c r="D1887" s="416"/>
      <c r="E1887" s="416"/>
      <c r="F1887" s="479"/>
      <c r="G1887" s="480"/>
      <c r="H1887" s="416"/>
      <c r="I1887" s="416"/>
      <c r="J1887" s="416"/>
      <c r="K1887" s="416"/>
      <c r="L1887" s="416"/>
      <c r="M1887" s="416"/>
      <c r="N1887" s="416"/>
      <c r="O1887" s="430">
        <f t="shared" si="88"/>
        <v>-11</v>
      </c>
      <c r="P1887" s="430">
        <f t="shared" si="89"/>
        <v>-10</v>
      </c>
      <c r="Q1887" s="481" t="str">
        <f t="shared" si="90"/>
        <v/>
      </c>
      <c r="R1887" s="416"/>
      <c r="S1887" s="416"/>
    </row>
    <row r="1888" spans="1:19" ht="54.95" customHeight="1" x14ac:dyDescent="0.2">
      <c r="A1888" s="424">
        <v>1883</v>
      </c>
      <c r="B1888" s="478"/>
      <c r="C1888" s="435"/>
      <c r="D1888" s="416"/>
      <c r="E1888" s="416"/>
      <c r="F1888" s="479"/>
      <c r="G1888" s="480"/>
      <c r="H1888" s="416"/>
      <c r="I1888" s="416"/>
      <c r="J1888" s="416"/>
      <c r="K1888" s="416"/>
      <c r="L1888" s="416"/>
      <c r="M1888" s="416"/>
      <c r="N1888" s="416"/>
      <c r="O1888" s="430">
        <f t="shared" si="88"/>
        <v>-11</v>
      </c>
      <c r="P1888" s="430">
        <f t="shared" si="89"/>
        <v>-10</v>
      </c>
      <c r="Q1888" s="481" t="str">
        <f t="shared" si="90"/>
        <v/>
      </c>
      <c r="R1888" s="416"/>
      <c r="S1888" s="416"/>
    </row>
    <row r="1889" spans="1:19" ht="54.95" customHeight="1" x14ac:dyDescent="0.2">
      <c r="A1889" s="424">
        <v>1884</v>
      </c>
      <c r="B1889" s="478"/>
      <c r="C1889" s="435"/>
      <c r="D1889" s="416"/>
      <c r="E1889" s="416"/>
      <c r="F1889" s="479"/>
      <c r="G1889" s="480"/>
      <c r="H1889" s="416"/>
      <c r="I1889" s="416"/>
      <c r="J1889" s="416"/>
      <c r="K1889" s="416"/>
      <c r="L1889" s="416"/>
      <c r="M1889" s="416"/>
      <c r="N1889" s="416"/>
      <c r="O1889" s="430">
        <f t="shared" si="88"/>
        <v>-11</v>
      </c>
      <c r="P1889" s="430">
        <f t="shared" si="89"/>
        <v>-10</v>
      </c>
      <c r="Q1889" s="481" t="str">
        <f t="shared" si="90"/>
        <v/>
      </c>
      <c r="R1889" s="416"/>
      <c r="S1889" s="416"/>
    </row>
    <row r="1890" spans="1:19" ht="54.95" customHeight="1" x14ac:dyDescent="0.2">
      <c r="A1890" s="424">
        <v>1885</v>
      </c>
      <c r="B1890" s="478"/>
      <c r="C1890" s="435"/>
      <c r="D1890" s="416"/>
      <c r="E1890" s="416"/>
      <c r="F1890" s="479"/>
      <c r="G1890" s="480"/>
      <c r="H1890" s="416"/>
      <c r="I1890" s="416"/>
      <c r="J1890" s="416"/>
      <c r="K1890" s="416"/>
      <c r="L1890" s="416"/>
      <c r="M1890" s="416"/>
      <c r="N1890" s="416"/>
      <c r="O1890" s="430">
        <f t="shared" si="88"/>
        <v>-11</v>
      </c>
      <c r="P1890" s="430">
        <f t="shared" si="89"/>
        <v>-10</v>
      </c>
      <c r="Q1890" s="481" t="str">
        <f t="shared" si="90"/>
        <v/>
      </c>
      <c r="R1890" s="416"/>
      <c r="S1890" s="416"/>
    </row>
    <row r="1891" spans="1:19" ht="54.95" customHeight="1" x14ac:dyDescent="0.2">
      <c r="A1891" s="424">
        <v>1886</v>
      </c>
      <c r="B1891" s="478"/>
      <c r="C1891" s="435"/>
      <c r="D1891" s="416"/>
      <c r="E1891" s="416"/>
      <c r="F1891" s="479"/>
      <c r="G1891" s="480"/>
      <c r="H1891" s="416"/>
      <c r="I1891" s="416"/>
      <c r="J1891" s="416"/>
      <c r="K1891" s="416"/>
      <c r="L1891" s="416"/>
      <c r="M1891" s="416"/>
      <c r="N1891" s="416"/>
      <c r="O1891" s="430">
        <f t="shared" si="88"/>
        <v>-11</v>
      </c>
      <c r="P1891" s="430">
        <f t="shared" si="89"/>
        <v>-10</v>
      </c>
      <c r="Q1891" s="481" t="str">
        <f t="shared" si="90"/>
        <v/>
      </c>
      <c r="R1891" s="416"/>
      <c r="S1891" s="416"/>
    </row>
    <row r="1892" spans="1:19" ht="54.95" customHeight="1" x14ac:dyDescent="0.2">
      <c r="A1892" s="424">
        <v>1887</v>
      </c>
      <c r="B1892" s="478"/>
      <c r="C1892" s="435"/>
      <c r="D1892" s="416"/>
      <c r="E1892" s="416"/>
      <c r="F1892" s="479"/>
      <c r="G1892" s="480"/>
      <c r="H1892" s="416"/>
      <c r="I1892" s="416"/>
      <c r="J1892" s="416"/>
      <c r="K1892" s="416"/>
      <c r="L1892" s="416"/>
      <c r="M1892" s="416"/>
      <c r="N1892" s="416"/>
      <c r="O1892" s="430">
        <f t="shared" si="88"/>
        <v>-11</v>
      </c>
      <c r="P1892" s="430">
        <f t="shared" si="89"/>
        <v>-10</v>
      </c>
      <c r="Q1892" s="481" t="str">
        <f t="shared" si="90"/>
        <v/>
      </c>
      <c r="R1892" s="416"/>
      <c r="S1892" s="416"/>
    </row>
    <row r="1893" spans="1:19" ht="54.95" customHeight="1" x14ac:dyDescent="0.2">
      <c r="A1893" s="424">
        <v>1888</v>
      </c>
      <c r="B1893" s="478"/>
      <c r="C1893" s="435"/>
      <c r="D1893" s="416"/>
      <c r="E1893" s="416"/>
      <c r="F1893" s="479"/>
      <c r="G1893" s="480"/>
      <c r="H1893" s="416"/>
      <c r="I1893" s="416"/>
      <c r="J1893" s="416"/>
      <c r="K1893" s="416"/>
      <c r="L1893" s="416"/>
      <c r="M1893" s="416"/>
      <c r="N1893" s="416"/>
      <c r="O1893" s="430">
        <f t="shared" si="88"/>
        <v>-11</v>
      </c>
      <c r="P1893" s="430">
        <f t="shared" si="89"/>
        <v>-10</v>
      </c>
      <c r="Q1893" s="481" t="str">
        <f t="shared" si="90"/>
        <v/>
      </c>
      <c r="R1893" s="416"/>
      <c r="S1893" s="416"/>
    </row>
    <row r="1894" spans="1:19" ht="54.95" customHeight="1" x14ac:dyDescent="0.2">
      <c r="A1894" s="424">
        <v>1889</v>
      </c>
      <c r="B1894" s="478"/>
      <c r="C1894" s="435"/>
      <c r="D1894" s="416"/>
      <c r="E1894" s="416"/>
      <c r="F1894" s="479"/>
      <c r="G1894" s="480"/>
      <c r="H1894" s="416"/>
      <c r="I1894" s="416"/>
      <c r="J1894" s="416"/>
      <c r="K1894" s="416"/>
      <c r="L1894" s="416"/>
      <c r="M1894" s="416"/>
      <c r="N1894" s="416"/>
      <c r="O1894" s="430">
        <f t="shared" si="88"/>
        <v>-11</v>
      </c>
      <c r="P1894" s="430">
        <f t="shared" si="89"/>
        <v>-10</v>
      </c>
      <c r="Q1894" s="481" t="str">
        <f t="shared" si="90"/>
        <v/>
      </c>
      <c r="R1894" s="416"/>
      <c r="S1894" s="416"/>
    </row>
    <row r="1895" spans="1:19" ht="54.95" customHeight="1" x14ac:dyDescent="0.2">
      <c r="A1895" s="424">
        <v>1890</v>
      </c>
      <c r="B1895" s="478"/>
      <c r="C1895" s="435"/>
      <c r="D1895" s="416"/>
      <c r="E1895" s="416"/>
      <c r="F1895" s="479"/>
      <c r="G1895" s="480"/>
      <c r="H1895" s="416"/>
      <c r="I1895" s="416"/>
      <c r="J1895" s="416"/>
      <c r="K1895" s="416"/>
      <c r="L1895" s="416"/>
      <c r="M1895" s="416"/>
      <c r="N1895" s="416"/>
      <c r="O1895" s="430">
        <f t="shared" si="88"/>
        <v>-11</v>
      </c>
      <c r="P1895" s="430">
        <f t="shared" si="89"/>
        <v>-10</v>
      </c>
      <c r="Q1895" s="481" t="str">
        <f t="shared" si="90"/>
        <v/>
      </c>
      <c r="R1895" s="416"/>
      <c r="S1895" s="416"/>
    </row>
    <row r="1896" spans="1:19" ht="54.95" customHeight="1" x14ac:dyDescent="0.2">
      <c r="A1896" s="424">
        <v>1891</v>
      </c>
      <c r="B1896" s="478"/>
      <c r="C1896" s="435"/>
      <c r="D1896" s="416"/>
      <c r="E1896" s="416"/>
      <c r="F1896" s="479"/>
      <c r="G1896" s="480"/>
      <c r="H1896" s="416"/>
      <c r="I1896" s="416"/>
      <c r="J1896" s="416"/>
      <c r="K1896" s="416"/>
      <c r="L1896" s="416"/>
      <c r="M1896" s="416"/>
      <c r="N1896" s="416"/>
      <c r="O1896" s="430">
        <f t="shared" si="88"/>
        <v>-11</v>
      </c>
      <c r="P1896" s="430">
        <f t="shared" si="89"/>
        <v>-10</v>
      </c>
      <c r="Q1896" s="481" t="str">
        <f t="shared" si="90"/>
        <v/>
      </c>
      <c r="R1896" s="416"/>
      <c r="S1896" s="416"/>
    </row>
    <row r="1897" spans="1:19" ht="54.95" customHeight="1" x14ac:dyDescent="0.2">
      <c r="A1897" s="424">
        <v>1892</v>
      </c>
      <c r="B1897" s="478"/>
      <c r="C1897" s="435"/>
      <c r="D1897" s="416"/>
      <c r="E1897" s="416"/>
      <c r="F1897" s="479"/>
      <c r="G1897" s="480"/>
      <c r="H1897" s="416"/>
      <c r="I1897" s="416"/>
      <c r="J1897" s="416"/>
      <c r="K1897" s="416"/>
      <c r="L1897" s="416"/>
      <c r="M1897" s="416"/>
      <c r="N1897" s="416"/>
      <c r="O1897" s="430">
        <f t="shared" si="88"/>
        <v>-11</v>
      </c>
      <c r="P1897" s="430">
        <f t="shared" si="89"/>
        <v>-10</v>
      </c>
      <c r="Q1897" s="481" t="str">
        <f t="shared" si="90"/>
        <v/>
      </c>
      <c r="R1897" s="416"/>
      <c r="S1897" s="416"/>
    </row>
    <row r="1898" spans="1:19" ht="54.95" customHeight="1" x14ac:dyDescent="0.2">
      <c r="A1898" s="424">
        <v>1893</v>
      </c>
      <c r="B1898" s="478"/>
      <c r="C1898" s="435"/>
      <c r="D1898" s="416"/>
      <c r="E1898" s="416"/>
      <c r="F1898" s="479"/>
      <c r="G1898" s="480"/>
      <c r="H1898" s="416"/>
      <c r="I1898" s="416"/>
      <c r="J1898" s="416"/>
      <c r="K1898" s="416"/>
      <c r="L1898" s="416"/>
      <c r="M1898" s="416"/>
      <c r="N1898" s="416"/>
      <c r="O1898" s="430">
        <f t="shared" si="88"/>
        <v>-11</v>
      </c>
      <c r="P1898" s="430">
        <f t="shared" si="89"/>
        <v>-10</v>
      </c>
      <c r="Q1898" s="481" t="str">
        <f t="shared" si="90"/>
        <v/>
      </c>
      <c r="R1898" s="416"/>
      <c r="S1898" s="416"/>
    </row>
    <row r="1899" spans="1:19" ht="54.95" customHeight="1" x14ac:dyDescent="0.2">
      <c r="A1899" s="424">
        <v>1894</v>
      </c>
      <c r="B1899" s="478"/>
      <c r="C1899" s="435"/>
      <c r="D1899" s="416"/>
      <c r="E1899" s="416"/>
      <c r="F1899" s="479"/>
      <c r="G1899" s="480"/>
      <c r="H1899" s="416"/>
      <c r="I1899" s="416"/>
      <c r="J1899" s="416"/>
      <c r="K1899" s="416"/>
      <c r="L1899" s="416"/>
      <c r="M1899" s="416"/>
      <c r="N1899" s="416"/>
      <c r="O1899" s="430">
        <f t="shared" si="88"/>
        <v>-11</v>
      </c>
      <c r="P1899" s="430">
        <f t="shared" si="89"/>
        <v>-10</v>
      </c>
      <c r="Q1899" s="481" t="str">
        <f t="shared" si="90"/>
        <v/>
      </c>
      <c r="R1899" s="416"/>
      <c r="S1899" s="416"/>
    </row>
    <row r="1900" spans="1:19" ht="54.95" customHeight="1" x14ac:dyDescent="0.2">
      <c r="A1900" s="424">
        <v>1895</v>
      </c>
      <c r="B1900" s="478"/>
      <c r="C1900" s="435"/>
      <c r="D1900" s="416"/>
      <c r="E1900" s="416"/>
      <c r="F1900" s="479"/>
      <c r="G1900" s="480"/>
      <c r="H1900" s="416"/>
      <c r="I1900" s="416"/>
      <c r="J1900" s="416"/>
      <c r="K1900" s="416"/>
      <c r="L1900" s="416"/>
      <c r="M1900" s="416"/>
      <c r="N1900" s="416"/>
      <c r="O1900" s="430">
        <f t="shared" si="88"/>
        <v>-11</v>
      </c>
      <c r="P1900" s="430">
        <f t="shared" si="89"/>
        <v>-10</v>
      </c>
      <c r="Q1900" s="481" t="str">
        <f t="shared" si="90"/>
        <v/>
      </c>
      <c r="R1900" s="416"/>
      <c r="S1900" s="416"/>
    </row>
    <row r="1901" spans="1:19" ht="54.95" customHeight="1" x14ac:dyDescent="0.2">
      <c r="A1901" s="424">
        <v>1896</v>
      </c>
      <c r="B1901" s="478"/>
      <c r="C1901" s="435"/>
      <c r="D1901" s="416"/>
      <c r="E1901" s="416"/>
      <c r="F1901" s="479"/>
      <c r="G1901" s="480"/>
      <c r="H1901" s="416"/>
      <c r="I1901" s="416"/>
      <c r="J1901" s="416"/>
      <c r="K1901" s="416"/>
      <c r="L1901" s="416"/>
      <c r="M1901" s="416"/>
      <c r="N1901" s="416"/>
      <c r="O1901" s="430">
        <f t="shared" si="88"/>
        <v>-11</v>
      </c>
      <c r="P1901" s="430">
        <f t="shared" si="89"/>
        <v>-10</v>
      </c>
      <c r="Q1901" s="481" t="str">
        <f t="shared" si="90"/>
        <v/>
      </c>
      <c r="R1901" s="416"/>
      <c r="S1901" s="416"/>
    </row>
    <row r="1902" spans="1:19" ht="54.95" customHeight="1" x14ac:dyDescent="0.2">
      <c r="A1902" s="424">
        <v>1897</v>
      </c>
      <c r="B1902" s="478"/>
      <c r="C1902" s="435"/>
      <c r="D1902" s="416"/>
      <c r="E1902" s="416"/>
      <c r="F1902" s="479"/>
      <c r="G1902" s="480"/>
      <c r="H1902" s="416"/>
      <c r="I1902" s="416"/>
      <c r="J1902" s="416"/>
      <c r="K1902" s="416"/>
      <c r="L1902" s="416"/>
      <c r="M1902" s="416"/>
      <c r="N1902" s="416"/>
      <c r="O1902" s="430">
        <f t="shared" si="88"/>
        <v>-11</v>
      </c>
      <c r="P1902" s="430">
        <f t="shared" si="89"/>
        <v>-10</v>
      </c>
      <c r="Q1902" s="481" t="str">
        <f t="shared" si="90"/>
        <v/>
      </c>
      <c r="R1902" s="416"/>
      <c r="S1902" s="416"/>
    </row>
    <row r="1903" spans="1:19" ht="54.95" customHeight="1" x14ac:dyDescent="0.2">
      <c r="A1903" s="424">
        <v>1898</v>
      </c>
      <c r="B1903" s="478"/>
      <c r="C1903" s="435"/>
      <c r="D1903" s="416"/>
      <c r="E1903" s="416"/>
      <c r="F1903" s="479"/>
      <c r="G1903" s="480"/>
      <c r="H1903" s="416"/>
      <c r="I1903" s="416"/>
      <c r="J1903" s="416"/>
      <c r="K1903" s="416"/>
      <c r="L1903" s="416"/>
      <c r="M1903" s="416"/>
      <c r="N1903" s="416"/>
      <c r="O1903" s="430">
        <f t="shared" si="88"/>
        <v>-11</v>
      </c>
      <c r="P1903" s="430">
        <f t="shared" si="89"/>
        <v>-10</v>
      </c>
      <c r="Q1903" s="481" t="str">
        <f t="shared" si="90"/>
        <v/>
      </c>
      <c r="R1903" s="416"/>
      <c r="S1903" s="416"/>
    </row>
    <row r="1904" spans="1:19" ht="54.95" customHeight="1" x14ac:dyDescent="0.2">
      <c r="A1904" s="424">
        <v>1899</v>
      </c>
      <c r="B1904" s="478"/>
      <c r="C1904" s="435"/>
      <c r="D1904" s="416"/>
      <c r="E1904" s="416"/>
      <c r="F1904" s="479"/>
      <c r="G1904" s="480"/>
      <c r="H1904" s="416"/>
      <c r="I1904" s="416"/>
      <c r="J1904" s="416"/>
      <c r="K1904" s="416"/>
      <c r="L1904" s="416"/>
      <c r="M1904" s="416"/>
      <c r="N1904" s="416"/>
      <c r="O1904" s="430">
        <f t="shared" si="88"/>
        <v>-11</v>
      </c>
      <c r="P1904" s="430">
        <f t="shared" si="89"/>
        <v>-10</v>
      </c>
      <c r="Q1904" s="481" t="str">
        <f t="shared" si="90"/>
        <v/>
      </c>
      <c r="R1904" s="416"/>
      <c r="S1904" s="416"/>
    </row>
    <row r="1905" spans="1:19" ht="54.95" customHeight="1" x14ac:dyDescent="0.2">
      <c r="A1905" s="424">
        <v>1900</v>
      </c>
      <c r="B1905" s="478"/>
      <c r="C1905" s="435"/>
      <c r="D1905" s="416"/>
      <c r="E1905" s="416"/>
      <c r="F1905" s="479"/>
      <c r="G1905" s="480"/>
      <c r="H1905" s="416"/>
      <c r="I1905" s="416"/>
      <c r="J1905" s="416"/>
      <c r="K1905" s="416"/>
      <c r="L1905" s="416"/>
      <c r="M1905" s="416"/>
      <c r="N1905" s="416"/>
      <c r="O1905" s="430">
        <f t="shared" si="88"/>
        <v>-11</v>
      </c>
      <c r="P1905" s="430">
        <f t="shared" si="89"/>
        <v>-10</v>
      </c>
      <c r="Q1905" s="481" t="str">
        <f t="shared" si="90"/>
        <v/>
      </c>
      <c r="R1905" s="416"/>
      <c r="S1905" s="416"/>
    </row>
    <row r="1906" spans="1:19" ht="54.95" customHeight="1" x14ac:dyDescent="0.2">
      <c r="A1906" s="424">
        <v>1901</v>
      </c>
      <c r="B1906" s="478"/>
      <c r="C1906" s="435"/>
      <c r="D1906" s="416"/>
      <c r="E1906" s="416"/>
      <c r="F1906" s="479"/>
      <c r="G1906" s="480"/>
      <c r="H1906" s="416"/>
      <c r="I1906" s="416"/>
      <c r="J1906" s="416"/>
      <c r="K1906" s="416"/>
      <c r="L1906" s="416"/>
      <c r="M1906" s="416"/>
      <c r="N1906" s="416"/>
      <c r="O1906" s="430">
        <f t="shared" si="88"/>
        <v>-11</v>
      </c>
      <c r="P1906" s="430">
        <f t="shared" si="89"/>
        <v>-10</v>
      </c>
      <c r="Q1906" s="481" t="str">
        <f t="shared" si="90"/>
        <v/>
      </c>
      <c r="R1906" s="416"/>
      <c r="S1906" s="416"/>
    </row>
    <row r="1907" spans="1:19" ht="54.95" customHeight="1" x14ac:dyDescent="0.2">
      <c r="A1907" s="424">
        <v>1902</v>
      </c>
      <c r="B1907" s="478"/>
      <c r="C1907" s="435"/>
      <c r="D1907" s="416"/>
      <c r="E1907" s="416"/>
      <c r="F1907" s="479"/>
      <c r="G1907" s="480"/>
      <c r="H1907" s="416"/>
      <c r="I1907" s="416"/>
      <c r="J1907" s="416"/>
      <c r="K1907" s="416"/>
      <c r="L1907" s="416"/>
      <c r="M1907" s="416"/>
      <c r="N1907" s="416"/>
      <c r="O1907" s="430">
        <f t="shared" si="88"/>
        <v>-11</v>
      </c>
      <c r="P1907" s="430">
        <f t="shared" si="89"/>
        <v>-10</v>
      </c>
      <c r="Q1907" s="481" t="str">
        <f t="shared" si="90"/>
        <v/>
      </c>
      <c r="R1907" s="416"/>
      <c r="S1907" s="416"/>
    </row>
    <row r="1908" spans="1:19" ht="54.95" customHeight="1" x14ac:dyDescent="0.2">
      <c r="A1908" s="424">
        <v>1903</v>
      </c>
      <c r="B1908" s="478"/>
      <c r="C1908" s="435"/>
      <c r="D1908" s="416"/>
      <c r="E1908" s="416"/>
      <c r="F1908" s="479"/>
      <c r="G1908" s="480"/>
      <c r="H1908" s="416"/>
      <c r="I1908" s="416"/>
      <c r="J1908" s="416"/>
      <c r="K1908" s="416"/>
      <c r="L1908" s="416"/>
      <c r="M1908" s="416"/>
      <c r="N1908" s="416"/>
      <c r="O1908" s="430">
        <f t="shared" si="88"/>
        <v>-11</v>
      </c>
      <c r="P1908" s="430">
        <f t="shared" si="89"/>
        <v>-10</v>
      </c>
      <c r="Q1908" s="481" t="str">
        <f t="shared" si="90"/>
        <v/>
      </c>
      <c r="R1908" s="416"/>
      <c r="S1908" s="416"/>
    </row>
    <row r="1909" spans="1:19" ht="54.95" customHeight="1" x14ac:dyDescent="0.2">
      <c r="A1909" s="424">
        <v>1904</v>
      </c>
      <c r="B1909" s="478"/>
      <c r="C1909" s="435"/>
      <c r="D1909" s="416"/>
      <c r="E1909" s="416"/>
      <c r="F1909" s="479"/>
      <c r="G1909" s="480"/>
      <c r="H1909" s="416"/>
      <c r="I1909" s="416"/>
      <c r="J1909" s="416"/>
      <c r="K1909" s="416"/>
      <c r="L1909" s="416"/>
      <c r="M1909" s="416"/>
      <c r="N1909" s="416"/>
      <c r="O1909" s="430">
        <f t="shared" si="88"/>
        <v>-11</v>
      </c>
      <c r="P1909" s="430">
        <f t="shared" si="89"/>
        <v>-10</v>
      </c>
      <c r="Q1909" s="481" t="str">
        <f t="shared" si="90"/>
        <v/>
      </c>
      <c r="R1909" s="416"/>
      <c r="S1909" s="416"/>
    </row>
    <row r="1910" spans="1:19" ht="54.95" customHeight="1" x14ac:dyDescent="0.2">
      <c r="A1910" s="424">
        <v>1905</v>
      </c>
      <c r="B1910" s="478"/>
      <c r="C1910" s="435"/>
      <c r="D1910" s="416"/>
      <c r="E1910" s="416"/>
      <c r="F1910" s="479"/>
      <c r="G1910" s="480"/>
      <c r="H1910" s="416"/>
      <c r="I1910" s="416"/>
      <c r="J1910" s="416"/>
      <c r="K1910" s="416"/>
      <c r="L1910" s="416"/>
      <c r="M1910" s="416"/>
      <c r="N1910" s="416"/>
      <c r="O1910" s="430">
        <f t="shared" si="88"/>
        <v>-11</v>
      </c>
      <c r="P1910" s="430">
        <f t="shared" si="89"/>
        <v>-10</v>
      </c>
      <c r="Q1910" s="481" t="str">
        <f t="shared" si="90"/>
        <v/>
      </c>
      <c r="R1910" s="416"/>
      <c r="S1910" s="416"/>
    </row>
    <row r="1911" spans="1:19" ht="54.95" customHeight="1" x14ac:dyDescent="0.2">
      <c r="A1911" s="424">
        <v>1906</v>
      </c>
      <c r="B1911" s="478"/>
      <c r="C1911" s="435"/>
      <c r="D1911" s="416"/>
      <c r="E1911" s="416"/>
      <c r="F1911" s="479"/>
      <c r="G1911" s="480"/>
      <c r="H1911" s="416"/>
      <c r="I1911" s="416"/>
      <c r="J1911" s="416"/>
      <c r="K1911" s="416"/>
      <c r="L1911" s="416"/>
      <c r="M1911" s="416"/>
      <c r="N1911" s="416"/>
      <c r="O1911" s="430">
        <f t="shared" si="88"/>
        <v>-11</v>
      </c>
      <c r="P1911" s="430">
        <f t="shared" si="89"/>
        <v>-10</v>
      </c>
      <c r="Q1911" s="481" t="str">
        <f t="shared" si="90"/>
        <v/>
      </c>
      <c r="R1911" s="416"/>
      <c r="S1911" s="416"/>
    </row>
    <row r="1912" spans="1:19" ht="54.95" customHeight="1" x14ac:dyDescent="0.2">
      <c r="A1912" s="424">
        <v>1907</v>
      </c>
      <c r="B1912" s="478"/>
      <c r="C1912" s="435"/>
      <c r="D1912" s="416"/>
      <c r="E1912" s="416"/>
      <c r="F1912" s="479"/>
      <c r="G1912" s="480"/>
      <c r="H1912" s="416"/>
      <c r="I1912" s="416"/>
      <c r="J1912" s="416"/>
      <c r="K1912" s="416"/>
      <c r="L1912" s="416"/>
      <c r="M1912" s="416"/>
      <c r="N1912" s="416"/>
      <c r="O1912" s="430">
        <f t="shared" si="88"/>
        <v>-11</v>
      </c>
      <c r="P1912" s="430">
        <f t="shared" si="89"/>
        <v>-10</v>
      </c>
      <c r="Q1912" s="481" t="str">
        <f t="shared" si="90"/>
        <v/>
      </c>
      <c r="R1912" s="416"/>
      <c r="S1912" s="416"/>
    </row>
    <row r="1913" spans="1:19" ht="54.95" customHeight="1" x14ac:dyDescent="0.2">
      <c r="A1913" s="424">
        <v>1908</v>
      </c>
      <c r="B1913" s="478"/>
      <c r="C1913" s="435"/>
      <c r="D1913" s="416"/>
      <c r="E1913" s="416"/>
      <c r="F1913" s="479"/>
      <c r="G1913" s="480"/>
      <c r="H1913" s="416"/>
      <c r="I1913" s="416"/>
      <c r="J1913" s="416"/>
      <c r="K1913" s="416"/>
      <c r="L1913" s="416"/>
      <c r="M1913" s="416"/>
      <c r="N1913" s="416"/>
      <c r="O1913" s="430">
        <f t="shared" si="88"/>
        <v>-11</v>
      </c>
      <c r="P1913" s="430">
        <f t="shared" si="89"/>
        <v>-10</v>
      </c>
      <c r="Q1913" s="481" t="str">
        <f t="shared" si="90"/>
        <v/>
      </c>
      <c r="R1913" s="416"/>
      <c r="S1913" s="416"/>
    </row>
    <row r="1914" spans="1:19" ht="54.95" customHeight="1" x14ac:dyDescent="0.2">
      <c r="A1914" s="424">
        <v>1909</v>
      </c>
      <c r="B1914" s="478"/>
      <c r="C1914" s="435"/>
      <c r="D1914" s="416"/>
      <c r="E1914" s="416"/>
      <c r="F1914" s="479"/>
      <c r="G1914" s="480"/>
      <c r="H1914" s="416"/>
      <c r="I1914" s="416"/>
      <c r="J1914" s="416"/>
      <c r="K1914" s="416"/>
      <c r="L1914" s="416"/>
      <c r="M1914" s="416"/>
      <c r="N1914" s="416"/>
      <c r="O1914" s="430">
        <f t="shared" si="88"/>
        <v>-11</v>
      </c>
      <c r="P1914" s="430">
        <f t="shared" si="89"/>
        <v>-10</v>
      </c>
      <c r="Q1914" s="481" t="str">
        <f t="shared" si="90"/>
        <v/>
      </c>
      <c r="R1914" s="416"/>
      <c r="S1914" s="416"/>
    </row>
    <row r="1915" spans="1:19" ht="54.95" customHeight="1" x14ac:dyDescent="0.2">
      <c r="A1915" s="424">
        <v>1910</v>
      </c>
      <c r="B1915" s="478"/>
      <c r="C1915" s="435"/>
      <c r="D1915" s="416"/>
      <c r="E1915" s="416"/>
      <c r="F1915" s="479"/>
      <c r="G1915" s="480"/>
      <c r="H1915" s="416"/>
      <c r="I1915" s="416"/>
      <c r="J1915" s="416"/>
      <c r="K1915" s="416"/>
      <c r="L1915" s="416"/>
      <c r="M1915" s="416"/>
      <c r="N1915" s="416"/>
      <c r="O1915" s="430">
        <f t="shared" si="88"/>
        <v>-11</v>
      </c>
      <c r="P1915" s="430">
        <f t="shared" si="89"/>
        <v>-10</v>
      </c>
      <c r="Q1915" s="481" t="str">
        <f t="shared" si="90"/>
        <v/>
      </c>
      <c r="R1915" s="416"/>
      <c r="S1915" s="416"/>
    </row>
    <row r="1916" spans="1:19" ht="54.95" customHeight="1" x14ac:dyDescent="0.2">
      <c r="A1916" s="424">
        <v>1911</v>
      </c>
      <c r="B1916" s="478"/>
      <c r="C1916" s="435"/>
      <c r="D1916" s="416"/>
      <c r="E1916" s="416"/>
      <c r="F1916" s="479"/>
      <c r="G1916" s="480"/>
      <c r="H1916" s="416"/>
      <c r="I1916" s="416"/>
      <c r="J1916" s="416"/>
      <c r="K1916" s="416"/>
      <c r="L1916" s="416"/>
      <c r="M1916" s="416"/>
      <c r="N1916" s="416"/>
      <c r="O1916" s="430">
        <f t="shared" si="88"/>
        <v>-11</v>
      </c>
      <c r="P1916" s="430">
        <f t="shared" si="89"/>
        <v>-10</v>
      </c>
      <c r="Q1916" s="481" t="str">
        <f t="shared" si="90"/>
        <v/>
      </c>
      <c r="R1916" s="416"/>
      <c r="S1916" s="416"/>
    </row>
    <row r="1917" spans="1:19" ht="54.95" customHeight="1" x14ac:dyDescent="0.2">
      <c r="A1917" s="424">
        <v>1912</v>
      </c>
      <c r="B1917" s="478"/>
      <c r="C1917" s="435"/>
      <c r="D1917" s="416"/>
      <c r="E1917" s="416"/>
      <c r="F1917" s="479"/>
      <c r="G1917" s="480"/>
      <c r="H1917" s="416"/>
      <c r="I1917" s="416"/>
      <c r="J1917" s="416"/>
      <c r="K1917" s="416"/>
      <c r="L1917" s="416"/>
      <c r="M1917" s="416"/>
      <c r="N1917" s="416"/>
      <c r="O1917" s="430">
        <f t="shared" si="88"/>
        <v>-11</v>
      </c>
      <c r="P1917" s="430">
        <f t="shared" si="89"/>
        <v>-10</v>
      </c>
      <c r="Q1917" s="481" t="str">
        <f t="shared" si="90"/>
        <v/>
      </c>
      <c r="R1917" s="416"/>
      <c r="S1917" s="416"/>
    </row>
    <row r="1918" spans="1:19" ht="54.95" customHeight="1" x14ac:dyDescent="0.2">
      <c r="A1918" s="424">
        <v>1913</v>
      </c>
      <c r="B1918" s="478"/>
      <c r="C1918" s="435"/>
      <c r="D1918" s="416"/>
      <c r="E1918" s="416"/>
      <c r="F1918" s="479"/>
      <c r="G1918" s="480"/>
      <c r="H1918" s="416"/>
      <c r="I1918" s="416"/>
      <c r="J1918" s="416"/>
      <c r="K1918" s="416"/>
      <c r="L1918" s="416"/>
      <c r="M1918" s="416"/>
      <c r="N1918" s="416"/>
      <c r="O1918" s="430">
        <f t="shared" si="88"/>
        <v>-11</v>
      </c>
      <c r="P1918" s="430">
        <f t="shared" si="89"/>
        <v>-10</v>
      </c>
      <c r="Q1918" s="481" t="str">
        <f t="shared" si="90"/>
        <v/>
      </c>
      <c r="R1918" s="416"/>
      <c r="S1918" s="416"/>
    </row>
    <row r="1919" spans="1:19" ht="54.95" customHeight="1" x14ac:dyDescent="0.2">
      <c r="A1919" s="424">
        <v>1914</v>
      </c>
      <c r="B1919" s="478"/>
      <c r="C1919" s="435"/>
      <c r="D1919" s="416"/>
      <c r="E1919" s="416"/>
      <c r="F1919" s="479"/>
      <c r="G1919" s="480"/>
      <c r="H1919" s="416"/>
      <c r="I1919" s="416"/>
      <c r="J1919" s="416"/>
      <c r="K1919" s="416"/>
      <c r="L1919" s="416"/>
      <c r="M1919" s="416"/>
      <c r="N1919" s="416"/>
      <c r="O1919" s="430">
        <f t="shared" si="88"/>
        <v>-11</v>
      </c>
      <c r="P1919" s="430">
        <f t="shared" si="89"/>
        <v>-10</v>
      </c>
      <c r="Q1919" s="481" t="str">
        <f t="shared" si="90"/>
        <v/>
      </c>
      <c r="R1919" s="416"/>
      <c r="S1919" s="416"/>
    </row>
    <row r="1920" spans="1:19" ht="54.95" customHeight="1" x14ac:dyDescent="0.2">
      <c r="A1920" s="424">
        <v>1915</v>
      </c>
      <c r="B1920" s="478"/>
      <c r="C1920" s="435"/>
      <c r="D1920" s="416"/>
      <c r="E1920" s="416"/>
      <c r="F1920" s="479"/>
      <c r="G1920" s="480"/>
      <c r="H1920" s="416"/>
      <c r="I1920" s="416"/>
      <c r="J1920" s="416"/>
      <c r="K1920" s="416"/>
      <c r="L1920" s="416"/>
      <c r="M1920" s="416"/>
      <c r="N1920" s="416"/>
      <c r="O1920" s="430">
        <f t="shared" si="88"/>
        <v>-11</v>
      </c>
      <c r="P1920" s="430">
        <f t="shared" si="89"/>
        <v>-10</v>
      </c>
      <c r="Q1920" s="481" t="str">
        <f t="shared" si="90"/>
        <v/>
      </c>
      <c r="R1920" s="416"/>
      <c r="S1920" s="416"/>
    </row>
    <row r="1921" spans="1:19" ht="54.95" customHeight="1" x14ac:dyDescent="0.2">
      <c r="A1921" s="424">
        <v>1916</v>
      </c>
      <c r="B1921" s="478"/>
      <c r="C1921" s="435"/>
      <c r="D1921" s="416"/>
      <c r="E1921" s="416"/>
      <c r="F1921" s="479"/>
      <c r="G1921" s="480"/>
      <c r="H1921" s="416"/>
      <c r="I1921" s="416"/>
      <c r="J1921" s="416"/>
      <c r="K1921" s="416"/>
      <c r="L1921" s="416"/>
      <c r="M1921" s="416"/>
      <c r="N1921" s="416"/>
      <c r="O1921" s="430">
        <f t="shared" si="88"/>
        <v>-11</v>
      </c>
      <c r="P1921" s="430">
        <f t="shared" si="89"/>
        <v>-10</v>
      </c>
      <c r="Q1921" s="481" t="str">
        <f t="shared" si="90"/>
        <v/>
      </c>
      <c r="R1921" s="416"/>
      <c r="S1921" s="416"/>
    </row>
    <row r="1922" spans="1:19" ht="54.95" customHeight="1" x14ac:dyDescent="0.2">
      <c r="A1922" s="424">
        <v>1917</v>
      </c>
      <c r="B1922" s="478"/>
      <c r="C1922" s="435"/>
      <c r="D1922" s="416"/>
      <c r="E1922" s="416"/>
      <c r="F1922" s="479"/>
      <c r="G1922" s="480"/>
      <c r="H1922" s="416"/>
      <c r="I1922" s="416"/>
      <c r="J1922" s="416"/>
      <c r="K1922" s="416"/>
      <c r="L1922" s="416"/>
      <c r="M1922" s="416"/>
      <c r="N1922" s="416"/>
      <c r="O1922" s="430">
        <f t="shared" si="88"/>
        <v>-11</v>
      </c>
      <c r="P1922" s="430">
        <f t="shared" si="89"/>
        <v>-10</v>
      </c>
      <c r="Q1922" s="481" t="str">
        <f t="shared" si="90"/>
        <v/>
      </c>
      <c r="R1922" s="416"/>
      <c r="S1922" s="416"/>
    </row>
    <row r="1923" spans="1:19" ht="54.95" customHeight="1" x14ac:dyDescent="0.2">
      <c r="A1923" s="424">
        <v>1918</v>
      </c>
      <c r="B1923" s="478"/>
      <c r="C1923" s="435"/>
      <c r="D1923" s="416"/>
      <c r="E1923" s="416"/>
      <c r="F1923" s="479"/>
      <c r="G1923" s="480"/>
      <c r="H1923" s="416"/>
      <c r="I1923" s="416"/>
      <c r="J1923" s="416"/>
      <c r="K1923" s="416"/>
      <c r="L1923" s="416"/>
      <c r="M1923" s="416"/>
      <c r="N1923" s="416"/>
      <c r="O1923" s="430">
        <f t="shared" si="88"/>
        <v>-11</v>
      </c>
      <c r="P1923" s="430">
        <f t="shared" si="89"/>
        <v>-10</v>
      </c>
      <c r="Q1923" s="481" t="str">
        <f t="shared" si="90"/>
        <v/>
      </c>
      <c r="R1923" s="416"/>
      <c r="S1923" s="416"/>
    </row>
    <row r="1924" spans="1:19" ht="54.95" customHeight="1" x14ac:dyDescent="0.2">
      <c r="A1924" s="424">
        <v>1919</v>
      </c>
      <c r="B1924" s="478"/>
      <c r="C1924" s="435"/>
      <c r="D1924" s="416"/>
      <c r="E1924" s="416"/>
      <c r="F1924" s="479"/>
      <c r="G1924" s="480"/>
      <c r="H1924" s="416"/>
      <c r="I1924" s="416"/>
      <c r="J1924" s="416"/>
      <c r="K1924" s="416"/>
      <c r="L1924" s="416"/>
      <c r="M1924" s="416"/>
      <c r="N1924" s="416"/>
      <c r="O1924" s="430">
        <f t="shared" si="88"/>
        <v>-11</v>
      </c>
      <c r="P1924" s="430">
        <f t="shared" si="89"/>
        <v>-10</v>
      </c>
      <c r="Q1924" s="481" t="str">
        <f t="shared" si="90"/>
        <v/>
      </c>
      <c r="R1924" s="416"/>
      <c r="S1924" s="416"/>
    </row>
    <row r="1925" spans="1:19" ht="54.95" customHeight="1" x14ac:dyDescent="0.2">
      <c r="A1925" s="424">
        <v>1920</v>
      </c>
      <c r="B1925" s="478"/>
      <c r="C1925" s="435"/>
      <c r="D1925" s="416"/>
      <c r="E1925" s="416"/>
      <c r="F1925" s="479"/>
      <c r="G1925" s="480"/>
      <c r="H1925" s="416"/>
      <c r="I1925" s="416"/>
      <c r="J1925" s="416"/>
      <c r="K1925" s="416"/>
      <c r="L1925" s="416"/>
      <c r="M1925" s="416"/>
      <c r="N1925" s="416"/>
      <c r="O1925" s="430">
        <f t="shared" si="88"/>
        <v>-11</v>
      </c>
      <c r="P1925" s="430">
        <f t="shared" si="89"/>
        <v>-10</v>
      </c>
      <c r="Q1925" s="481" t="str">
        <f t="shared" si="90"/>
        <v/>
      </c>
      <c r="R1925" s="416"/>
      <c r="S1925" s="416"/>
    </row>
    <row r="1926" spans="1:19" ht="54.95" customHeight="1" x14ac:dyDescent="0.2">
      <c r="A1926" s="424">
        <v>1921</v>
      </c>
      <c r="B1926" s="478"/>
      <c r="C1926" s="435"/>
      <c r="D1926" s="416"/>
      <c r="E1926" s="416"/>
      <c r="F1926" s="479"/>
      <c r="G1926" s="480"/>
      <c r="H1926" s="416"/>
      <c r="I1926" s="416"/>
      <c r="J1926" s="416"/>
      <c r="K1926" s="416"/>
      <c r="L1926" s="416"/>
      <c r="M1926" s="416"/>
      <c r="N1926" s="416"/>
      <c r="O1926" s="430">
        <f t="shared" si="88"/>
        <v>-11</v>
      </c>
      <c r="P1926" s="430">
        <f t="shared" si="89"/>
        <v>-10</v>
      </c>
      <c r="Q1926" s="481" t="str">
        <f t="shared" si="90"/>
        <v/>
      </c>
      <c r="R1926" s="416"/>
      <c r="S1926" s="416"/>
    </row>
    <row r="1927" spans="1:19" ht="54.95" customHeight="1" x14ac:dyDescent="0.2">
      <c r="A1927" s="424">
        <v>1922</v>
      </c>
      <c r="B1927" s="478"/>
      <c r="C1927" s="435"/>
      <c r="D1927" s="416"/>
      <c r="E1927" s="416"/>
      <c r="F1927" s="479"/>
      <c r="G1927" s="480"/>
      <c r="H1927" s="416"/>
      <c r="I1927" s="416"/>
      <c r="J1927" s="416"/>
      <c r="K1927" s="416"/>
      <c r="L1927" s="416"/>
      <c r="M1927" s="416"/>
      <c r="N1927" s="416"/>
      <c r="O1927" s="430">
        <f t="shared" ref="O1927:O1990" si="91">IF(B1927=0,0,IF(YEAR(B1927)=$P$1,MONTH(B1927)-$O$1+12,(YEAR(B1927)-$P$1)*11-$O$1+5+MONTH(B1927)))-11</f>
        <v>-11</v>
      </c>
      <c r="P1927" s="430">
        <f t="shared" ref="P1927:P1990" si="92">IF(C1927=0,0,IF(YEAR(C1927)=$P$1,MONTH(C1927)-$O$1+11,(YEAR(C1927)-$P$1)*12-$O$1+11+MONTH(C1927)))-10</f>
        <v>-10</v>
      </c>
      <c r="Q1927" s="481" t="str">
        <f t="shared" si="90"/>
        <v/>
      </c>
      <c r="R1927" s="416"/>
      <c r="S1927" s="416"/>
    </row>
    <row r="1928" spans="1:19" ht="54.95" customHeight="1" x14ac:dyDescent="0.2">
      <c r="A1928" s="424">
        <v>1923</v>
      </c>
      <c r="B1928" s="478"/>
      <c r="C1928" s="435"/>
      <c r="D1928" s="416"/>
      <c r="E1928" s="416"/>
      <c r="F1928" s="479"/>
      <c r="G1928" s="480"/>
      <c r="H1928" s="416"/>
      <c r="I1928" s="416"/>
      <c r="J1928" s="416"/>
      <c r="K1928" s="416"/>
      <c r="L1928" s="416"/>
      <c r="M1928" s="416"/>
      <c r="N1928" s="416"/>
      <c r="O1928" s="430">
        <f t="shared" si="91"/>
        <v>-11</v>
      </c>
      <c r="P1928" s="430">
        <f t="shared" si="92"/>
        <v>-10</v>
      </c>
      <c r="Q1928" s="481" t="str">
        <f t="shared" si="90"/>
        <v/>
      </c>
      <c r="R1928" s="416"/>
      <c r="S1928" s="416"/>
    </row>
    <row r="1929" spans="1:19" ht="54.95" customHeight="1" x14ac:dyDescent="0.2">
      <c r="A1929" s="424">
        <v>1924</v>
      </c>
      <c r="B1929" s="478"/>
      <c r="C1929" s="435"/>
      <c r="D1929" s="416"/>
      <c r="E1929" s="416"/>
      <c r="F1929" s="479"/>
      <c r="G1929" s="480"/>
      <c r="H1929" s="416"/>
      <c r="I1929" s="416"/>
      <c r="J1929" s="416"/>
      <c r="K1929" s="416"/>
      <c r="L1929" s="416"/>
      <c r="M1929" s="416"/>
      <c r="N1929" s="416"/>
      <c r="O1929" s="430">
        <f t="shared" si="91"/>
        <v>-11</v>
      </c>
      <c r="P1929" s="430">
        <f t="shared" si="92"/>
        <v>-10</v>
      </c>
      <c r="Q1929" s="481" t="str">
        <f t="shared" si="90"/>
        <v/>
      </c>
      <c r="R1929" s="416"/>
      <c r="S1929" s="416"/>
    </row>
    <row r="1930" spans="1:19" ht="54.95" customHeight="1" x14ac:dyDescent="0.2">
      <c r="A1930" s="424">
        <v>1925</v>
      </c>
      <c r="B1930" s="478"/>
      <c r="C1930" s="435"/>
      <c r="D1930" s="416"/>
      <c r="E1930" s="416"/>
      <c r="F1930" s="479"/>
      <c r="G1930" s="480"/>
      <c r="H1930" s="416"/>
      <c r="I1930" s="416"/>
      <c r="J1930" s="416"/>
      <c r="K1930" s="416"/>
      <c r="L1930" s="416"/>
      <c r="M1930" s="416"/>
      <c r="N1930" s="416"/>
      <c r="O1930" s="430">
        <f t="shared" si="91"/>
        <v>-11</v>
      </c>
      <c r="P1930" s="430">
        <f t="shared" si="92"/>
        <v>-10</v>
      </c>
      <c r="Q1930" s="481" t="str">
        <f t="shared" si="90"/>
        <v/>
      </c>
      <c r="R1930" s="416"/>
      <c r="S1930" s="416"/>
    </row>
    <row r="1931" spans="1:19" ht="54.95" customHeight="1" x14ac:dyDescent="0.2">
      <c r="A1931" s="424">
        <v>1926</v>
      </c>
      <c r="B1931" s="478"/>
      <c r="C1931" s="435"/>
      <c r="D1931" s="416"/>
      <c r="E1931" s="416"/>
      <c r="F1931" s="479"/>
      <c r="G1931" s="480"/>
      <c r="H1931" s="416"/>
      <c r="I1931" s="416"/>
      <c r="J1931" s="416"/>
      <c r="K1931" s="416"/>
      <c r="L1931" s="416"/>
      <c r="M1931" s="416"/>
      <c r="N1931" s="416"/>
      <c r="O1931" s="430">
        <f t="shared" si="91"/>
        <v>-11</v>
      </c>
      <c r="P1931" s="430">
        <f t="shared" si="92"/>
        <v>-10</v>
      </c>
      <c r="Q1931" s="481" t="str">
        <f t="shared" si="90"/>
        <v/>
      </c>
      <c r="R1931" s="416"/>
      <c r="S1931" s="416"/>
    </row>
    <row r="1932" spans="1:19" ht="54.95" customHeight="1" x14ac:dyDescent="0.2">
      <c r="A1932" s="424">
        <v>1927</v>
      </c>
      <c r="B1932" s="478"/>
      <c r="C1932" s="435"/>
      <c r="D1932" s="416"/>
      <c r="E1932" s="416"/>
      <c r="F1932" s="479"/>
      <c r="G1932" s="480"/>
      <c r="H1932" s="416"/>
      <c r="I1932" s="416"/>
      <c r="J1932" s="416"/>
      <c r="K1932" s="416"/>
      <c r="L1932" s="416"/>
      <c r="M1932" s="416"/>
      <c r="N1932" s="416"/>
      <c r="O1932" s="430">
        <f t="shared" si="91"/>
        <v>-11</v>
      </c>
      <c r="P1932" s="430">
        <f t="shared" si="92"/>
        <v>-10</v>
      </c>
      <c r="Q1932" s="481" t="str">
        <f t="shared" si="90"/>
        <v/>
      </c>
      <c r="R1932" s="416"/>
      <c r="S1932" s="416"/>
    </row>
    <row r="1933" spans="1:19" ht="54.95" customHeight="1" x14ac:dyDescent="0.2">
      <c r="A1933" s="424">
        <v>1928</v>
      </c>
      <c r="B1933" s="478"/>
      <c r="C1933" s="435"/>
      <c r="D1933" s="416"/>
      <c r="E1933" s="416"/>
      <c r="F1933" s="479"/>
      <c r="G1933" s="480"/>
      <c r="H1933" s="416"/>
      <c r="I1933" s="416"/>
      <c r="J1933" s="416"/>
      <c r="K1933" s="416"/>
      <c r="L1933" s="416"/>
      <c r="M1933" s="416"/>
      <c r="N1933" s="416"/>
      <c r="O1933" s="430">
        <f t="shared" si="91"/>
        <v>-11</v>
      </c>
      <c r="P1933" s="430">
        <f t="shared" si="92"/>
        <v>-10</v>
      </c>
      <c r="Q1933" s="481" t="str">
        <f t="shared" si="90"/>
        <v/>
      </c>
      <c r="R1933" s="416"/>
      <c r="S1933" s="416"/>
    </row>
    <row r="1934" spans="1:19" ht="54.95" customHeight="1" x14ac:dyDescent="0.2">
      <c r="A1934" s="424">
        <v>1929</v>
      </c>
      <c r="B1934" s="478"/>
      <c r="C1934" s="435"/>
      <c r="D1934" s="416"/>
      <c r="E1934" s="416"/>
      <c r="F1934" s="479"/>
      <c r="G1934" s="480"/>
      <c r="H1934" s="416"/>
      <c r="I1934" s="416"/>
      <c r="J1934" s="416"/>
      <c r="K1934" s="416"/>
      <c r="L1934" s="416"/>
      <c r="M1934" s="416"/>
      <c r="N1934" s="416"/>
      <c r="O1934" s="430">
        <f t="shared" si="91"/>
        <v>-11</v>
      </c>
      <c r="P1934" s="430">
        <f t="shared" si="92"/>
        <v>-10</v>
      </c>
      <c r="Q1934" s="481" t="str">
        <f t="shared" si="90"/>
        <v/>
      </c>
      <c r="R1934" s="416"/>
      <c r="S1934" s="416"/>
    </row>
    <row r="1935" spans="1:19" ht="54.95" customHeight="1" x14ac:dyDescent="0.2">
      <c r="A1935" s="424">
        <v>1930</v>
      </c>
      <c r="B1935" s="478"/>
      <c r="C1935" s="435"/>
      <c r="D1935" s="416"/>
      <c r="E1935" s="416"/>
      <c r="F1935" s="479"/>
      <c r="G1935" s="480"/>
      <c r="H1935" s="416"/>
      <c r="I1935" s="416"/>
      <c r="J1935" s="416"/>
      <c r="K1935" s="416"/>
      <c r="L1935" s="416"/>
      <c r="M1935" s="416"/>
      <c r="N1935" s="416"/>
      <c r="O1935" s="430">
        <f t="shared" si="91"/>
        <v>-11</v>
      </c>
      <c r="P1935" s="430">
        <f t="shared" si="92"/>
        <v>-10</v>
      </c>
      <c r="Q1935" s="481" t="str">
        <f t="shared" si="90"/>
        <v/>
      </c>
      <c r="R1935" s="416"/>
      <c r="S1935" s="416"/>
    </row>
    <row r="1936" spans="1:19" ht="54.95" customHeight="1" x14ac:dyDescent="0.2">
      <c r="A1936" s="424">
        <v>1931</v>
      </c>
      <c r="B1936" s="478"/>
      <c r="C1936" s="435"/>
      <c r="D1936" s="416"/>
      <c r="E1936" s="416"/>
      <c r="F1936" s="479"/>
      <c r="G1936" s="480"/>
      <c r="H1936" s="416"/>
      <c r="I1936" s="416"/>
      <c r="J1936" s="416"/>
      <c r="K1936" s="416"/>
      <c r="L1936" s="416"/>
      <c r="M1936" s="416"/>
      <c r="N1936" s="416"/>
      <c r="O1936" s="430">
        <f t="shared" si="91"/>
        <v>-11</v>
      </c>
      <c r="P1936" s="430">
        <f t="shared" si="92"/>
        <v>-10</v>
      </c>
      <c r="Q1936" s="481" t="str">
        <f t="shared" si="90"/>
        <v/>
      </c>
      <c r="R1936" s="416"/>
      <c r="S1936" s="416"/>
    </row>
    <row r="1937" spans="1:19" ht="54.95" customHeight="1" x14ac:dyDescent="0.2">
      <c r="A1937" s="424">
        <v>1932</v>
      </c>
      <c r="B1937" s="478"/>
      <c r="C1937" s="435"/>
      <c r="D1937" s="416"/>
      <c r="E1937" s="416"/>
      <c r="F1937" s="479"/>
      <c r="G1937" s="480"/>
      <c r="H1937" s="416"/>
      <c r="I1937" s="416"/>
      <c r="J1937" s="416"/>
      <c r="K1937" s="416"/>
      <c r="L1937" s="416"/>
      <c r="M1937" s="416"/>
      <c r="N1937" s="416"/>
      <c r="O1937" s="430">
        <f t="shared" si="91"/>
        <v>-11</v>
      </c>
      <c r="P1937" s="430">
        <f t="shared" si="92"/>
        <v>-10</v>
      </c>
      <c r="Q1937" s="481" t="str">
        <f t="shared" si="90"/>
        <v/>
      </c>
      <c r="R1937" s="416"/>
      <c r="S1937" s="416"/>
    </row>
    <row r="1938" spans="1:19" ht="54.95" customHeight="1" x14ac:dyDescent="0.2">
      <c r="A1938" s="424">
        <v>1933</v>
      </c>
      <c r="B1938" s="478"/>
      <c r="C1938" s="435"/>
      <c r="D1938" s="416"/>
      <c r="E1938" s="416"/>
      <c r="F1938" s="479"/>
      <c r="G1938" s="480"/>
      <c r="H1938" s="416"/>
      <c r="I1938" s="416"/>
      <c r="J1938" s="416"/>
      <c r="K1938" s="416"/>
      <c r="L1938" s="416"/>
      <c r="M1938" s="416"/>
      <c r="N1938" s="416"/>
      <c r="O1938" s="430">
        <f t="shared" si="91"/>
        <v>-11</v>
      </c>
      <c r="P1938" s="430">
        <f t="shared" si="92"/>
        <v>-10</v>
      </c>
      <c r="Q1938" s="481" t="str">
        <f t="shared" si="90"/>
        <v/>
      </c>
      <c r="R1938" s="416"/>
      <c r="S1938" s="416"/>
    </row>
    <row r="1939" spans="1:19" ht="54.95" customHeight="1" x14ac:dyDescent="0.2">
      <c r="A1939" s="424">
        <v>1934</v>
      </c>
      <c r="B1939" s="478"/>
      <c r="C1939" s="435"/>
      <c r="D1939" s="416"/>
      <c r="E1939" s="416"/>
      <c r="F1939" s="479"/>
      <c r="G1939" s="480"/>
      <c r="H1939" s="416"/>
      <c r="I1939" s="416"/>
      <c r="J1939" s="416"/>
      <c r="K1939" s="416"/>
      <c r="L1939" s="416"/>
      <c r="M1939" s="416"/>
      <c r="N1939" s="416"/>
      <c r="O1939" s="430">
        <f t="shared" si="91"/>
        <v>-11</v>
      </c>
      <c r="P1939" s="430">
        <f t="shared" si="92"/>
        <v>-10</v>
      </c>
      <c r="Q1939" s="481" t="str">
        <f t="shared" ref="Q1939:Q2002" si="93">SUBSTITUTE(D1939," ","_")</f>
        <v/>
      </c>
      <c r="R1939" s="416"/>
      <c r="S1939" s="416"/>
    </row>
    <row r="1940" spans="1:19" ht="54.95" customHeight="1" x14ac:dyDescent="0.2">
      <c r="A1940" s="424">
        <v>1935</v>
      </c>
      <c r="B1940" s="478"/>
      <c r="C1940" s="435"/>
      <c r="D1940" s="416"/>
      <c r="E1940" s="416"/>
      <c r="F1940" s="479"/>
      <c r="G1940" s="480"/>
      <c r="H1940" s="416"/>
      <c r="I1940" s="416"/>
      <c r="J1940" s="416"/>
      <c r="K1940" s="416"/>
      <c r="L1940" s="416"/>
      <c r="M1940" s="416"/>
      <c r="N1940" s="416"/>
      <c r="O1940" s="430">
        <f t="shared" si="91"/>
        <v>-11</v>
      </c>
      <c r="P1940" s="430">
        <f t="shared" si="92"/>
        <v>-10</v>
      </c>
      <c r="Q1940" s="481" t="str">
        <f t="shared" si="93"/>
        <v/>
      </c>
      <c r="R1940" s="416"/>
      <c r="S1940" s="416"/>
    </row>
    <row r="1941" spans="1:19" ht="54.95" customHeight="1" x14ac:dyDescent="0.2">
      <c r="A1941" s="424">
        <v>1936</v>
      </c>
      <c r="B1941" s="478"/>
      <c r="C1941" s="435"/>
      <c r="D1941" s="416"/>
      <c r="E1941" s="416"/>
      <c r="F1941" s="479"/>
      <c r="G1941" s="480"/>
      <c r="H1941" s="416"/>
      <c r="I1941" s="416"/>
      <c r="J1941" s="416"/>
      <c r="K1941" s="416"/>
      <c r="L1941" s="416"/>
      <c r="M1941" s="416"/>
      <c r="N1941" s="416"/>
      <c r="O1941" s="430">
        <f t="shared" si="91"/>
        <v>-11</v>
      </c>
      <c r="P1941" s="430">
        <f t="shared" si="92"/>
        <v>-10</v>
      </c>
      <c r="Q1941" s="481" t="str">
        <f t="shared" si="93"/>
        <v/>
      </c>
      <c r="R1941" s="416"/>
      <c r="S1941" s="416"/>
    </row>
    <row r="1942" spans="1:19" ht="54.95" customHeight="1" x14ac:dyDescent="0.2">
      <c r="A1942" s="424">
        <v>1937</v>
      </c>
      <c r="B1942" s="478"/>
      <c r="C1942" s="435"/>
      <c r="D1942" s="416"/>
      <c r="E1942" s="416"/>
      <c r="F1942" s="479"/>
      <c r="G1942" s="480"/>
      <c r="H1942" s="416"/>
      <c r="I1942" s="416"/>
      <c r="J1942" s="416"/>
      <c r="K1942" s="416"/>
      <c r="L1942" s="416"/>
      <c r="M1942" s="416"/>
      <c r="N1942" s="416"/>
      <c r="O1942" s="430">
        <f t="shared" si="91"/>
        <v>-11</v>
      </c>
      <c r="P1942" s="430">
        <f t="shared" si="92"/>
        <v>-10</v>
      </c>
      <c r="Q1942" s="481" t="str">
        <f t="shared" si="93"/>
        <v/>
      </c>
      <c r="R1942" s="416"/>
      <c r="S1942" s="416"/>
    </row>
    <row r="1943" spans="1:19" ht="54.95" customHeight="1" x14ac:dyDescent="0.2">
      <c r="A1943" s="424">
        <v>1938</v>
      </c>
      <c r="B1943" s="478"/>
      <c r="C1943" s="435"/>
      <c r="D1943" s="416"/>
      <c r="E1943" s="416"/>
      <c r="F1943" s="479"/>
      <c r="G1943" s="480"/>
      <c r="H1943" s="416"/>
      <c r="I1943" s="416"/>
      <c r="J1943" s="416"/>
      <c r="K1943" s="416"/>
      <c r="L1943" s="416"/>
      <c r="M1943" s="416"/>
      <c r="N1943" s="416"/>
      <c r="O1943" s="430">
        <f t="shared" si="91"/>
        <v>-11</v>
      </c>
      <c r="P1943" s="430">
        <f t="shared" si="92"/>
        <v>-10</v>
      </c>
      <c r="Q1943" s="481" t="str">
        <f t="shared" si="93"/>
        <v/>
      </c>
      <c r="R1943" s="416"/>
      <c r="S1943" s="416"/>
    </row>
    <row r="1944" spans="1:19" ht="54.95" customHeight="1" x14ac:dyDescent="0.2">
      <c r="A1944" s="424">
        <v>1939</v>
      </c>
      <c r="B1944" s="478"/>
      <c r="C1944" s="435"/>
      <c r="D1944" s="416"/>
      <c r="E1944" s="416"/>
      <c r="F1944" s="479"/>
      <c r="G1944" s="480"/>
      <c r="H1944" s="416"/>
      <c r="I1944" s="416"/>
      <c r="J1944" s="416"/>
      <c r="K1944" s="416"/>
      <c r="L1944" s="416"/>
      <c r="M1944" s="416"/>
      <c r="N1944" s="416"/>
      <c r="O1944" s="430">
        <f t="shared" si="91"/>
        <v>-11</v>
      </c>
      <c r="P1944" s="430">
        <f t="shared" si="92"/>
        <v>-10</v>
      </c>
      <c r="Q1944" s="481" t="str">
        <f t="shared" si="93"/>
        <v/>
      </c>
      <c r="R1944" s="416"/>
      <c r="S1944" s="416"/>
    </row>
    <row r="1945" spans="1:19" ht="54.95" customHeight="1" x14ac:dyDescent="0.2">
      <c r="A1945" s="424">
        <v>1940</v>
      </c>
      <c r="B1945" s="478"/>
      <c r="C1945" s="435"/>
      <c r="D1945" s="416"/>
      <c r="E1945" s="416"/>
      <c r="F1945" s="479"/>
      <c r="G1945" s="480"/>
      <c r="H1945" s="416"/>
      <c r="I1945" s="416"/>
      <c r="J1945" s="416"/>
      <c r="K1945" s="416"/>
      <c r="L1945" s="416"/>
      <c r="M1945" s="416"/>
      <c r="N1945" s="416"/>
      <c r="O1945" s="430">
        <f t="shared" si="91"/>
        <v>-11</v>
      </c>
      <c r="P1945" s="430">
        <f t="shared" si="92"/>
        <v>-10</v>
      </c>
      <c r="Q1945" s="481" t="str">
        <f t="shared" si="93"/>
        <v/>
      </c>
      <c r="R1945" s="416"/>
      <c r="S1945" s="416"/>
    </row>
    <row r="1946" spans="1:19" ht="54.95" customHeight="1" x14ac:dyDescent="0.2">
      <c r="A1946" s="424">
        <v>1941</v>
      </c>
      <c r="B1946" s="478"/>
      <c r="C1946" s="435"/>
      <c r="D1946" s="416"/>
      <c r="E1946" s="416"/>
      <c r="F1946" s="479"/>
      <c r="G1946" s="480"/>
      <c r="H1946" s="416"/>
      <c r="I1946" s="416"/>
      <c r="J1946" s="416"/>
      <c r="K1946" s="416"/>
      <c r="L1946" s="416"/>
      <c r="M1946" s="416"/>
      <c r="N1946" s="416"/>
      <c r="O1946" s="430">
        <f t="shared" si="91"/>
        <v>-11</v>
      </c>
      <c r="P1946" s="430">
        <f t="shared" si="92"/>
        <v>-10</v>
      </c>
      <c r="Q1946" s="481" t="str">
        <f t="shared" si="93"/>
        <v/>
      </c>
      <c r="R1946" s="416"/>
      <c r="S1946" s="416"/>
    </row>
    <row r="1947" spans="1:19" ht="54.95" customHeight="1" x14ac:dyDescent="0.2">
      <c r="A1947" s="424">
        <v>1942</v>
      </c>
      <c r="B1947" s="478"/>
      <c r="C1947" s="435"/>
      <c r="D1947" s="416"/>
      <c r="E1947" s="416"/>
      <c r="F1947" s="479"/>
      <c r="G1947" s="480"/>
      <c r="H1947" s="416"/>
      <c r="I1947" s="416"/>
      <c r="J1947" s="416"/>
      <c r="K1947" s="416"/>
      <c r="L1947" s="416"/>
      <c r="M1947" s="416"/>
      <c r="N1947" s="416"/>
      <c r="O1947" s="430">
        <f t="shared" si="91"/>
        <v>-11</v>
      </c>
      <c r="P1947" s="430">
        <f t="shared" si="92"/>
        <v>-10</v>
      </c>
      <c r="Q1947" s="481" t="str">
        <f t="shared" si="93"/>
        <v/>
      </c>
      <c r="R1947" s="416"/>
      <c r="S1947" s="416"/>
    </row>
    <row r="1948" spans="1:19" ht="54.95" customHeight="1" x14ac:dyDescent="0.2">
      <c r="A1948" s="424">
        <v>1943</v>
      </c>
      <c r="B1948" s="478"/>
      <c r="C1948" s="435"/>
      <c r="D1948" s="416"/>
      <c r="E1948" s="416"/>
      <c r="F1948" s="479"/>
      <c r="G1948" s="480"/>
      <c r="H1948" s="416"/>
      <c r="I1948" s="416"/>
      <c r="J1948" s="416"/>
      <c r="K1948" s="416"/>
      <c r="L1948" s="416"/>
      <c r="M1948" s="416"/>
      <c r="N1948" s="416"/>
      <c r="O1948" s="430">
        <f t="shared" si="91"/>
        <v>-11</v>
      </c>
      <c r="P1948" s="430">
        <f t="shared" si="92"/>
        <v>-10</v>
      </c>
      <c r="Q1948" s="481" t="str">
        <f t="shared" si="93"/>
        <v/>
      </c>
      <c r="R1948" s="416"/>
      <c r="S1948" s="416"/>
    </row>
    <row r="1949" spans="1:19" ht="54.95" customHeight="1" x14ac:dyDescent="0.2">
      <c r="A1949" s="424">
        <v>1944</v>
      </c>
      <c r="B1949" s="478"/>
      <c r="C1949" s="435"/>
      <c r="D1949" s="416"/>
      <c r="E1949" s="416"/>
      <c r="F1949" s="479"/>
      <c r="G1949" s="480"/>
      <c r="H1949" s="416"/>
      <c r="I1949" s="416"/>
      <c r="J1949" s="416"/>
      <c r="K1949" s="416"/>
      <c r="L1949" s="416"/>
      <c r="M1949" s="416"/>
      <c r="N1949" s="416"/>
      <c r="O1949" s="430">
        <f t="shared" si="91"/>
        <v>-11</v>
      </c>
      <c r="P1949" s="430">
        <f t="shared" si="92"/>
        <v>-10</v>
      </c>
      <c r="Q1949" s="481" t="str">
        <f t="shared" si="93"/>
        <v/>
      </c>
      <c r="R1949" s="416"/>
      <c r="S1949" s="416"/>
    </row>
    <row r="1950" spans="1:19" ht="54.95" customHeight="1" x14ac:dyDescent="0.2">
      <c r="A1950" s="424">
        <v>1945</v>
      </c>
      <c r="B1950" s="478"/>
      <c r="C1950" s="435"/>
      <c r="D1950" s="416"/>
      <c r="E1950" s="416"/>
      <c r="F1950" s="479"/>
      <c r="G1950" s="480"/>
      <c r="H1950" s="416"/>
      <c r="I1950" s="416"/>
      <c r="J1950" s="416"/>
      <c r="K1950" s="416"/>
      <c r="L1950" s="416"/>
      <c r="M1950" s="416"/>
      <c r="N1950" s="416"/>
      <c r="O1950" s="430">
        <f t="shared" si="91"/>
        <v>-11</v>
      </c>
      <c r="P1950" s="430">
        <f t="shared" si="92"/>
        <v>-10</v>
      </c>
      <c r="Q1950" s="481" t="str">
        <f t="shared" si="93"/>
        <v/>
      </c>
      <c r="R1950" s="416"/>
      <c r="S1950" s="416"/>
    </row>
    <row r="1951" spans="1:19" ht="54.95" customHeight="1" x14ac:dyDescent="0.2">
      <c r="A1951" s="424">
        <v>1946</v>
      </c>
      <c r="B1951" s="478"/>
      <c r="C1951" s="435"/>
      <c r="D1951" s="416"/>
      <c r="E1951" s="416"/>
      <c r="F1951" s="479"/>
      <c r="G1951" s="480"/>
      <c r="H1951" s="416"/>
      <c r="I1951" s="416"/>
      <c r="J1951" s="416"/>
      <c r="K1951" s="416"/>
      <c r="L1951" s="416"/>
      <c r="M1951" s="416"/>
      <c r="N1951" s="416"/>
      <c r="O1951" s="430">
        <f t="shared" si="91"/>
        <v>-11</v>
      </c>
      <c r="P1951" s="430">
        <f t="shared" si="92"/>
        <v>-10</v>
      </c>
      <c r="Q1951" s="481" t="str">
        <f t="shared" si="93"/>
        <v/>
      </c>
      <c r="R1951" s="416"/>
      <c r="S1951" s="416"/>
    </row>
    <row r="1952" spans="1:19" ht="54.95" customHeight="1" x14ac:dyDescent="0.2">
      <c r="A1952" s="424">
        <v>1947</v>
      </c>
      <c r="B1952" s="478"/>
      <c r="C1952" s="435"/>
      <c r="D1952" s="416"/>
      <c r="E1952" s="416"/>
      <c r="F1952" s="479"/>
      <c r="G1952" s="480"/>
      <c r="H1952" s="416"/>
      <c r="I1952" s="416"/>
      <c r="J1952" s="416"/>
      <c r="K1952" s="416"/>
      <c r="L1952" s="416"/>
      <c r="M1952" s="416"/>
      <c r="N1952" s="416"/>
      <c r="O1952" s="430">
        <f t="shared" si="91"/>
        <v>-11</v>
      </c>
      <c r="P1952" s="430">
        <f t="shared" si="92"/>
        <v>-10</v>
      </c>
      <c r="Q1952" s="481" t="str">
        <f t="shared" si="93"/>
        <v/>
      </c>
      <c r="R1952" s="416"/>
      <c r="S1952" s="416"/>
    </row>
    <row r="1953" spans="1:19" ht="54.95" customHeight="1" x14ac:dyDescent="0.2">
      <c r="A1953" s="424">
        <v>1948</v>
      </c>
      <c r="B1953" s="478"/>
      <c r="C1953" s="435"/>
      <c r="D1953" s="416"/>
      <c r="E1953" s="416"/>
      <c r="F1953" s="479"/>
      <c r="G1953" s="480"/>
      <c r="H1953" s="416"/>
      <c r="I1953" s="416"/>
      <c r="J1953" s="416"/>
      <c r="K1953" s="416"/>
      <c r="L1953" s="416"/>
      <c r="M1953" s="416"/>
      <c r="N1953" s="416"/>
      <c r="O1953" s="430">
        <f t="shared" si="91"/>
        <v>-11</v>
      </c>
      <c r="P1953" s="430">
        <f t="shared" si="92"/>
        <v>-10</v>
      </c>
      <c r="Q1953" s="481" t="str">
        <f t="shared" si="93"/>
        <v/>
      </c>
      <c r="R1953" s="416"/>
      <c r="S1953" s="416"/>
    </row>
    <row r="1954" spans="1:19" ht="54.95" customHeight="1" x14ac:dyDescent="0.2">
      <c r="A1954" s="424">
        <v>1949</v>
      </c>
      <c r="B1954" s="478"/>
      <c r="C1954" s="435"/>
      <c r="D1954" s="416"/>
      <c r="E1954" s="416"/>
      <c r="F1954" s="479"/>
      <c r="G1954" s="480"/>
      <c r="H1954" s="416"/>
      <c r="I1954" s="416"/>
      <c r="J1954" s="416"/>
      <c r="K1954" s="416"/>
      <c r="L1954" s="416"/>
      <c r="M1954" s="416"/>
      <c r="N1954" s="416"/>
      <c r="O1954" s="430">
        <f t="shared" si="91"/>
        <v>-11</v>
      </c>
      <c r="P1954" s="430">
        <f t="shared" si="92"/>
        <v>-10</v>
      </c>
      <c r="Q1954" s="481" t="str">
        <f t="shared" si="93"/>
        <v/>
      </c>
      <c r="R1954" s="416"/>
      <c r="S1954" s="416"/>
    </row>
    <row r="1955" spans="1:19" ht="54.95" customHeight="1" x14ac:dyDescent="0.2">
      <c r="A1955" s="424">
        <v>1950</v>
      </c>
      <c r="B1955" s="478"/>
      <c r="C1955" s="435"/>
      <c r="D1955" s="416"/>
      <c r="E1955" s="416"/>
      <c r="F1955" s="479"/>
      <c r="G1955" s="480"/>
      <c r="H1955" s="416"/>
      <c r="I1955" s="416"/>
      <c r="J1955" s="416"/>
      <c r="K1955" s="416"/>
      <c r="L1955" s="416"/>
      <c r="M1955" s="416"/>
      <c r="N1955" s="416"/>
      <c r="O1955" s="430">
        <f t="shared" si="91"/>
        <v>-11</v>
      </c>
      <c r="P1955" s="430">
        <f t="shared" si="92"/>
        <v>-10</v>
      </c>
      <c r="Q1955" s="481" t="str">
        <f t="shared" si="93"/>
        <v/>
      </c>
      <c r="R1955" s="416"/>
      <c r="S1955" s="416"/>
    </row>
    <row r="1956" spans="1:19" ht="54.95" customHeight="1" x14ac:dyDescent="0.2">
      <c r="A1956" s="424">
        <v>1951</v>
      </c>
      <c r="B1956" s="478"/>
      <c r="C1956" s="435"/>
      <c r="D1956" s="416"/>
      <c r="E1956" s="416"/>
      <c r="F1956" s="479"/>
      <c r="G1956" s="480"/>
      <c r="H1956" s="416"/>
      <c r="I1956" s="416"/>
      <c r="J1956" s="416"/>
      <c r="K1956" s="416"/>
      <c r="L1956" s="416"/>
      <c r="M1956" s="416"/>
      <c r="N1956" s="416"/>
      <c r="O1956" s="430">
        <f t="shared" si="91"/>
        <v>-11</v>
      </c>
      <c r="P1956" s="430">
        <f t="shared" si="92"/>
        <v>-10</v>
      </c>
      <c r="Q1956" s="481" t="str">
        <f t="shared" si="93"/>
        <v/>
      </c>
      <c r="R1956" s="416"/>
      <c r="S1956" s="416"/>
    </row>
    <row r="1957" spans="1:19" ht="54.95" customHeight="1" x14ac:dyDescent="0.2">
      <c r="A1957" s="424">
        <v>1952</v>
      </c>
      <c r="B1957" s="478"/>
      <c r="C1957" s="435"/>
      <c r="D1957" s="416"/>
      <c r="E1957" s="416"/>
      <c r="F1957" s="479"/>
      <c r="G1957" s="480"/>
      <c r="H1957" s="416"/>
      <c r="I1957" s="416"/>
      <c r="J1957" s="416"/>
      <c r="K1957" s="416"/>
      <c r="L1957" s="416"/>
      <c r="M1957" s="416"/>
      <c r="N1957" s="416"/>
      <c r="O1957" s="430">
        <f t="shared" si="91"/>
        <v>-11</v>
      </c>
      <c r="P1957" s="430">
        <f t="shared" si="92"/>
        <v>-10</v>
      </c>
      <c r="Q1957" s="481" t="str">
        <f t="shared" si="93"/>
        <v/>
      </c>
      <c r="R1957" s="416"/>
      <c r="S1957" s="416"/>
    </row>
    <row r="1958" spans="1:19" ht="54.95" customHeight="1" x14ac:dyDescent="0.2">
      <c r="A1958" s="424">
        <v>1953</v>
      </c>
      <c r="B1958" s="478"/>
      <c r="C1958" s="435"/>
      <c r="D1958" s="416"/>
      <c r="E1958" s="416"/>
      <c r="F1958" s="479"/>
      <c r="G1958" s="480"/>
      <c r="H1958" s="416"/>
      <c r="I1958" s="416"/>
      <c r="J1958" s="416"/>
      <c r="K1958" s="416"/>
      <c r="L1958" s="416"/>
      <c r="M1958" s="416"/>
      <c r="N1958" s="416"/>
      <c r="O1958" s="430">
        <f t="shared" si="91"/>
        <v>-11</v>
      </c>
      <c r="P1958" s="430">
        <f t="shared" si="92"/>
        <v>-10</v>
      </c>
      <c r="Q1958" s="481" t="str">
        <f t="shared" si="93"/>
        <v/>
      </c>
      <c r="R1958" s="416"/>
      <c r="S1958" s="416"/>
    </row>
    <row r="1959" spans="1:19" ht="54.95" customHeight="1" x14ac:dyDescent="0.2">
      <c r="A1959" s="424">
        <v>1954</v>
      </c>
      <c r="B1959" s="478"/>
      <c r="C1959" s="435"/>
      <c r="D1959" s="416"/>
      <c r="E1959" s="416"/>
      <c r="F1959" s="479"/>
      <c r="G1959" s="480"/>
      <c r="H1959" s="416"/>
      <c r="I1959" s="416"/>
      <c r="J1959" s="416"/>
      <c r="K1959" s="416"/>
      <c r="L1959" s="416"/>
      <c r="M1959" s="416"/>
      <c r="N1959" s="416"/>
      <c r="O1959" s="430">
        <f t="shared" si="91"/>
        <v>-11</v>
      </c>
      <c r="P1959" s="430">
        <f t="shared" si="92"/>
        <v>-10</v>
      </c>
      <c r="Q1959" s="481" t="str">
        <f t="shared" si="93"/>
        <v/>
      </c>
      <c r="R1959" s="416"/>
      <c r="S1959" s="416"/>
    </row>
    <row r="1960" spans="1:19" ht="54.95" customHeight="1" x14ac:dyDescent="0.2">
      <c r="A1960" s="424">
        <v>1955</v>
      </c>
      <c r="B1960" s="478"/>
      <c r="C1960" s="435"/>
      <c r="D1960" s="416"/>
      <c r="E1960" s="416"/>
      <c r="F1960" s="479"/>
      <c r="G1960" s="480"/>
      <c r="H1960" s="416"/>
      <c r="I1960" s="416"/>
      <c r="J1960" s="416"/>
      <c r="K1960" s="416"/>
      <c r="L1960" s="416"/>
      <c r="M1960" s="416"/>
      <c r="N1960" s="416"/>
      <c r="O1960" s="430">
        <f t="shared" si="91"/>
        <v>-11</v>
      </c>
      <c r="P1960" s="430">
        <f t="shared" si="92"/>
        <v>-10</v>
      </c>
      <c r="Q1960" s="481" t="str">
        <f t="shared" si="93"/>
        <v/>
      </c>
      <c r="R1960" s="416"/>
      <c r="S1960" s="416"/>
    </row>
    <row r="1961" spans="1:19" ht="54.95" customHeight="1" x14ac:dyDescent="0.2">
      <c r="A1961" s="424">
        <v>1956</v>
      </c>
      <c r="B1961" s="478"/>
      <c r="C1961" s="435"/>
      <c r="D1961" s="416"/>
      <c r="E1961" s="416"/>
      <c r="F1961" s="479"/>
      <c r="G1961" s="480"/>
      <c r="H1961" s="416"/>
      <c r="I1961" s="416"/>
      <c r="J1961" s="416"/>
      <c r="K1961" s="416"/>
      <c r="L1961" s="416"/>
      <c r="M1961" s="416"/>
      <c r="N1961" s="416"/>
      <c r="O1961" s="430">
        <f t="shared" si="91"/>
        <v>-11</v>
      </c>
      <c r="P1961" s="430">
        <f t="shared" si="92"/>
        <v>-10</v>
      </c>
      <c r="Q1961" s="481" t="str">
        <f t="shared" si="93"/>
        <v/>
      </c>
      <c r="R1961" s="416"/>
      <c r="S1961" s="416"/>
    </row>
    <row r="1962" spans="1:19" ht="54.95" customHeight="1" x14ac:dyDescent="0.2">
      <c r="A1962" s="424">
        <v>1957</v>
      </c>
      <c r="B1962" s="478"/>
      <c r="C1962" s="435"/>
      <c r="D1962" s="416"/>
      <c r="E1962" s="416"/>
      <c r="F1962" s="479"/>
      <c r="G1962" s="480"/>
      <c r="H1962" s="416"/>
      <c r="I1962" s="416"/>
      <c r="J1962" s="416"/>
      <c r="K1962" s="416"/>
      <c r="L1962" s="416"/>
      <c r="M1962" s="416"/>
      <c r="N1962" s="416"/>
      <c r="O1962" s="430">
        <f t="shared" si="91"/>
        <v>-11</v>
      </c>
      <c r="P1962" s="430">
        <f t="shared" si="92"/>
        <v>-10</v>
      </c>
      <c r="Q1962" s="481" t="str">
        <f t="shared" si="93"/>
        <v/>
      </c>
      <c r="R1962" s="416"/>
      <c r="S1962" s="416"/>
    </row>
    <row r="1963" spans="1:19" ht="54.95" customHeight="1" x14ac:dyDescent="0.2">
      <c r="A1963" s="424">
        <v>1958</v>
      </c>
      <c r="B1963" s="478"/>
      <c r="C1963" s="435"/>
      <c r="D1963" s="416"/>
      <c r="E1963" s="416"/>
      <c r="F1963" s="479"/>
      <c r="G1963" s="480"/>
      <c r="H1963" s="416"/>
      <c r="I1963" s="416"/>
      <c r="J1963" s="416"/>
      <c r="K1963" s="416"/>
      <c r="L1963" s="416"/>
      <c r="M1963" s="416"/>
      <c r="N1963" s="416"/>
      <c r="O1963" s="430">
        <f t="shared" si="91"/>
        <v>-11</v>
      </c>
      <c r="P1963" s="430">
        <f t="shared" si="92"/>
        <v>-10</v>
      </c>
      <c r="Q1963" s="481" t="str">
        <f t="shared" si="93"/>
        <v/>
      </c>
      <c r="R1963" s="416"/>
      <c r="S1963" s="416"/>
    </row>
    <row r="1964" spans="1:19" ht="54.95" customHeight="1" x14ac:dyDescent="0.2">
      <c r="A1964" s="424">
        <v>1959</v>
      </c>
      <c r="B1964" s="478"/>
      <c r="C1964" s="435"/>
      <c r="D1964" s="416"/>
      <c r="E1964" s="416"/>
      <c r="F1964" s="479"/>
      <c r="G1964" s="480"/>
      <c r="H1964" s="416"/>
      <c r="I1964" s="416"/>
      <c r="J1964" s="416"/>
      <c r="K1964" s="416"/>
      <c r="L1964" s="416"/>
      <c r="M1964" s="416"/>
      <c r="N1964" s="416"/>
      <c r="O1964" s="430">
        <f t="shared" si="91"/>
        <v>-11</v>
      </c>
      <c r="P1964" s="430">
        <f t="shared" si="92"/>
        <v>-10</v>
      </c>
      <c r="Q1964" s="481" t="str">
        <f t="shared" si="93"/>
        <v/>
      </c>
      <c r="R1964" s="416"/>
      <c r="S1964" s="416"/>
    </row>
    <row r="1965" spans="1:19" ht="54.95" customHeight="1" x14ac:dyDescent="0.2">
      <c r="A1965" s="424">
        <v>1960</v>
      </c>
      <c r="B1965" s="478"/>
      <c r="C1965" s="435"/>
      <c r="D1965" s="416"/>
      <c r="E1965" s="416"/>
      <c r="F1965" s="479"/>
      <c r="G1965" s="480"/>
      <c r="H1965" s="416"/>
      <c r="I1965" s="416"/>
      <c r="J1965" s="416"/>
      <c r="K1965" s="416"/>
      <c r="L1965" s="416"/>
      <c r="M1965" s="416"/>
      <c r="N1965" s="416"/>
      <c r="O1965" s="430">
        <f t="shared" si="91"/>
        <v>-11</v>
      </c>
      <c r="P1965" s="430">
        <f t="shared" si="92"/>
        <v>-10</v>
      </c>
      <c r="Q1965" s="481" t="str">
        <f t="shared" si="93"/>
        <v/>
      </c>
      <c r="R1965" s="416"/>
      <c r="S1965" s="416"/>
    </row>
    <row r="1966" spans="1:19" ht="54.95" customHeight="1" x14ac:dyDescent="0.2">
      <c r="A1966" s="424">
        <v>1961</v>
      </c>
      <c r="B1966" s="478"/>
      <c r="C1966" s="435"/>
      <c r="D1966" s="416"/>
      <c r="E1966" s="416"/>
      <c r="F1966" s="479"/>
      <c r="G1966" s="480"/>
      <c r="H1966" s="416"/>
      <c r="I1966" s="416"/>
      <c r="J1966" s="416"/>
      <c r="K1966" s="416"/>
      <c r="L1966" s="416"/>
      <c r="M1966" s="416"/>
      <c r="N1966" s="416"/>
      <c r="O1966" s="430">
        <f t="shared" si="91"/>
        <v>-11</v>
      </c>
      <c r="P1966" s="430">
        <f t="shared" si="92"/>
        <v>-10</v>
      </c>
      <c r="Q1966" s="481" t="str">
        <f t="shared" si="93"/>
        <v/>
      </c>
      <c r="R1966" s="416"/>
      <c r="S1966" s="416"/>
    </row>
    <row r="1967" spans="1:19" ht="54.95" customHeight="1" x14ac:dyDescent="0.2">
      <c r="A1967" s="424">
        <v>1962</v>
      </c>
      <c r="B1967" s="478"/>
      <c r="C1967" s="435"/>
      <c r="D1967" s="416"/>
      <c r="E1967" s="416"/>
      <c r="F1967" s="479"/>
      <c r="G1967" s="480"/>
      <c r="H1967" s="416"/>
      <c r="I1967" s="416"/>
      <c r="J1967" s="416"/>
      <c r="K1967" s="416"/>
      <c r="L1967" s="416"/>
      <c r="M1967" s="416"/>
      <c r="N1967" s="416"/>
      <c r="O1967" s="430">
        <f t="shared" si="91"/>
        <v>-11</v>
      </c>
      <c r="P1967" s="430">
        <f t="shared" si="92"/>
        <v>-10</v>
      </c>
      <c r="Q1967" s="481" t="str">
        <f t="shared" si="93"/>
        <v/>
      </c>
      <c r="R1967" s="416"/>
      <c r="S1967" s="416"/>
    </row>
    <row r="1968" spans="1:19" ht="54.95" customHeight="1" x14ac:dyDescent="0.2">
      <c r="A1968" s="424">
        <v>1963</v>
      </c>
      <c r="B1968" s="478"/>
      <c r="C1968" s="435"/>
      <c r="D1968" s="416"/>
      <c r="E1968" s="416"/>
      <c r="F1968" s="479"/>
      <c r="G1968" s="480"/>
      <c r="H1968" s="416"/>
      <c r="I1968" s="416"/>
      <c r="J1968" s="416"/>
      <c r="K1968" s="416"/>
      <c r="L1968" s="416"/>
      <c r="M1968" s="416"/>
      <c r="N1968" s="416"/>
      <c r="O1968" s="430">
        <f t="shared" si="91"/>
        <v>-11</v>
      </c>
      <c r="P1968" s="430">
        <f t="shared" si="92"/>
        <v>-10</v>
      </c>
      <c r="Q1968" s="481" t="str">
        <f t="shared" si="93"/>
        <v/>
      </c>
      <c r="R1968" s="416"/>
      <c r="S1968" s="416"/>
    </row>
    <row r="1969" spans="1:19" ht="54.95" customHeight="1" x14ac:dyDescent="0.2">
      <c r="A1969" s="424">
        <v>1964</v>
      </c>
      <c r="B1969" s="478"/>
      <c r="C1969" s="435"/>
      <c r="D1969" s="416"/>
      <c r="E1969" s="416"/>
      <c r="F1969" s="479"/>
      <c r="G1969" s="480"/>
      <c r="H1969" s="416"/>
      <c r="I1969" s="416"/>
      <c r="J1969" s="416"/>
      <c r="K1969" s="416"/>
      <c r="L1969" s="416"/>
      <c r="M1969" s="416"/>
      <c r="N1969" s="416"/>
      <c r="O1969" s="430">
        <f t="shared" si="91"/>
        <v>-11</v>
      </c>
      <c r="P1969" s="430">
        <f t="shared" si="92"/>
        <v>-10</v>
      </c>
      <c r="Q1969" s="481" t="str">
        <f t="shared" si="93"/>
        <v/>
      </c>
      <c r="R1969" s="416"/>
      <c r="S1969" s="416"/>
    </row>
    <row r="1970" spans="1:19" ht="54.95" customHeight="1" x14ac:dyDescent="0.2">
      <c r="A1970" s="424">
        <v>1965</v>
      </c>
      <c r="B1970" s="478"/>
      <c r="C1970" s="435"/>
      <c r="D1970" s="416"/>
      <c r="E1970" s="416"/>
      <c r="F1970" s="479"/>
      <c r="G1970" s="480"/>
      <c r="H1970" s="416"/>
      <c r="I1970" s="416"/>
      <c r="J1970" s="416"/>
      <c r="K1970" s="416"/>
      <c r="L1970" s="416"/>
      <c r="M1970" s="416"/>
      <c r="N1970" s="416"/>
      <c r="O1970" s="430">
        <f t="shared" si="91"/>
        <v>-11</v>
      </c>
      <c r="P1970" s="430">
        <f t="shared" si="92"/>
        <v>-10</v>
      </c>
      <c r="Q1970" s="481" t="str">
        <f t="shared" si="93"/>
        <v/>
      </c>
      <c r="R1970" s="416"/>
      <c r="S1970" s="416"/>
    </row>
    <row r="1971" spans="1:19" ht="54.95" customHeight="1" x14ac:dyDescent="0.2">
      <c r="A1971" s="424">
        <v>1966</v>
      </c>
      <c r="B1971" s="478"/>
      <c r="C1971" s="435"/>
      <c r="D1971" s="416"/>
      <c r="E1971" s="416"/>
      <c r="F1971" s="479"/>
      <c r="G1971" s="480"/>
      <c r="H1971" s="416"/>
      <c r="I1971" s="416"/>
      <c r="J1971" s="416"/>
      <c r="K1971" s="416"/>
      <c r="L1971" s="416"/>
      <c r="M1971" s="416"/>
      <c r="N1971" s="416"/>
      <c r="O1971" s="430">
        <f t="shared" si="91"/>
        <v>-11</v>
      </c>
      <c r="P1971" s="430">
        <f t="shared" si="92"/>
        <v>-10</v>
      </c>
      <c r="Q1971" s="481" t="str">
        <f t="shared" si="93"/>
        <v/>
      </c>
      <c r="R1971" s="416"/>
      <c r="S1971" s="416"/>
    </row>
    <row r="1972" spans="1:19" ht="54.95" customHeight="1" x14ac:dyDescent="0.2">
      <c r="A1972" s="424">
        <v>1967</v>
      </c>
      <c r="B1972" s="478"/>
      <c r="C1972" s="435"/>
      <c r="D1972" s="416"/>
      <c r="E1972" s="416"/>
      <c r="F1972" s="479"/>
      <c r="G1972" s="480"/>
      <c r="H1972" s="416"/>
      <c r="I1972" s="416"/>
      <c r="J1972" s="416"/>
      <c r="K1972" s="416"/>
      <c r="L1972" s="416"/>
      <c r="M1972" s="416"/>
      <c r="N1972" s="416"/>
      <c r="O1972" s="430">
        <f t="shared" si="91"/>
        <v>-11</v>
      </c>
      <c r="P1972" s="430">
        <f t="shared" si="92"/>
        <v>-10</v>
      </c>
      <c r="Q1972" s="481" t="str">
        <f t="shared" si="93"/>
        <v/>
      </c>
      <c r="R1972" s="416"/>
      <c r="S1972" s="416"/>
    </row>
    <row r="1973" spans="1:19" ht="54.95" customHeight="1" x14ac:dyDescent="0.2">
      <c r="A1973" s="424">
        <v>1968</v>
      </c>
      <c r="B1973" s="478"/>
      <c r="C1973" s="435"/>
      <c r="D1973" s="416"/>
      <c r="E1973" s="416"/>
      <c r="F1973" s="479"/>
      <c r="G1973" s="480"/>
      <c r="H1973" s="416"/>
      <c r="I1973" s="416"/>
      <c r="J1973" s="416"/>
      <c r="K1973" s="416"/>
      <c r="L1973" s="416"/>
      <c r="M1973" s="416"/>
      <c r="N1973" s="416"/>
      <c r="O1973" s="430">
        <f t="shared" si="91"/>
        <v>-11</v>
      </c>
      <c r="P1973" s="430">
        <f t="shared" si="92"/>
        <v>-10</v>
      </c>
      <c r="Q1973" s="481" t="str">
        <f t="shared" si="93"/>
        <v/>
      </c>
      <c r="R1973" s="416"/>
      <c r="S1973" s="416"/>
    </row>
    <row r="1974" spans="1:19" ht="54.95" customHeight="1" x14ac:dyDescent="0.2">
      <c r="A1974" s="424">
        <v>1969</v>
      </c>
      <c r="B1974" s="478"/>
      <c r="C1974" s="435"/>
      <c r="D1974" s="416"/>
      <c r="E1974" s="416"/>
      <c r="F1974" s="479"/>
      <c r="G1974" s="480"/>
      <c r="H1974" s="416"/>
      <c r="I1974" s="416"/>
      <c r="J1974" s="416"/>
      <c r="K1974" s="416"/>
      <c r="L1974" s="416"/>
      <c r="M1974" s="416"/>
      <c r="N1974" s="416"/>
      <c r="O1974" s="430">
        <f t="shared" si="91"/>
        <v>-11</v>
      </c>
      <c r="P1974" s="430">
        <f t="shared" si="92"/>
        <v>-10</v>
      </c>
      <c r="Q1974" s="481" t="str">
        <f t="shared" si="93"/>
        <v/>
      </c>
      <c r="R1974" s="416"/>
      <c r="S1974" s="416"/>
    </row>
    <row r="1975" spans="1:19" ht="54.95" customHeight="1" x14ac:dyDescent="0.2">
      <c r="A1975" s="424">
        <v>1970</v>
      </c>
      <c r="B1975" s="478"/>
      <c r="C1975" s="435"/>
      <c r="D1975" s="416"/>
      <c r="E1975" s="416"/>
      <c r="F1975" s="479"/>
      <c r="G1975" s="480"/>
      <c r="H1975" s="416"/>
      <c r="I1975" s="416"/>
      <c r="J1975" s="416"/>
      <c r="K1975" s="416"/>
      <c r="L1975" s="416"/>
      <c r="M1975" s="416"/>
      <c r="N1975" s="416"/>
      <c r="O1975" s="430">
        <f t="shared" si="91"/>
        <v>-11</v>
      </c>
      <c r="P1975" s="430">
        <f t="shared" si="92"/>
        <v>-10</v>
      </c>
      <c r="Q1975" s="481" t="str">
        <f t="shared" si="93"/>
        <v/>
      </c>
      <c r="R1975" s="416"/>
      <c r="S1975" s="416"/>
    </row>
    <row r="1976" spans="1:19" ht="54.95" customHeight="1" x14ac:dyDescent="0.2">
      <c r="A1976" s="424">
        <v>1971</v>
      </c>
      <c r="B1976" s="478"/>
      <c r="C1976" s="435"/>
      <c r="D1976" s="416"/>
      <c r="E1976" s="416"/>
      <c r="F1976" s="479"/>
      <c r="G1976" s="480"/>
      <c r="H1976" s="416"/>
      <c r="I1976" s="416"/>
      <c r="J1976" s="416"/>
      <c r="K1976" s="416"/>
      <c r="L1976" s="416"/>
      <c r="M1976" s="416"/>
      <c r="N1976" s="416"/>
      <c r="O1976" s="430">
        <f t="shared" si="91"/>
        <v>-11</v>
      </c>
      <c r="P1976" s="430">
        <f t="shared" si="92"/>
        <v>-10</v>
      </c>
      <c r="Q1976" s="481" t="str">
        <f t="shared" si="93"/>
        <v/>
      </c>
      <c r="R1976" s="416"/>
      <c r="S1976" s="416"/>
    </row>
    <row r="1977" spans="1:19" ht="54.95" customHeight="1" x14ac:dyDescent="0.2">
      <c r="A1977" s="424">
        <v>1972</v>
      </c>
      <c r="B1977" s="478"/>
      <c r="C1977" s="435"/>
      <c r="D1977" s="416"/>
      <c r="E1977" s="416"/>
      <c r="F1977" s="479"/>
      <c r="G1977" s="480"/>
      <c r="H1977" s="416"/>
      <c r="I1977" s="416"/>
      <c r="J1977" s="416"/>
      <c r="K1977" s="416"/>
      <c r="L1977" s="416"/>
      <c r="M1977" s="416"/>
      <c r="N1977" s="416"/>
      <c r="O1977" s="430">
        <f t="shared" si="91"/>
        <v>-11</v>
      </c>
      <c r="P1977" s="430">
        <f t="shared" si="92"/>
        <v>-10</v>
      </c>
      <c r="Q1977" s="481" t="str">
        <f t="shared" si="93"/>
        <v/>
      </c>
      <c r="R1977" s="416"/>
      <c r="S1977" s="416"/>
    </row>
    <row r="1978" spans="1:19" ht="54.95" customHeight="1" x14ac:dyDescent="0.2">
      <c r="A1978" s="424">
        <v>1973</v>
      </c>
      <c r="B1978" s="478"/>
      <c r="C1978" s="435"/>
      <c r="D1978" s="416"/>
      <c r="E1978" s="416"/>
      <c r="F1978" s="479"/>
      <c r="G1978" s="480"/>
      <c r="H1978" s="416"/>
      <c r="I1978" s="416"/>
      <c r="J1978" s="416"/>
      <c r="K1978" s="416"/>
      <c r="L1978" s="416"/>
      <c r="M1978" s="416"/>
      <c r="N1978" s="416"/>
      <c r="O1978" s="430">
        <f t="shared" si="91"/>
        <v>-11</v>
      </c>
      <c r="P1978" s="430">
        <f t="shared" si="92"/>
        <v>-10</v>
      </c>
      <c r="Q1978" s="481" t="str">
        <f t="shared" si="93"/>
        <v/>
      </c>
      <c r="R1978" s="416"/>
      <c r="S1978" s="416"/>
    </row>
    <row r="1979" spans="1:19" ht="54.95" customHeight="1" x14ac:dyDescent="0.2">
      <c r="A1979" s="424">
        <v>1974</v>
      </c>
      <c r="B1979" s="478"/>
      <c r="C1979" s="435"/>
      <c r="D1979" s="416"/>
      <c r="E1979" s="416"/>
      <c r="F1979" s="479"/>
      <c r="G1979" s="480"/>
      <c r="H1979" s="416"/>
      <c r="I1979" s="416"/>
      <c r="J1979" s="416"/>
      <c r="K1979" s="416"/>
      <c r="L1979" s="416"/>
      <c r="M1979" s="416"/>
      <c r="N1979" s="416"/>
      <c r="O1979" s="430">
        <f t="shared" si="91"/>
        <v>-11</v>
      </c>
      <c r="P1979" s="430">
        <f t="shared" si="92"/>
        <v>-10</v>
      </c>
      <c r="Q1979" s="481" t="str">
        <f t="shared" si="93"/>
        <v/>
      </c>
      <c r="R1979" s="416"/>
      <c r="S1979" s="416"/>
    </row>
    <row r="1980" spans="1:19" ht="54.95" customHeight="1" x14ac:dyDescent="0.2">
      <c r="A1980" s="424">
        <v>1975</v>
      </c>
      <c r="B1980" s="478"/>
      <c r="C1980" s="435"/>
      <c r="D1980" s="416"/>
      <c r="E1980" s="416"/>
      <c r="F1980" s="479"/>
      <c r="G1980" s="480"/>
      <c r="H1980" s="416"/>
      <c r="I1980" s="416"/>
      <c r="J1980" s="416"/>
      <c r="K1980" s="416"/>
      <c r="L1980" s="416"/>
      <c r="M1980" s="416"/>
      <c r="N1980" s="416"/>
      <c r="O1980" s="430">
        <f t="shared" si="91"/>
        <v>-11</v>
      </c>
      <c r="P1980" s="430">
        <f t="shared" si="92"/>
        <v>-10</v>
      </c>
      <c r="Q1980" s="481" t="str">
        <f t="shared" si="93"/>
        <v/>
      </c>
      <c r="R1980" s="416"/>
      <c r="S1980" s="416"/>
    </row>
    <row r="1981" spans="1:19" ht="54.95" customHeight="1" x14ac:dyDescent="0.2">
      <c r="A1981" s="424">
        <v>1976</v>
      </c>
      <c r="B1981" s="478"/>
      <c r="C1981" s="435"/>
      <c r="D1981" s="416"/>
      <c r="E1981" s="416"/>
      <c r="F1981" s="479"/>
      <c r="G1981" s="480"/>
      <c r="H1981" s="416"/>
      <c r="I1981" s="416"/>
      <c r="J1981" s="416"/>
      <c r="K1981" s="416"/>
      <c r="L1981" s="416"/>
      <c r="M1981" s="416"/>
      <c r="N1981" s="416"/>
      <c r="O1981" s="430">
        <f t="shared" si="91"/>
        <v>-11</v>
      </c>
      <c r="P1981" s="430">
        <f t="shared" si="92"/>
        <v>-10</v>
      </c>
      <c r="Q1981" s="481" t="str">
        <f t="shared" si="93"/>
        <v/>
      </c>
      <c r="R1981" s="416"/>
      <c r="S1981" s="416"/>
    </row>
    <row r="1982" spans="1:19" ht="54.95" customHeight="1" x14ac:dyDescent="0.2">
      <c r="A1982" s="424">
        <v>1977</v>
      </c>
      <c r="B1982" s="478"/>
      <c r="C1982" s="435"/>
      <c r="D1982" s="416"/>
      <c r="E1982" s="416"/>
      <c r="F1982" s="479"/>
      <c r="G1982" s="480"/>
      <c r="H1982" s="416"/>
      <c r="I1982" s="416"/>
      <c r="J1982" s="416"/>
      <c r="K1982" s="416"/>
      <c r="L1982" s="416"/>
      <c r="M1982" s="416"/>
      <c r="N1982" s="416"/>
      <c r="O1982" s="430">
        <f t="shared" si="91"/>
        <v>-11</v>
      </c>
      <c r="P1982" s="430">
        <f t="shared" si="92"/>
        <v>-10</v>
      </c>
      <c r="Q1982" s="481" t="str">
        <f t="shared" si="93"/>
        <v/>
      </c>
      <c r="R1982" s="416"/>
      <c r="S1982" s="416"/>
    </row>
    <row r="1983" spans="1:19" ht="54.95" customHeight="1" x14ac:dyDescent="0.2">
      <c r="A1983" s="424">
        <v>1978</v>
      </c>
      <c r="B1983" s="478"/>
      <c r="C1983" s="435"/>
      <c r="D1983" s="416"/>
      <c r="E1983" s="416"/>
      <c r="F1983" s="479"/>
      <c r="G1983" s="480"/>
      <c r="H1983" s="416"/>
      <c r="I1983" s="416"/>
      <c r="J1983" s="416"/>
      <c r="K1983" s="416"/>
      <c r="L1983" s="416"/>
      <c r="M1983" s="416"/>
      <c r="N1983" s="416"/>
      <c r="O1983" s="430">
        <f t="shared" si="91"/>
        <v>-11</v>
      </c>
      <c r="P1983" s="430">
        <f t="shared" si="92"/>
        <v>-10</v>
      </c>
      <c r="Q1983" s="481" t="str">
        <f t="shared" si="93"/>
        <v/>
      </c>
      <c r="R1983" s="416"/>
      <c r="S1983" s="416"/>
    </row>
    <row r="1984" spans="1:19" ht="54.95" customHeight="1" x14ac:dyDescent="0.2">
      <c r="A1984" s="424">
        <v>1979</v>
      </c>
      <c r="B1984" s="478"/>
      <c r="C1984" s="435"/>
      <c r="D1984" s="416"/>
      <c r="E1984" s="416"/>
      <c r="F1984" s="479"/>
      <c r="G1984" s="480"/>
      <c r="H1984" s="416"/>
      <c r="I1984" s="416"/>
      <c r="J1984" s="416"/>
      <c r="K1984" s="416"/>
      <c r="L1984" s="416"/>
      <c r="M1984" s="416"/>
      <c r="N1984" s="416"/>
      <c r="O1984" s="430">
        <f t="shared" si="91"/>
        <v>-11</v>
      </c>
      <c r="P1984" s="430">
        <f t="shared" si="92"/>
        <v>-10</v>
      </c>
      <c r="Q1984" s="481" t="str">
        <f t="shared" si="93"/>
        <v/>
      </c>
      <c r="R1984" s="416"/>
      <c r="S1984" s="416"/>
    </row>
    <row r="1985" spans="1:19" ht="54.95" customHeight="1" x14ac:dyDescent="0.2">
      <c r="A1985" s="424">
        <v>1980</v>
      </c>
      <c r="B1985" s="478"/>
      <c r="C1985" s="435"/>
      <c r="D1985" s="416"/>
      <c r="E1985" s="416"/>
      <c r="F1985" s="479"/>
      <c r="G1985" s="480"/>
      <c r="H1985" s="416"/>
      <c r="I1985" s="416"/>
      <c r="J1985" s="416"/>
      <c r="K1985" s="416"/>
      <c r="L1985" s="416"/>
      <c r="M1985" s="416"/>
      <c r="N1985" s="416"/>
      <c r="O1985" s="430">
        <f t="shared" si="91"/>
        <v>-11</v>
      </c>
      <c r="P1985" s="430">
        <f t="shared" si="92"/>
        <v>-10</v>
      </c>
      <c r="Q1985" s="481" t="str">
        <f t="shared" si="93"/>
        <v/>
      </c>
      <c r="R1985" s="416"/>
      <c r="S1985" s="416"/>
    </row>
    <row r="1986" spans="1:19" ht="54.95" customHeight="1" x14ac:dyDescent="0.2">
      <c r="A1986" s="424">
        <v>1981</v>
      </c>
      <c r="B1986" s="478"/>
      <c r="C1986" s="435"/>
      <c r="D1986" s="416"/>
      <c r="E1986" s="416"/>
      <c r="F1986" s="479"/>
      <c r="G1986" s="480"/>
      <c r="H1986" s="416"/>
      <c r="I1986" s="416"/>
      <c r="J1986" s="416"/>
      <c r="K1986" s="416"/>
      <c r="L1986" s="416"/>
      <c r="M1986" s="416"/>
      <c r="N1986" s="416"/>
      <c r="O1986" s="430">
        <f t="shared" si="91"/>
        <v>-11</v>
      </c>
      <c r="P1986" s="430">
        <f t="shared" si="92"/>
        <v>-10</v>
      </c>
      <c r="Q1986" s="481" t="str">
        <f t="shared" si="93"/>
        <v/>
      </c>
      <c r="R1986" s="416"/>
      <c r="S1986" s="416"/>
    </row>
    <row r="1987" spans="1:19" ht="54.95" customHeight="1" x14ac:dyDescent="0.2">
      <c r="A1987" s="424">
        <v>1982</v>
      </c>
      <c r="B1987" s="478"/>
      <c r="C1987" s="435"/>
      <c r="D1987" s="416"/>
      <c r="E1987" s="416"/>
      <c r="F1987" s="479"/>
      <c r="G1987" s="480"/>
      <c r="H1987" s="416"/>
      <c r="I1987" s="416"/>
      <c r="J1987" s="416"/>
      <c r="K1987" s="416"/>
      <c r="L1987" s="416"/>
      <c r="M1987" s="416"/>
      <c r="N1987" s="416"/>
      <c r="O1987" s="430">
        <f t="shared" si="91"/>
        <v>-11</v>
      </c>
      <c r="P1987" s="430">
        <f t="shared" si="92"/>
        <v>-10</v>
      </c>
      <c r="Q1987" s="481" t="str">
        <f t="shared" si="93"/>
        <v/>
      </c>
      <c r="R1987" s="416"/>
      <c r="S1987" s="416"/>
    </row>
    <row r="1988" spans="1:19" ht="54.95" customHeight="1" x14ac:dyDescent="0.2">
      <c r="A1988" s="424">
        <v>1983</v>
      </c>
      <c r="B1988" s="478"/>
      <c r="C1988" s="435"/>
      <c r="D1988" s="416"/>
      <c r="E1988" s="416"/>
      <c r="F1988" s="479"/>
      <c r="G1988" s="480"/>
      <c r="H1988" s="416"/>
      <c r="I1988" s="416"/>
      <c r="J1988" s="416"/>
      <c r="K1988" s="416"/>
      <c r="L1988" s="416"/>
      <c r="M1988" s="416"/>
      <c r="N1988" s="416"/>
      <c r="O1988" s="430">
        <f t="shared" si="91"/>
        <v>-11</v>
      </c>
      <c r="P1988" s="430">
        <f t="shared" si="92"/>
        <v>-10</v>
      </c>
      <c r="Q1988" s="481" t="str">
        <f t="shared" si="93"/>
        <v/>
      </c>
      <c r="R1988" s="416"/>
      <c r="S1988" s="416"/>
    </row>
    <row r="1989" spans="1:19" ht="54.95" customHeight="1" x14ac:dyDescent="0.2">
      <c r="A1989" s="424">
        <v>1984</v>
      </c>
      <c r="B1989" s="478"/>
      <c r="C1989" s="435"/>
      <c r="D1989" s="416"/>
      <c r="E1989" s="416"/>
      <c r="F1989" s="479"/>
      <c r="G1989" s="480"/>
      <c r="H1989" s="416"/>
      <c r="I1989" s="416"/>
      <c r="J1989" s="416"/>
      <c r="K1989" s="416"/>
      <c r="L1989" s="416"/>
      <c r="M1989" s="416"/>
      <c r="N1989" s="416"/>
      <c r="O1989" s="430">
        <f t="shared" si="91"/>
        <v>-11</v>
      </c>
      <c r="P1989" s="430">
        <f t="shared" si="92"/>
        <v>-10</v>
      </c>
      <c r="Q1989" s="481" t="str">
        <f t="shared" si="93"/>
        <v/>
      </c>
      <c r="R1989" s="416"/>
      <c r="S1989" s="416"/>
    </row>
    <row r="1990" spans="1:19" ht="54.95" customHeight="1" x14ac:dyDescent="0.2">
      <c r="A1990" s="424">
        <v>1985</v>
      </c>
      <c r="B1990" s="478"/>
      <c r="C1990" s="435"/>
      <c r="D1990" s="416"/>
      <c r="E1990" s="416"/>
      <c r="F1990" s="479"/>
      <c r="G1990" s="480"/>
      <c r="H1990" s="416"/>
      <c r="I1990" s="416"/>
      <c r="J1990" s="416"/>
      <c r="K1990" s="416"/>
      <c r="L1990" s="416"/>
      <c r="M1990" s="416"/>
      <c r="N1990" s="416"/>
      <c r="O1990" s="430">
        <f t="shared" si="91"/>
        <v>-11</v>
      </c>
      <c r="P1990" s="430">
        <f t="shared" si="92"/>
        <v>-10</v>
      </c>
      <c r="Q1990" s="481" t="str">
        <f t="shared" si="93"/>
        <v/>
      </c>
      <c r="R1990" s="416"/>
      <c r="S1990" s="416"/>
    </row>
    <row r="1991" spans="1:19" ht="54.95" customHeight="1" x14ac:dyDescent="0.2">
      <c r="A1991" s="424">
        <v>1986</v>
      </c>
      <c r="B1991" s="478"/>
      <c r="C1991" s="435"/>
      <c r="D1991" s="416"/>
      <c r="E1991" s="416"/>
      <c r="F1991" s="479"/>
      <c r="G1991" s="480"/>
      <c r="H1991" s="416"/>
      <c r="I1991" s="416"/>
      <c r="J1991" s="416"/>
      <c r="K1991" s="416"/>
      <c r="L1991" s="416"/>
      <c r="M1991" s="416"/>
      <c r="N1991" s="416"/>
      <c r="O1991" s="430">
        <f t="shared" ref="O1991:O2018" si="94">IF(B1991=0,0,IF(YEAR(B1991)=$P$1,MONTH(B1991)-$O$1+12,(YEAR(B1991)-$P$1)*11-$O$1+5+MONTH(B1991)))-11</f>
        <v>-11</v>
      </c>
      <c r="P1991" s="430">
        <f t="shared" ref="P1991:P2018" si="95">IF(C1991=0,0,IF(YEAR(C1991)=$P$1,MONTH(C1991)-$O$1+11,(YEAR(C1991)-$P$1)*12-$O$1+11+MONTH(C1991)))-10</f>
        <v>-10</v>
      </c>
      <c r="Q1991" s="481" t="str">
        <f t="shared" si="93"/>
        <v/>
      </c>
      <c r="R1991" s="416"/>
      <c r="S1991" s="416"/>
    </row>
    <row r="1992" spans="1:19" ht="54.95" customHeight="1" x14ac:dyDescent="0.2">
      <c r="A1992" s="424">
        <v>1987</v>
      </c>
      <c r="B1992" s="478"/>
      <c r="C1992" s="435"/>
      <c r="D1992" s="416"/>
      <c r="E1992" s="416"/>
      <c r="F1992" s="479"/>
      <c r="G1992" s="480"/>
      <c r="H1992" s="416"/>
      <c r="I1992" s="416"/>
      <c r="J1992" s="416"/>
      <c r="K1992" s="416"/>
      <c r="L1992" s="416"/>
      <c r="M1992" s="416"/>
      <c r="N1992" s="416"/>
      <c r="O1992" s="430">
        <f t="shared" si="94"/>
        <v>-11</v>
      </c>
      <c r="P1992" s="430">
        <f t="shared" si="95"/>
        <v>-10</v>
      </c>
      <c r="Q1992" s="481" t="str">
        <f t="shared" si="93"/>
        <v/>
      </c>
      <c r="R1992" s="416"/>
      <c r="S1992" s="416"/>
    </row>
    <row r="1993" spans="1:19" ht="54.95" customHeight="1" x14ac:dyDescent="0.2">
      <c r="A1993" s="424">
        <v>1988</v>
      </c>
      <c r="B1993" s="478"/>
      <c r="C1993" s="435"/>
      <c r="D1993" s="416"/>
      <c r="E1993" s="416"/>
      <c r="F1993" s="479"/>
      <c r="G1993" s="480"/>
      <c r="H1993" s="416"/>
      <c r="I1993" s="416"/>
      <c r="J1993" s="416"/>
      <c r="K1993" s="416"/>
      <c r="L1993" s="416"/>
      <c r="M1993" s="416"/>
      <c r="N1993" s="416"/>
      <c r="O1993" s="430">
        <f t="shared" si="94"/>
        <v>-11</v>
      </c>
      <c r="P1993" s="430">
        <f t="shared" si="95"/>
        <v>-10</v>
      </c>
      <c r="Q1993" s="481" t="str">
        <f t="shared" si="93"/>
        <v/>
      </c>
      <c r="R1993" s="416"/>
      <c r="S1993" s="416"/>
    </row>
    <row r="1994" spans="1:19" ht="54.95" customHeight="1" x14ac:dyDescent="0.2">
      <c r="A1994" s="424">
        <v>1989</v>
      </c>
      <c r="B1994" s="478"/>
      <c r="C1994" s="435"/>
      <c r="D1994" s="416"/>
      <c r="E1994" s="416"/>
      <c r="F1994" s="479"/>
      <c r="G1994" s="480"/>
      <c r="H1994" s="416"/>
      <c r="I1994" s="416"/>
      <c r="J1994" s="416"/>
      <c r="K1994" s="416"/>
      <c r="L1994" s="416"/>
      <c r="M1994" s="416"/>
      <c r="N1994" s="416"/>
      <c r="O1994" s="430">
        <f t="shared" si="94"/>
        <v>-11</v>
      </c>
      <c r="P1994" s="430">
        <f t="shared" si="95"/>
        <v>-10</v>
      </c>
      <c r="Q1994" s="481" t="str">
        <f t="shared" si="93"/>
        <v/>
      </c>
      <c r="R1994" s="416"/>
      <c r="S1994" s="416"/>
    </row>
    <row r="1995" spans="1:19" ht="54.95" customHeight="1" x14ac:dyDescent="0.2">
      <c r="A1995" s="424">
        <v>1990</v>
      </c>
      <c r="B1995" s="478"/>
      <c r="C1995" s="435"/>
      <c r="D1995" s="416"/>
      <c r="E1995" s="416"/>
      <c r="F1995" s="479"/>
      <c r="G1995" s="480"/>
      <c r="H1995" s="416"/>
      <c r="I1995" s="416"/>
      <c r="J1995" s="416"/>
      <c r="K1995" s="416"/>
      <c r="L1995" s="416"/>
      <c r="M1995" s="416"/>
      <c r="N1995" s="416"/>
      <c r="O1995" s="430">
        <f t="shared" si="94"/>
        <v>-11</v>
      </c>
      <c r="P1995" s="430">
        <f t="shared" si="95"/>
        <v>-10</v>
      </c>
      <c r="Q1995" s="481" t="str">
        <f t="shared" si="93"/>
        <v/>
      </c>
      <c r="R1995" s="416"/>
      <c r="S1995" s="416"/>
    </row>
    <row r="1996" spans="1:19" ht="54.95" customHeight="1" x14ac:dyDescent="0.2">
      <c r="A1996" s="424">
        <v>1991</v>
      </c>
      <c r="B1996" s="478"/>
      <c r="C1996" s="435"/>
      <c r="D1996" s="416"/>
      <c r="E1996" s="416"/>
      <c r="F1996" s="479"/>
      <c r="G1996" s="480"/>
      <c r="H1996" s="416"/>
      <c r="I1996" s="416"/>
      <c r="J1996" s="416"/>
      <c r="K1996" s="416"/>
      <c r="L1996" s="416"/>
      <c r="M1996" s="416"/>
      <c r="N1996" s="416"/>
      <c r="O1996" s="430">
        <f t="shared" si="94"/>
        <v>-11</v>
      </c>
      <c r="P1996" s="430">
        <f t="shared" si="95"/>
        <v>-10</v>
      </c>
      <c r="Q1996" s="481" t="str">
        <f t="shared" si="93"/>
        <v/>
      </c>
      <c r="R1996" s="416"/>
      <c r="S1996" s="416"/>
    </row>
    <row r="1997" spans="1:19" ht="54.95" customHeight="1" x14ac:dyDescent="0.2">
      <c r="A1997" s="424">
        <v>1992</v>
      </c>
      <c r="B1997" s="478"/>
      <c r="C1997" s="435"/>
      <c r="D1997" s="416"/>
      <c r="E1997" s="416"/>
      <c r="F1997" s="479"/>
      <c r="G1997" s="480"/>
      <c r="H1997" s="416"/>
      <c r="I1997" s="416"/>
      <c r="J1997" s="416"/>
      <c r="K1997" s="416"/>
      <c r="L1997" s="416"/>
      <c r="M1997" s="416"/>
      <c r="N1997" s="416"/>
      <c r="O1997" s="430">
        <f t="shared" si="94"/>
        <v>-11</v>
      </c>
      <c r="P1997" s="430">
        <f t="shared" si="95"/>
        <v>-10</v>
      </c>
      <c r="Q1997" s="481" t="str">
        <f t="shared" si="93"/>
        <v/>
      </c>
      <c r="R1997" s="416"/>
      <c r="S1997" s="416"/>
    </row>
    <row r="1998" spans="1:19" ht="54.95" customHeight="1" x14ac:dyDescent="0.2">
      <c r="A1998" s="424">
        <v>1993</v>
      </c>
      <c r="B1998" s="478"/>
      <c r="C1998" s="435"/>
      <c r="D1998" s="416"/>
      <c r="E1998" s="416"/>
      <c r="F1998" s="479"/>
      <c r="G1998" s="480"/>
      <c r="H1998" s="416"/>
      <c r="I1998" s="416"/>
      <c r="J1998" s="416"/>
      <c r="K1998" s="416"/>
      <c r="L1998" s="416"/>
      <c r="M1998" s="416"/>
      <c r="N1998" s="416"/>
      <c r="O1998" s="430">
        <f t="shared" si="94"/>
        <v>-11</v>
      </c>
      <c r="P1998" s="430">
        <f t="shared" si="95"/>
        <v>-10</v>
      </c>
      <c r="Q1998" s="481" t="str">
        <f t="shared" si="93"/>
        <v/>
      </c>
      <c r="R1998" s="416"/>
      <c r="S1998" s="416"/>
    </row>
    <row r="1999" spans="1:19" ht="54.95" customHeight="1" x14ac:dyDescent="0.2">
      <c r="A1999" s="424">
        <v>1994</v>
      </c>
      <c r="B1999" s="478"/>
      <c r="C1999" s="435"/>
      <c r="D1999" s="416"/>
      <c r="E1999" s="416"/>
      <c r="F1999" s="479"/>
      <c r="G1999" s="480"/>
      <c r="H1999" s="416"/>
      <c r="I1999" s="416"/>
      <c r="J1999" s="416"/>
      <c r="K1999" s="416"/>
      <c r="L1999" s="416"/>
      <c r="M1999" s="416"/>
      <c r="N1999" s="416"/>
      <c r="O1999" s="430">
        <f t="shared" si="94"/>
        <v>-11</v>
      </c>
      <c r="P1999" s="430">
        <f t="shared" si="95"/>
        <v>-10</v>
      </c>
      <c r="Q1999" s="481" t="str">
        <f t="shared" si="93"/>
        <v/>
      </c>
      <c r="R1999" s="416"/>
      <c r="S1999" s="416"/>
    </row>
    <row r="2000" spans="1:19" ht="54.95" customHeight="1" x14ac:dyDescent="0.2">
      <c r="A2000" s="424">
        <v>1995</v>
      </c>
      <c r="B2000" s="478"/>
      <c r="C2000" s="435"/>
      <c r="D2000" s="416"/>
      <c r="E2000" s="416"/>
      <c r="F2000" s="479"/>
      <c r="G2000" s="480"/>
      <c r="H2000" s="416"/>
      <c r="I2000" s="416"/>
      <c r="J2000" s="416"/>
      <c r="K2000" s="416"/>
      <c r="L2000" s="416"/>
      <c r="M2000" s="416"/>
      <c r="N2000" s="416"/>
      <c r="O2000" s="430">
        <f t="shared" si="94"/>
        <v>-11</v>
      </c>
      <c r="P2000" s="430">
        <f t="shared" si="95"/>
        <v>-10</v>
      </c>
      <c r="Q2000" s="481" t="str">
        <f t="shared" si="93"/>
        <v/>
      </c>
      <c r="R2000" s="416"/>
      <c r="S2000" s="416"/>
    </row>
    <row r="2001" spans="1:19" ht="54.95" customHeight="1" x14ac:dyDescent="0.2">
      <c r="A2001" s="424">
        <v>1996</v>
      </c>
      <c r="B2001" s="478"/>
      <c r="C2001" s="435"/>
      <c r="D2001" s="416"/>
      <c r="E2001" s="416"/>
      <c r="F2001" s="479"/>
      <c r="G2001" s="480"/>
      <c r="H2001" s="416"/>
      <c r="I2001" s="416"/>
      <c r="J2001" s="416"/>
      <c r="K2001" s="416"/>
      <c r="L2001" s="416"/>
      <c r="M2001" s="416"/>
      <c r="N2001" s="416"/>
      <c r="O2001" s="430">
        <f t="shared" si="94"/>
        <v>-11</v>
      </c>
      <c r="P2001" s="430">
        <f t="shared" si="95"/>
        <v>-10</v>
      </c>
      <c r="Q2001" s="481" t="str">
        <f t="shared" si="93"/>
        <v/>
      </c>
      <c r="R2001" s="416"/>
      <c r="S2001" s="416"/>
    </row>
    <row r="2002" spans="1:19" ht="54.95" customHeight="1" x14ac:dyDescent="0.2">
      <c r="A2002" s="424">
        <v>1997</v>
      </c>
      <c r="B2002" s="478"/>
      <c r="C2002" s="435"/>
      <c r="D2002" s="416"/>
      <c r="E2002" s="416"/>
      <c r="F2002" s="479"/>
      <c r="G2002" s="480"/>
      <c r="H2002" s="416"/>
      <c r="I2002" s="416"/>
      <c r="J2002" s="416"/>
      <c r="K2002" s="416"/>
      <c r="L2002" s="416"/>
      <c r="M2002" s="416"/>
      <c r="N2002" s="416"/>
      <c r="O2002" s="430">
        <f t="shared" si="94"/>
        <v>-11</v>
      </c>
      <c r="P2002" s="430">
        <f t="shared" si="95"/>
        <v>-10</v>
      </c>
      <c r="Q2002" s="481" t="str">
        <f t="shared" si="93"/>
        <v/>
      </c>
      <c r="R2002" s="416"/>
      <c r="S2002" s="416"/>
    </row>
    <row r="2003" spans="1:19" ht="54.95" customHeight="1" x14ac:dyDescent="0.2">
      <c r="A2003" s="424">
        <v>1998</v>
      </c>
      <c r="B2003" s="478"/>
      <c r="C2003" s="435"/>
      <c r="D2003" s="416"/>
      <c r="E2003" s="416"/>
      <c r="F2003" s="479"/>
      <c r="G2003" s="480"/>
      <c r="H2003" s="416"/>
      <c r="I2003" s="416"/>
      <c r="J2003" s="416"/>
      <c r="K2003" s="416"/>
      <c r="L2003" s="416"/>
      <c r="M2003" s="416"/>
      <c r="N2003" s="416"/>
      <c r="O2003" s="430">
        <f t="shared" si="94"/>
        <v>-11</v>
      </c>
      <c r="P2003" s="430">
        <f t="shared" si="95"/>
        <v>-10</v>
      </c>
      <c r="Q2003" s="481" t="str">
        <f t="shared" ref="Q2003:Q2018" si="96">SUBSTITUTE(D2003," ","_")</f>
        <v/>
      </c>
      <c r="R2003" s="416"/>
      <c r="S2003" s="416"/>
    </row>
    <row r="2004" spans="1:19" ht="54.95" customHeight="1" x14ac:dyDescent="0.2">
      <c r="A2004" s="424">
        <v>1999</v>
      </c>
      <c r="B2004" s="478"/>
      <c r="C2004" s="435"/>
      <c r="D2004" s="416"/>
      <c r="E2004" s="416"/>
      <c r="F2004" s="479"/>
      <c r="G2004" s="480"/>
      <c r="H2004" s="416"/>
      <c r="I2004" s="416"/>
      <c r="J2004" s="416"/>
      <c r="K2004" s="416"/>
      <c r="L2004" s="416"/>
      <c r="M2004" s="416"/>
      <c r="N2004" s="416"/>
      <c r="O2004" s="430">
        <f t="shared" si="94"/>
        <v>-11</v>
      </c>
      <c r="P2004" s="430">
        <f t="shared" si="95"/>
        <v>-10</v>
      </c>
      <c r="Q2004" s="481" t="str">
        <f t="shared" si="96"/>
        <v/>
      </c>
      <c r="R2004" s="416"/>
      <c r="S2004" s="416"/>
    </row>
    <row r="2005" spans="1:19" ht="54.95" customHeight="1" x14ac:dyDescent="0.2">
      <c r="A2005" s="424">
        <v>2000</v>
      </c>
      <c r="B2005" s="478"/>
      <c r="C2005" s="435"/>
      <c r="D2005" s="416"/>
      <c r="E2005" s="416"/>
      <c r="F2005" s="479"/>
      <c r="G2005" s="480"/>
      <c r="H2005" s="416"/>
      <c r="I2005" s="416"/>
      <c r="J2005" s="416"/>
      <c r="K2005" s="416"/>
      <c r="L2005" s="416"/>
      <c r="M2005" s="416"/>
      <c r="N2005" s="416"/>
      <c r="O2005" s="430">
        <f t="shared" si="94"/>
        <v>-11</v>
      </c>
      <c r="P2005" s="430">
        <f t="shared" si="95"/>
        <v>-10</v>
      </c>
      <c r="Q2005" s="481" t="str">
        <f t="shared" si="96"/>
        <v/>
      </c>
      <c r="R2005" s="416"/>
      <c r="S2005" s="416"/>
    </row>
    <row r="2006" spans="1:19" ht="54.95" customHeight="1" x14ac:dyDescent="0.2">
      <c r="A2006" s="424">
        <v>2001</v>
      </c>
      <c r="B2006" s="478"/>
      <c r="C2006" s="435"/>
      <c r="D2006" s="416"/>
      <c r="E2006" s="416"/>
      <c r="F2006" s="479"/>
      <c r="G2006" s="480"/>
      <c r="H2006" s="416"/>
      <c r="I2006" s="416"/>
      <c r="J2006" s="416"/>
      <c r="K2006" s="416"/>
      <c r="L2006" s="416"/>
      <c r="M2006" s="416"/>
      <c r="N2006" s="416"/>
      <c r="O2006" s="430">
        <f t="shared" si="94"/>
        <v>-11</v>
      </c>
      <c r="P2006" s="430">
        <f t="shared" si="95"/>
        <v>-10</v>
      </c>
      <c r="Q2006" s="481" t="str">
        <f t="shared" si="96"/>
        <v/>
      </c>
      <c r="R2006" s="416"/>
      <c r="S2006" s="416"/>
    </row>
    <row r="2007" spans="1:19" ht="54.95" customHeight="1" x14ac:dyDescent="0.2">
      <c r="A2007" s="424">
        <v>2002</v>
      </c>
      <c r="B2007" s="478"/>
      <c r="C2007" s="435"/>
      <c r="D2007" s="416"/>
      <c r="E2007" s="416"/>
      <c r="F2007" s="479"/>
      <c r="G2007" s="480"/>
      <c r="H2007" s="416"/>
      <c r="I2007" s="416"/>
      <c r="J2007" s="416"/>
      <c r="K2007" s="416"/>
      <c r="L2007" s="416"/>
      <c r="M2007" s="416"/>
      <c r="N2007" s="416"/>
      <c r="O2007" s="430">
        <f t="shared" si="94"/>
        <v>-11</v>
      </c>
      <c r="P2007" s="430">
        <f t="shared" si="95"/>
        <v>-10</v>
      </c>
      <c r="Q2007" s="481" t="str">
        <f t="shared" si="96"/>
        <v/>
      </c>
      <c r="R2007" s="416"/>
      <c r="S2007" s="416"/>
    </row>
    <row r="2008" spans="1:19" ht="54.95" customHeight="1" x14ac:dyDescent="0.2">
      <c r="A2008" s="424">
        <v>2003</v>
      </c>
      <c r="B2008" s="478"/>
      <c r="C2008" s="435"/>
      <c r="D2008" s="416"/>
      <c r="E2008" s="416"/>
      <c r="F2008" s="479"/>
      <c r="G2008" s="480"/>
      <c r="H2008" s="416"/>
      <c r="I2008" s="416"/>
      <c r="J2008" s="416"/>
      <c r="K2008" s="416"/>
      <c r="L2008" s="416"/>
      <c r="M2008" s="416"/>
      <c r="N2008" s="416"/>
      <c r="O2008" s="430">
        <f t="shared" si="94"/>
        <v>-11</v>
      </c>
      <c r="P2008" s="430">
        <f t="shared" si="95"/>
        <v>-10</v>
      </c>
      <c r="Q2008" s="481" t="str">
        <f t="shared" si="96"/>
        <v/>
      </c>
      <c r="R2008" s="416"/>
      <c r="S2008" s="416"/>
    </row>
    <row r="2009" spans="1:19" ht="54.95" customHeight="1" x14ac:dyDescent="0.2">
      <c r="A2009" s="424">
        <v>2004</v>
      </c>
      <c r="B2009" s="478"/>
      <c r="C2009" s="435"/>
      <c r="D2009" s="416"/>
      <c r="E2009" s="416"/>
      <c r="F2009" s="479"/>
      <c r="G2009" s="480"/>
      <c r="H2009" s="416"/>
      <c r="I2009" s="416"/>
      <c r="J2009" s="416"/>
      <c r="K2009" s="416"/>
      <c r="L2009" s="416"/>
      <c r="M2009" s="416"/>
      <c r="N2009" s="416"/>
      <c r="O2009" s="430">
        <f t="shared" si="94"/>
        <v>-11</v>
      </c>
      <c r="P2009" s="430">
        <f t="shared" si="95"/>
        <v>-10</v>
      </c>
      <c r="Q2009" s="481" t="str">
        <f t="shared" si="96"/>
        <v/>
      </c>
      <c r="R2009" s="416"/>
      <c r="S2009" s="416"/>
    </row>
    <row r="2010" spans="1:19" ht="54.95" customHeight="1" x14ac:dyDescent="0.2">
      <c r="A2010" s="424">
        <v>2005</v>
      </c>
      <c r="B2010" s="478"/>
      <c r="C2010" s="435"/>
      <c r="D2010" s="416"/>
      <c r="E2010" s="416"/>
      <c r="F2010" s="479"/>
      <c r="G2010" s="480"/>
      <c r="H2010" s="416"/>
      <c r="I2010" s="416"/>
      <c r="J2010" s="416"/>
      <c r="K2010" s="416"/>
      <c r="L2010" s="416"/>
      <c r="M2010" s="416"/>
      <c r="N2010" s="416"/>
      <c r="O2010" s="430">
        <f t="shared" si="94"/>
        <v>-11</v>
      </c>
      <c r="P2010" s="430">
        <f t="shared" si="95"/>
        <v>-10</v>
      </c>
      <c r="Q2010" s="481" t="str">
        <f t="shared" si="96"/>
        <v/>
      </c>
      <c r="R2010" s="416"/>
      <c r="S2010" s="416"/>
    </row>
    <row r="2011" spans="1:19" ht="54.95" customHeight="1" x14ac:dyDescent="0.2">
      <c r="A2011" s="424">
        <v>2006</v>
      </c>
      <c r="B2011" s="478"/>
      <c r="C2011" s="435"/>
      <c r="D2011" s="416"/>
      <c r="E2011" s="416"/>
      <c r="F2011" s="479"/>
      <c r="G2011" s="480"/>
      <c r="H2011" s="416"/>
      <c r="I2011" s="416"/>
      <c r="J2011" s="416"/>
      <c r="K2011" s="416"/>
      <c r="L2011" s="416"/>
      <c r="M2011" s="416"/>
      <c r="N2011" s="416"/>
      <c r="O2011" s="430">
        <f t="shared" si="94"/>
        <v>-11</v>
      </c>
      <c r="P2011" s="430">
        <f t="shared" si="95"/>
        <v>-10</v>
      </c>
      <c r="Q2011" s="481" t="str">
        <f t="shared" si="96"/>
        <v/>
      </c>
      <c r="R2011" s="416"/>
      <c r="S2011" s="416"/>
    </row>
    <row r="2012" spans="1:19" ht="54.95" customHeight="1" x14ac:dyDescent="0.2">
      <c r="A2012" s="424">
        <v>2007</v>
      </c>
      <c r="B2012" s="478"/>
      <c r="C2012" s="435"/>
      <c r="D2012" s="416"/>
      <c r="E2012" s="416"/>
      <c r="F2012" s="479"/>
      <c r="G2012" s="480"/>
      <c r="H2012" s="416"/>
      <c r="I2012" s="416"/>
      <c r="J2012" s="416"/>
      <c r="K2012" s="416"/>
      <c r="L2012" s="416"/>
      <c r="M2012" s="416"/>
      <c r="N2012" s="416"/>
      <c r="O2012" s="430">
        <f t="shared" si="94"/>
        <v>-11</v>
      </c>
      <c r="P2012" s="430">
        <f t="shared" si="95"/>
        <v>-10</v>
      </c>
      <c r="Q2012" s="481" t="str">
        <f t="shared" si="96"/>
        <v/>
      </c>
      <c r="R2012" s="416"/>
      <c r="S2012" s="416"/>
    </row>
    <row r="2013" spans="1:19" ht="54.95" customHeight="1" x14ac:dyDescent="0.2">
      <c r="A2013" s="424">
        <v>2008</v>
      </c>
      <c r="B2013" s="478"/>
      <c r="C2013" s="435"/>
      <c r="D2013" s="416"/>
      <c r="E2013" s="416"/>
      <c r="F2013" s="479"/>
      <c r="G2013" s="480"/>
      <c r="H2013" s="416"/>
      <c r="I2013" s="416"/>
      <c r="J2013" s="416"/>
      <c r="K2013" s="416"/>
      <c r="L2013" s="416"/>
      <c r="M2013" s="416"/>
      <c r="N2013" s="416"/>
      <c r="O2013" s="430">
        <f t="shared" si="94"/>
        <v>-11</v>
      </c>
      <c r="P2013" s="430">
        <f t="shared" si="95"/>
        <v>-10</v>
      </c>
      <c r="Q2013" s="481" t="str">
        <f t="shared" si="96"/>
        <v/>
      </c>
      <c r="R2013" s="416"/>
      <c r="S2013" s="416"/>
    </row>
    <row r="2014" spans="1:19" ht="54.95" customHeight="1" x14ac:dyDescent="0.2">
      <c r="A2014" s="424">
        <v>2009</v>
      </c>
      <c r="B2014" s="478"/>
      <c r="C2014" s="435"/>
      <c r="D2014" s="416"/>
      <c r="E2014" s="416"/>
      <c r="F2014" s="479"/>
      <c r="G2014" s="480"/>
      <c r="H2014" s="416"/>
      <c r="I2014" s="416"/>
      <c r="J2014" s="416"/>
      <c r="K2014" s="416"/>
      <c r="L2014" s="416"/>
      <c r="M2014" s="416"/>
      <c r="N2014" s="416"/>
      <c r="O2014" s="430">
        <f t="shared" si="94"/>
        <v>-11</v>
      </c>
      <c r="P2014" s="430">
        <f t="shared" si="95"/>
        <v>-10</v>
      </c>
      <c r="Q2014" s="481" t="str">
        <f t="shared" si="96"/>
        <v/>
      </c>
      <c r="R2014" s="416"/>
      <c r="S2014" s="416"/>
    </row>
    <row r="2015" spans="1:19" ht="54.95" customHeight="1" x14ac:dyDescent="0.2">
      <c r="A2015" s="424">
        <v>2010</v>
      </c>
      <c r="B2015" s="478"/>
      <c r="C2015" s="435"/>
      <c r="D2015" s="416"/>
      <c r="E2015" s="416"/>
      <c r="F2015" s="479"/>
      <c r="G2015" s="480"/>
      <c r="H2015" s="416"/>
      <c r="I2015" s="416"/>
      <c r="J2015" s="416"/>
      <c r="K2015" s="416"/>
      <c r="L2015" s="416"/>
      <c r="M2015" s="416"/>
      <c r="N2015" s="416"/>
      <c r="O2015" s="430">
        <f t="shared" si="94"/>
        <v>-11</v>
      </c>
      <c r="P2015" s="430">
        <f t="shared" si="95"/>
        <v>-10</v>
      </c>
      <c r="Q2015" s="481" t="str">
        <f t="shared" si="96"/>
        <v/>
      </c>
      <c r="R2015" s="416"/>
      <c r="S2015" s="416"/>
    </row>
    <row r="2016" spans="1:19" ht="54.95" customHeight="1" x14ac:dyDescent="0.2">
      <c r="A2016" s="424">
        <v>2011</v>
      </c>
      <c r="B2016" s="478"/>
      <c r="C2016" s="435"/>
      <c r="D2016" s="416"/>
      <c r="E2016" s="416"/>
      <c r="F2016" s="479"/>
      <c r="G2016" s="480"/>
      <c r="H2016" s="416"/>
      <c r="I2016" s="416"/>
      <c r="J2016" s="416"/>
      <c r="K2016" s="416"/>
      <c r="L2016" s="416"/>
      <c r="M2016" s="416"/>
      <c r="N2016" s="416"/>
      <c r="O2016" s="430">
        <f t="shared" si="94"/>
        <v>-11</v>
      </c>
      <c r="P2016" s="430">
        <f t="shared" si="95"/>
        <v>-10</v>
      </c>
      <c r="Q2016" s="481" t="str">
        <f t="shared" si="96"/>
        <v/>
      </c>
      <c r="R2016" s="416"/>
      <c r="S2016" s="416"/>
    </row>
    <row r="2017" spans="1:19" ht="54.95" customHeight="1" x14ac:dyDescent="0.2">
      <c r="A2017" s="424">
        <v>2012</v>
      </c>
      <c r="B2017" s="478"/>
      <c r="C2017" s="435"/>
      <c r="D2017" s="416"/>
      <c r="E2017" s="416"/>
      <c r="F2017" s="479"/>
      <c r="G2017" s="480"/>
      <c r="H2017" s="416"/>
      <c r="I2017" s="416"/>
      <c r="J2017" s="416"/>
      <c r="K2017" s="416"/>
      <c r="L2017" s="416"/>
      <c r="M2017" s="416"/>
      <c r="N2017" s="478"/>
      <c r="O2017" s="430">
        <f t="shared" si="94"/>
        <v>-11</v>
      </c>
      <c r="P2017" s="430">
        <f t="shared" si="95"/>
        <v>-10</v>
      </c>
      <c r="Q2017" s="481" t="str">
        <f t="shared" si="96"/>
        <v/>
      </c>
      <c r="R2017" s="478"/>
      <c r="S2017" s="478"/>
    </row>
    <row r="2018" spans="1:19" ht="54.95" customHeight="1" x14ac:dyDescent="0.2">
      <c r="A2018" s="424">
        <v>2013</v>
      </c>
      <c r="B2018" s="478"/>
      <c r="C2018" s="435"/>
      <c r="D2018" s="416"/>
      <c r="E2018" s="416"/>
      <c r="F2018" s="479"/>
      <c r="G2018" s="480"/>
      <c r="H2018" s="416"/>
      <c r="I2018" s="416"/>
      <c r="J2018" s="416"/>
      <c r="K2018" s="416"/>
      <c r="L2018" s="416"/>
      <c r="M2018" s="416"/>
      <c r="N2018" s="478"/>
      <c r="O2018" s="430">
        <f t="shared" si="94"/>
        <v>-11</v>
      </c>
      <c r="P2018" s="430">
        <f t="shared" si="95"/>
        <v>-10</v>
      </c>
      <c r="Q2018" s="481" t="str">
        <f t="shared" si="96"/>
        <v/>
      </c>
      <c r="R2018" s="478"/>
      <c r="S2018" s="478"/>
    </row>
    <row r="2019" spans="1:19" x14ac:dyDescent="0.2">
      <c r="P2019" s="466"/>
      <c r="Q2019" s="465"/>
    </row>
  </sheetData>
  <sheetProtection formatColumns="0" formatRows="0" insertColumns="0" insertRows="0" deleteRows="0" autoFilter="0"/>
  <autoFilter ref="A4:T2018"/>
  <mergeCells count="3">
    <mergeCell ref="A3:N3"/>
    <mergeCell ref="A1:N1"/>
    <mergeCell ref="A2:N2"/>
  </mergeCells>
  <phoneticPr fontId="0" type="noConversion"/>
  <dataValidations count="5">
    <dataValidation type="list" allowBlank="1" showInputMessage="1" showErrorMessage="1" sqref="E562:E567 E6:E560 E569:E942 E945:E2018">
      <formula1>INDIRECT($Q6)</formula1>
    </dataValidation>
    <dataValidation type="list" allowBlank="1" showInputMessage="1" showErrorMessage="1" sqref="R92:S92 S93 I580 I471 I653 I974 H6:H2018">
      <formula1>VinculoPT</formula1>
    </dataValidation>
    <dataValidation type="date" allowBlank="1" showInputMessage="1" showErrorMessage="1" sqref="B125:B126 N125:N130 B87 B5:B59">
      <formula1>40544</formula1>
      <formula2>44196</formula2>
    </dataValidation>
    <dataValidation type="list" allowBlank="1" showInputMessage="1" showErrorMessage="1" sqref="D562:D567 D6:D385 D387:D560 D569:D2018">
      <formula1>Categorias</formula1>
    </dataValidation>
    <dataValidation type="list" allowBlank="1" showInputMessage="1" showErrorMessage="1" sqref="E943:E944">
      <formula1>INDIRECT($J943)</formula1>
    </dataValidation>
  </dataValidations>
  <pageMargins left="0.59055118110236227" right="0.59055118110236227" top="0.59055118110236227" bottom="0.59055118110236227" header="0" footer="0"/>
  <pageSetup paperSize="9" scale="50" fitToHeight="0" pageOrder="overThenDown" orientation="landscape" r:id="rId1"/>
  <headerFooter>
    <oddFooter>Página &amp;P de &amp;N</oddFooter>
  </headerFooter>
  <colBreaks count="1" manualBreakCount="1">
    <brk id="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6"/>
  <sheetViews>
    <sheetView view="pageBreakPreview" zoomScale="80" zoomScaleNormal="100" zoomScaleSheetLayoutView="80" workbookViewId="0">
      <pane ySplit="4" topLeftCell="A5" activePane="bottomLeft" state="frozen"/>
      <selection activeCell="I400" sqref="I400"/>
      <selection pane="bottomLeft" activeCell="F5" sqref="F5:J5"/>
    </sheetView>
  </sheetViews>
  <sheetFormatPr defaultRowHeight="12.75" x14ac:dyDescent="0.2"/>
  <cols>
    <col min="1" max="1" width="5.7109375" style="111" customWidth="1"/>
    <col min="2" max="2" width="12" style="462" customWidth="1"/>
    <col min="3" max="3" width="23.5703125" style="64" customWidth="1"/>
    <col min="4" max="4" width="12.85546875" style="63" customWidth="1"/>
    <col min="5" max="5" width="39.140625" style="62" customWidth="1"/>
    <col min="6" max="6" width="23.85546875" style="103" customWidth="1"/>
    <col min="7" max="7" width="27.42578125" style="62" customWidth="1"/>
    <col min="8" max="8" width="20" style="62" customWidth="1"/>
    <col min="9" max="9" width="14.7109375" style="103" customWidth="1"/>
    <col min="10" max="10" width="14.42578125" style="463" customWidth="1"/>
    <col min="11" max="11" width="13" style="63" customWidth="1"/>
    <col min="12" max="12" width="10" style="102" customWidth="1"/>
    <col min="13" max="16384" width="9.140625" style="96"/>
  </cols>
  <sheetData>
    <row r="1" spans="1:12" ht="31.5" customHeight="1" x14ac:dyDescent="0.2">
      <c r="A1" s="506" t="str">
        <f>Capa!A1</f>
        <v>Termo de Parceria nº. 42/2017 celebrado entre a Fundação Clóvis Salgado - FCS e a Associação Pró-Cultura e Promoção das Artes - APPA</v>
      </c>
      <c r="B1" s="506"/>
      <c r="C1" s="506"/>
      <c r="D1" s="506"/>
      <c r="E1" s="506"/>
      <c r="F1" s="506"/>
      <c r="G1" s="506"/>
      <c r="H1" s="506"/>
      <c r="I1" s="506"/>
      <c r="J1" s="506"/>
      <c r="K1" s="506"/>
      <c r="L1" s="98">
        <f>MONTH(B5)</f>
        <v>9</v>
      </c>
    </row>
    <row r="2" spans="1:12" ht="19.5" customHeight="1" x14ac:dyDescent="0.2">
      <c r="A2" s="506" t="str">
        <f>Capa!A5</f>
        <v>5º Relatório Gerencial Financeiro</v>
      </c>
      <c r="B2" s="506"/>
      <c r="C2" s="506"/>
      <c r="D2" s="506"/>
      <c r="E2" s="506"/>
      <c r="F2" s="506"/>
      <c r="G2" s="506"/>
      <c r="H2" s="506"/>
      <c r="I2" s="506"/>
      <c r="J2" s="506"/>
      <c r="K2" s="506"/>
      <c r="L2" s="99"/>
    </row>
    <row r="3" spans="1:12" ht="19.5" customHeight="1" thickBot="1" x14ac:dyDescent="0.25">
      <c r="A3" s="560" t="s">
        <v>348</v>
      </c>
      <c r="B3" s="560"/>
      <c r="C3" s="560"/>
      <c r="D3" s="560"/>
      <c r="E3" s="560"/>
      <c r="F3" s="560"/>
      <c r="G3" s="560"/>
      <c r="H3" s="560"/>
      <c r="I3" s="560"/>
      <c r="J3" s="560"/>
      <c r="K3" s="560"/>
      <c r="L3" s="100"/>
    </row>
    <row r="4" spans="1:12" s="101" customFormat="1" ht="50.25" customHeight="1" x14ac:dyDescent="0.2">
      <c r="A4" s="411" t="s">
        <v>98</v>
      </c>
      <c r="B4" s="411" t="s">
        <v>293</v>
      </c>
      <c r="C4" s="412" t="s">
        <v>36</v>
      </c>
      <c r="D4" s="412" t="s">
        <v>283</v>
      </c>
      <c r="E4" s="412" t="s">
        <v>56</v>
      </c>
      <c r="F4" s="453" t="s">
        <v>55</v>
      </c>
      <c r="G4" s="412" t="s">
        <v>57</v>
      </c>
      <c r="H4" s="412" t="s">
        <v>77</v>
      </c>
      <c r="I4" s="413" t="s">
        <v>53</v>
      </c>
      <c r="J4" s="412" t="s">
        <v>76</v>
      </c>
      <c r="K4" s="412" t="s">
        <v>168</v>
      </c>
      <c r="L4" s="445" t="s">
        <v>294</v>
      </c>
    </row>
    <row r="5" spans="1:12" ht="48.75" customHeight="1" x14ac:dyDescent="0.2">
      <c r="A5" s="424">
        <v>1</v>
      </c>
      <c r="B5" s="425">
        <v>43353</v>
      </c>
      <c r="C5" s="451" t="s">
        <v>344</v>
      </c>
      <c r="D5" s="428">
        <v>76</v>
      </c>
      <c r="E5" s="451" t="s">
        <v>747</v>
      </c>
      <c r="F5" s="429" t="s">
        <v>744</v>
      </c>
      <c r="G5" s="427" t="s">
        <v>745</v>
      </c>
      <c r="H5" s="427" t="s">
        <v>746</v>
      </c>
      <c r="I5" s="429" t="s">
        <v>723</v>
      </c>
      <c r="J5" s="427" t="s">
        <v>330</v>
      </c>
      <c r="K5" s="425">
        <v>43353</v>
      </c>
      <c r="L5" s="452">
        <f t="shared" ref="L5:L50" si="0">MONTH(B5)-$L$1+1</f>
        <v>1</v>
      </c>
    </row>
    <row r="6" spans="1:12" ht="48.75" customHeight="1" x14ac:dyDescent="0.2">
      <c r="A6" s="424">
        <v>2</v>
      </c>
      <c r="B6" s="455">
        <v>43369</v>
      </c>
      <c r="C6" s="451" t="s">
        <v>335</v>
      </c>
      <c r="D6" s="434">
        <v>836.69</v>
      </c>
      <c r="E6" s="451" t="s">
        <v>1198</v>
      </c>
      <c r="F6" s="429" t="s">
        <v>720</v>
      </c>
      <c r="G6" s="427" t="s">
        <v>721</v>
      </c>
      <c r="H6" s="451" t="s">
        <v>1177</v>
      </c>
      <c r="I6" s="433" t="s">
        <v>723</v>
      </c>
      <c r="J6" s="427" t="s">
        <v>330</v>
      </c>
      <c r="K6" s="425">
        <v>43369</v>
      </c>
      <c r="L6" s="452">
        <f t="shared" si="0"/>
        <v>1</v>
      </c>
    </row>
    <row r="7" spans="1:12" ht="48.75" customHeight="1" x14ac:dyDescent="0.2">
      <c r="A7" s="424">
        <v>3</v>
      </c>
      <c r="B7" s="425">
        <v>43373</v>
      </c>
      <c r="C7" s="451" t="s">
        <v>350</v>
      </c>
      <c r="D7" s="434">
        <v>7.16</v>
      </c>
      <c r="E7" s="451" t="s">
        <v>1203</v>
      </c>
      <c r="F7" s="429" t="s">
        <v>720</v>
      </c>
      <c r="G7" s="427" t="s">
        <v>721</v>
      </c>
      <c r="H7" s="451" t="s">
        <v>1177</v>
      </c>
      <c r="I7" s="433" t="s">
        <v>723</v>
      </c>
      <c r="J7" s="427" t="s">
        <v>330</v>
      </c>
      <c r="K7" s="425">
        <v>43373</v>
      </c>
      <c r="L7" s="452">
        <f t="shared" si="0"/>
        <v>1</v>
      </c>
    </row>
    <row r="8" spans="1:12" ht="48.75" customHeight="1" x14ac:dyDescent="0.2">
      <c r="A8" s="424">
        <v>4</v>
      </c>
      <c r="B8" s="425">
        <v>43373</v>
      </c>
      <c r="C8" s="451" t="s">
        <v>344</v>
      </c>
      <c r="D8" s="434">
        <v>0.18</v>
      </c>
      <c r="E8" s="451" t="s">
        <v>1204</v>
      </c>
      <c r="F8" s="429" t="s">
        <v>744</v>
      </c>
      <c r="G8" s="429" t="s">
        <v>745</v>
      </c>
      <c r="H8" s="429" t="s">
        <v>746</v>
      </c>
      <c r="I8" s="429" t="s">
        <v>723</v>
      </c>
      <c r="J8" s="429" t="s">
        <v>330</v>
      </c>
      <c r="K8" s="455">
        <v>43373</v>
      </c>
      <c r="L8" s="452">
        <f t="shared" si="0"/>
        <v>1</v>
      </c>
    </row>
    <row r="9" spans="1:12" ht="48.75" customHeight="1" x14ac:dyDescent="0.2">
      <c r="A9" s="424">
        <v>5</v>
      </c>
      <c r="B9" s="425">
        <v>43383</v>
      </c>
      <c r="C9" s="451" t="s">
        <v>344</v>
      </c>
      <c r="D9" s="428">
        <v>76</v>
      </c>
      <c r="E9" s="451" t="s">
        <v>747</v>
      </c>
      <c r="F9" s="429" t="s">
        <v>744</v>
      </c>
      <c r="G9" s="427" t="s">
        <v>745</v>
      </c>
      <c r="H9" s="427" t="s">
        <v>746</v>
      </c>
      <c r="I9" s="429" t="s">
        <v>723</v>
      </c>
      <c r="J9" s="427" t="s">
        <v>330</v>
      </c>
      <c r="K9" s="425">
        <v>43383</v>
      </c>
      <c r="L9" s="452">
        <f t="shared" si="0"/>
        <v>2</v>
      </c>
    </row>
    <row r="10" spans="1:12" ht="48.75" customHeight="1" x14ac:dyDescent="0.2">
      <c r="A10" s="474">
        <v>6</v>
      </c>
      <c r="B10" s="455">
        <v>43402</v>
      </c>
      <c r="C10" s="451" t="s">
        <v>335</v>
      </c>
      <c r="D10" s="434">
        <v>1653.79</v>
      </c>
      <c r="E10" s="451" t="s">
        <v>2189</v>
      </c>
      <c r="F10" s="429" t="s">
        <v>720</v>
      </c>
      <c r="G10" s="427" t="s">
        <v>721</v>
      </c>
      <c r="H10" s="451" t="s">
        <v>1177</v>
      </c>
      <c r="I10" s="429" t="s">
        <v>723</v>
      </c>
      <c r="J10" s="427" t="s">
        <v>330</v>
      </c>
      <c r="K10" s="425">
        <v>43402</v>
      </c>
      <c r="L10" s="452">
        <f t="shared" si="0"/>
        <v>2</v>
      </c>
    </row>
    <row r="11" spans="1:12" ht="48.75" customHeight="1" x14ac:dyDescent="0.2">
      <c r="A11" s="474">
        <v>7</v>
      </c>
      <c r="B11" s="425">
        <v>43404</v>
      </c>
      <c r="C11" s="451" t="s">
        <v>350</v>
      </c>
      <c r="D11" s="434">
        <v>11.11</v>
      </c>
      <c r="E11" s="451" t="s">
        <v>1794</v>
      </c>
      <c r="F11" s="429" t="s">
        <v>720</v>
      </c>
      <c r="G11" s="427" t="s">
        <v>721</v>
      </c>
      <c r="H11" s="427" t="s">
        <v>1177</v>
      </c>
      <c r="I11" s="429" t="s">
        <v>723</v>
      </c>
      <c r="J11" s="427" t="s">
        <v>330</v>
      </c>
      <c r="K11" s="425">
        <v>43404</v>
      </c>
      <c r="L11" s="452">
        <f t="shared" si="0"/>
        <v>2</v>
      </c>
    </row>
    <row r="12" spans="1:12" ht="48.75" customHeight="1" x14ac:dyDescent="0.2">
      <c r="A12" s="474">
        <v>8</v>
      </c>
      <c r="B12" s="425">
        <v>43404</v>
      </c>
      <c r="C12" s="451" t="s">
        <v>344</v>
      </c>
      <c r="D12" s="434">
        <v>0.23</v>
      </c>
      <c r="E12" s="451" t="s">
        <v>1204</v>
      </c>
      <c r="F12" s="429" t="s">
        <v>744</v>
      </c>
      <c r="G12" s="427" t="s">
        <v>745</v>
      </c>
      <c r="H12" s="427" t="s">
        <v>746</v>
      </c>
      <c r="I12" s="429" t="s">
        <v>723</v>
      </c>
      <c r="J12" s="427" t="s">
        <v>330</v>
      </c>
      <c r="K12" s="425">
        <v>43404</v>
      </c>
      <c r="L12" s="452">
        <f t="shared" si="0"/>
        <v>2</v>
      </c>
    </row>
    <row r="13" spans="1:12" ht="48.75" customHeight="1" x14ac:dyDescent="0.2">
      <c r="A13" s="474">
        <v>9</v>
      </c>
      <c r="B13" s="425">
        <v>43416</v>
      </c>
      <c r="C13" s="451" t="s">
        <v>344</v>
      </c>
      <c r="D13" s="471">
        <v>76</v>
      </c>
      <c r="E13" s="451" t="s">
        <v>747</v>
      </c>
      <c r="F13" s="429" t="s">
        <v>744</v>
      </c>
      <c r="G13" s="427" t="s">
        <v>745</v>
      </c>
      <c r="H13" s="427" t="s">
        <v>746</v>
      </c>
      <c r="I13" s="429" t="s">
        <v>723</v>
      </c>
      <c r="J13" s="427" t="s">
        <v>330</v>
      </c>
      <c r="K13" s="425">
        <v>43416</v>
      </c>
      <c r="L13" s="452">
        <f t="shared" si="0"/>
        <v>3</v>
      </c>
    </row>
    <row r="14" spans="1:12" ht="66" customHeight="1" x14ac:dyDescent="0.2">
      <c r="A14" s="474">
        <v>10</v>
      </c>
      <c r="B14" s="425">
        <v>43427</v>
      </c>
      <c r="C14" s="451" t="s">
        <v>335</v>
      </c>
      <c r="D14" s="471">
        <v>1686.19</v>
      </c>
      <c r="E14" s="451" t="s">
        <v>2188</v>
      </c>
      <c r="F14" s="429" t="s">
        <v>720</v>
      </c>
      <c r="G14" s="427" t="s">
        <v>721</v>
      </c>
      <c r="H14" s="427" t="s">
        <v>1177</v>
      </c>
      <c r="I14" s="429" t="s">
        <v>723</v>
      </c>
      <c r="J14" s="427" t="s">
        <v>330</v>
      </c>
      <c r="K14" s="425">
        <v>43427</v>
      </c>
      <c r="L14" s="452">
        <f t="shared" si="0"/>
        <v>3</v>
      </c>
    </row>
    <row r="15" spans="1:12" ht="58.5" customHeight="1" x14ac:dyDescent="0.2">
      <c r="A15" s="474">
        <v>11</v>
      </c>
      <c r="B15" s="425">
        <v>43434</v>
      </c>
      <c r="C15" s="451" t="s">
        <v>350</v>
      </c>
      <c r="D15" s="471">
        <v>15.09</v>
      </c>
      <c r="E15" s="451" t="s">
        <v>2696</v>
      </c>
      <c r="F15" s="429" t="s">
        <v>720</v>
      </c>
      <c r="G15" s="427" t="s">
        <v>721</v>
      </c>
      <c r="H15" s="427" t="s">
        <v>1177</v>
      </c>
      <c r="I15" s="429" t="s">
        <v>723</v>
      </c>
      <c r="J15" s="427" t="s">
        <v>330</v>
      </c>
      <c r="K15" s="425">
        <v>43434</v>
      </c>
      <c r="L15" s="452">
        <f t="shared" si="0"/>
        <v>3</v>
      </c>
    </row>
    <row r="16" spans="1:12" ht="57" customHeight="1" x14ac:dyDescent="0.2">
      <c r="A16" s="474">
        <v>12</v>
      </c>
      <c r="B16" s="425">
        <v>43434</v>
      </c>
      <c r="C16" s="451" t="s">
        <v>344</v>
      </c>
      <c r="D16" s="471">
        <v>8.1999999999999993</v>
      </c>
      <c r="E16" s="451" t="s">
        <v>1204</v>
      </c>
      <c r="F16" s="429" t="s">
        <v>744</v>
      </c>
      <c r="G16" s="427" t="s">
        <v>745</v>
      </c>
      <c r="H16" s="427" t="s">
        <v>746</v>
      </c>
      <c r="I16" s="429" t="s">
        <v>723</v>
      </c>
      <c r="J16" s="427" t="s">
        <v>330</v>
      </c>
      <c r="K16" s="425">
        <v>43434</v>
      </c>
      <c r="L16" s="452">
        <f t="shared" si="0"/>
        <v>3</v>
      </c>
    </row>
    <row r="17" spans="1:12" ht="58.5" customHeight="1" x14ac:dyDescent="0.2">
      <c r="A17" s="474">
        <v>13</v>
      </c>
      <c r="B17" s="425">
        <v>43444</v>
      </c>
      <c r="C17" s="451" t="s">
        <v>344</v>
      </c>
      <c r="D17" s="471">
        <v>76</v>
      </c>
      <c r="E17" s="451" t="s">
        <v>747</v>
      </c>
      <c r="F17" s="429" t="s">
        <v>744</v>
      </c>
      <c r="G17" s="427" t="s">
        <v>745</v>
      </c>
      <c r="H17" s="427" t="s">
        <v>746</v>
      </c>
      <c r="I17" s="429" t="s">
        <v>723</v>
      </c>
      <c r="J17" s="427" t="s">
        <v>330</v>
      </c>
      <c r="K17" s="425">
        <v>43444</v>
      </c>
      <c r="L17" s="452">
        <f t="shared" si="0"/>
        <v>4</v>
      </c>
    </row>
    <row r="18" spans="1:12" ht="57" customHeight="1" x14ac:dyDescent="0.2">
      <c r="A18" s="474">
        <v>14</v>
      </c>
      <c r="B18" s="425">
        <v>43461</v>
      </c>
      <c r="C18" s="451" t="s">
        <v>335</v>
      </c>
      <c r="D18" s="471">
        <v>1146.96</v>
      </c>
      <c r="E18" s="451" t="s">
        <v>2694</v>
      </c>
      <c r="F18" s="429" t="s">
        <v>720</v>
      </c>
      <c r="G18" s="427" t="s">
        <v>721</v>
      </c>
      <c r="H18" s="427" t="s">
        <v>1177</v>
      </c>
      <c r="I18" s="429" t="s">
        <v>723</v>
      </c>
      <c r="J18" s="427" t="s">
        <v>330</v>
      </c>
      <c r="K18" s="425">
        <v>43461</v>
      </c>
      <c r="L18" s="452">
        <f t="shared" si="0"/>
        <v>4</v>
      </c>
    </row>
    <row r="19" spans="1:12" ht="59.25" customHeight="1" x14ac:dyDescent="0.2">
      <c r="A19" s="474">
        <v>15</v>
      </c>
      <c r="B19" s="425">
        <v>43465</v>
      </c>
      <c r="C19" s="451" t="s">
        <v>350</v>
      </c>
      <c r="D19" s="471">
        <v>19</v>
      </c>
      <c r="E19" s="451" t="s">
        <v>2695</v>
      </c>
      <c r="F19" s="429" t="s">
        <v>720</v>
      </c>
      <c r="G19" s="427" t="s">
        <v>721</v>
      </c>
      <c r="H19" s="427" t="s">
        <v>1177</v>
      </c>
      <c r="I19" s="429" t="s">
        <v>723</v>
      </c>
      <c r="J19" s="427" t="s">
        <v>330</v>
      </c>
      <c r="K19" s="425">
        <v>43465</v>
      </c>
      <c r="L19" s="452">
        <f t="shared" si="0"/>
        <v>4</v>
      </c>
    </row>
    <row r="20" spans="1:12" ht="48.75" customHeight="1" x14ac:dyDescent="0.2">
      <c r="A20" s="474">
        <v>16</v>
      </c>
      <c r="B20" s="425">
        <v>43465</v>
      </c>
      <c r="C20" s="451" t="s">
        <v>344</v>
      </c>
      <c r="D20" s="471">
        <v>0.01</v>
      </c>
      <c r="E20" s="451" t="s">
        <v>1204</v>
      </c>
      <c r="F20" s="429" t="s">
        <v>744</v>
      </c>
      <c r="G20" s="427" t="s">
        <v>745</v>
      </c>
      <c r="H20" s="427" t="s">
        <v>746</v>
      </c>
      <c r="I20" s="429" t="s">
        <v>723</v>
      </c>
      <c r="J20" s="427" t="s">
        <v>330</v>
      </c>
      <c r="K20" s="425">
        <v>43465</v>
      </c>
      <c r="L20" s="452">
        <f t="shared" si="0"/>
        <v>4</v>
      </c>
    </row>
    <row r="21" spans="1:12" ht="48.75" customHeight="1" x14ac:dyDescent="0.2">
      <c r="A21" s="474">
        <v>17</v>
      </c>
      <c r="B21" s="425"/>
      <c r="C21" s="451"/>
      <c r="D21" s="471"/>
      <c r="E21" s="451"/>
      <c r="F21" s="429"/>
      <c r="G21" s="427"/>
      <c r="H21" s="427"/>
      <c r="I21" s="429"/>
      <c r="J21" s="427"/>
      <c r="K21" s="425"/>
      <c r="L21" s="452">
        <f t="shared" si="0"/>
        <v>-7</v>
      </c>
    </row>
    <row r="22" spans="1:12" ht="60.75" customHeight="1" x14ac:dyDescent="0.2">
      <c r="A22" s="474">
        <v>18</v>
      </c>
      <c r="B22" s="425"/>
      <c r="C22" s="451"/>
      <c r="D22" s="471"/>
      <c r="E22" s="451"/>
      <c r="F22" s="429"/>
      <c r="G22" s="427"/>
      <c r="H22" s="427"/>
      <c r="I22" s="429"/>
      <c r="J22" s="427"/>
      <c r="K22" s="425"/>
      <c r="L22" s="452">
        <f t="shared" si="0"/>
        <v>-7</v>
      </c>
    </row>
    <row r="23" spans="1:12" ht="63" customHeight="1" x14ac:dyDescent="0.2">
      <c r="A23" s="474">
        <v>19</v>
      </c>
      <c r="B23" s="425"/>
      <c r="C23" s="451"/>
      <c r="D23" s="471"/>
      <c r="E23" s="451"/>
      <c r="F23" s="429"/>
      <c r="G23" s="427"/>
      <c r="H23" s="427"/>
      <c r="I23" s="429"/>
      <c r="J23" s="427"/>
      <c r="K23" s="425"/>
      <c r="L23" s="452">
        <f t="shared" si="0"/>
        <v>-7</v>
      </c>
    </row>
    <row r="24" spans="1:12" ht="59.25" customHeight="1" x14ac:dyDescent="0.2">
      <c r="A24" s="474">
        <v>20</v>
      </c>
      <c r="B24" s="425"/>
      <c r="C24" s="451"/>
      <c r="D24" s="471"/>
      <c r="E24" s="451"/>
      <c r="F24" s="429"/>
      <c r="G24" s="427"/>
      <c r="H24" s="427"/>
      <c r="I24" s="429"/>
      <c r="J24" s="427"/>
      <c r="K24" s="425"/>
      <c r="L24" s="452">
        <f t="shared" si="0"/>
        <v>-7</v>
      </c>
    </row>
    <row r="25" spans="1:12" ht="58.5" customHeight="1" x14ac:dyDescent="0.2">
      <c r="A25" s="474" t="s">
        <v>515</v>
      </c>
      <c r="B25" s="425"/>
      <c r="C25" s="451"/>
      <c r="D25" s="471"/>
      <c r="E25" s="451"/>
      <c r="F25" s="429"/>
      <c r="G25" s="427"/>
      <c r="H25" s="427"/>
      <c r="I25" s="429"/>
      <c r="J25" s="427"/>
      <c r="K25" s="425"/>
      <c r="L25" s="452">
        <f t="shared" si="0"/>
        <v>-7</v>
      </c>
    </row>
    <row r="26" spans="1:12" ht="58.5" customHeight="1" x14ac:dyDescent="0.2">
      <c r="A26" s="474">
        <v>22</v>
      </c>
      <c r="B26" s="425"/>
      <c r="C26" s="451"/>
      <c r="D26" s="471"/>
      <c r="E26" s="451"/>
      <c r="F26" s="429"/>
      <c r="G26" s="427"/>
      <c r="H26" s="427"/>
      <c r="I26" s="429"/>
      <c r="J26" s="427"/>
      <c r="K26" s="425"/>
      <c r="L26" s="452">
        <f t="shared" si="0"/>
        <v>-7</v>
      </c>
    </row>
    <row r="27" spans="1:12" ht="55.5" customHeight="1" x14ac:dyDescent="0.2">
      <c r="A27" s="474">
        <v>23</v>
      </c>
      <c r="B27" s="425"/>
      <c r="C27" s="451"/>
      <c r="D27" s="471"/>
      <c r="E27" s="451"/>
      <c r="F27" s="429"/>
      <c r="G27" s="427"/>
      <c r="H27" s="427"/>
      <c r="I27" s="429"/>
      <c r="J27" s="427"/>
      <c r="K27" s="425"/>
      <c r="L27" s="452">
        <f t="shared" si="0"/>
        <v>-7</v>
      </c>
    </row>
    <row r="28" spans="1:12" ht="57" customHeight="1" x14ac:dyDescent="0.2">
      <c r="A28" s="474">
        <v>24</v>
      </c>
      <c r="B28" s="425"/>
      <c r="C28" s="451"/>
      <c r="D28" s="471"/>
      <c r="E28" s="451"/>
      <c r="F28" s="429"/>
      <c r="G28" s="427"/>
      <c r="H28" s="427"/>
      <c r="I28" s="429"/>
      <c r="J28" s="427"/>
      <c r="K28" s="425"/>
      <c r="L28" s="452">
        <f t="shared" si="0"/>
        <v>-7</v>
      </c>
    </row>
    <row r="29" spans="1:12" ht="48.75" customHeight="1" x14ac:dyDescent="0.2">
      <c r="A29" s="474">
        <v>25</v>
      </c>
      <c r="B29" s="425"/>
      <c r="C29" s="451"/>
      <c r="D29" s="471"/>
      <c r="E29" s="451"/>
      <c r="F29" s="429"/>
      <c r="G29" s="427"/>
      <c r="H29" s="427"/>
      <c r="I29" s="429"/>
      <c r="J29" s="427"/>
      <c r="K29" s="425"/>
      <c r="L29" s="452">
        <f t="shared" si="0"/>
        <v>-7</v>
      </c>
    </row>
    <row r="30" spans="1:12" ht="48.75" customHeight="1" x14ac:dyDescent="0.2">
      <c r="A30" s="474">
        <v>26</v>
      </c>
      <c r="B30" s="425"/>
      <c r="C30" s="451"/>
      <c r="D30" s="434"/>
      <c r="E30" s="451"/>
      <c r="F30" s="429"/>
      <c r="G30" s="427"/>
      <c r="H30" s="427"/>
      <c r="I30" s="429"/>
      <c r="J30" s="427"/>
      <c r="K30" s="425"/>
      <c r="L30" s="452">
        <f t="shared" si="0"/>
        <v>-7</v>
      </c>
    </row>
    <row r="31" spans="1:12" ht="48.75" customHeight="1" x14ac:dyDescent="0.2">
      <c r="A31" s="474">
        <v>27</v>
      </c>
      <c r="B31" s="425"/>
      <c r="C31" s="451"/>
      <c r="D31" s="434"/>
      <c r="E31" s="451"/>
      <c r="F31" s="429"/>
      <c r="G31" s="427"/>
      <c r="H31" s="427"/>
      <c r="I31" s="429"/>
      <c r="J31" s="427"/>
      <c r="K31" s="425"/>
      <c r="L31" s="452">
        <f t="shared" si="0"/>
        <v>-7</v>
      </c>
    </row>
    <row r="32" spans="1:12" ht="48.75" customHeight="1" x14ac:dyDescent="0.2">
      <c r="A32" s="474">
        <v>28</v>
      </c>
      <c r="B32" s="425"/>
      <c r="C32" s="451"/>
      <c r="D32" s="434"/>
      <c r="E32" s="451"/>
      <c r="F32" s="429"/>
      <c r="G32" s="427"/>
      <c r="H32" s="427"/>
      <c r="I32" s="429"/>
      <c r="J32" s="427"/>
      <c r="K32" s="425"/>
      <c r="L32" s="452">
        <f t="shared" si="0"/>
        <v>-7</v>
      </c>
    </row>
    <row r="33" spans="1:12" ht="48.75" customHeight="1" x14ac:dyDescent="0.2">
      <c r="A33" s="474">
        <v>29</v>
      </c>
      <c r="B33" s="425"/>
      <c r="C33" s="451"/>
      <c r="D33" s="434"/>
      <c r="E33" s="451"/>
      <c r="F33" s="433"/>
      <c r="G33" s="451"/>
      <c r="H33" s="451"/>
      <c r="I33" s="433"/>
      <c r="J33" s="427"/>
      <c r="K33" s="425"/>
      <c r="L33" s="452">
        <f t="shared" si="0"/>
        <v>-7</v>
      </c>
    </row>
    <row r="34" spans="1:12" ht="48.75" customHeight="1" x14ac:dyDescent="0.2">
      <c r="A34" s="474">
        <v>30</v>
      </c>
      <c r="B34" s="425"/>
      <c r="C34" s="451"/>
      <c r="D34" s="434"/>
      <c r="E34" s="451"/>
      <c r="F34" s="433"/>
      <c r="G34" s="451"/>
      <c r="H34" s="451"/>
      <c r="I34" s="433"/>
      <c r="J34" s="427"/>
      <c r="K34" s="425"/>
      <c r="L34" s="452">
        <f t="shared" si="0"/>
        <v>-7</v>
      </c>
    </row>
    <row r="35" spans="1:12" ht="48.75" customHeight="1" x14ac:dyDescent="0.2">
      <c r="A35" s="474">
        <v>31</v>
      </c>
      <c r="B35" s="425"/>
      <c r="C35" s="451"/>
      <c r="D35" s="434"/>
      <c r="E35" s="451"/>
      <c r="F35" s="433"/>
      <c r="G35" s="451"/>
      <c r="H35" s="451"/>
      <c r="I35" s="433"/>
      <c r="J35" s="427"/>
      <c r="K35" s="425"/>
      <c r="L35" s="452">
        <v>4</v>
      </c>
    </row>
    <row r="36" spans="1:12" ht="48.75" customHeight="1" x14ac:dyDescent="0.2">
      <c r="A36" s="474">
        <v>32</v>
      </c>
      <c r="B36" s="425"/>
      <c r="C36" s="451"/>
      <c r="D36" s="434"/>
      <c r="E36" s="451"/>
      <c r="F36" s="433"/>
      <c r="G36" s="451"/>
      <c r="H36" s="451"/>
      <c r="I36" s="433"/>
      <c r="J36" s="427"/>
      <c r="K36" s="425"/>
      <c r="L36" s="452">
        <v>4</v>
      </c>
    </row>
    <row r="37" spans="1:12" ht="48.75" customHeight="1" x14ac:dyDescent="0.2">
      <c r="A37" s="474">
        <v>33</v>
      </c>
      <c r="B37" s="425"/>
      <c r="C37" s="451"/>
      <c r="D37" s="434"/>
      <c r="E37" s="451"/>
      <c r="F37" s="433"/>
      <c r="G37" s="451"/>
      <c r="H37" s="451"/>
      <c r="I37" s="433"/>
      <c r="J37" s="427"/>
      <c r="K37" s="425"/>
      <c r="L37" s="452">
        <v>4</v>
      </c>
    </row>
    <row r="38" spans="1:12" ht="48.75" customHeight="1" x14ac:dyDescent="0.2">
      <c r="A38" s="446">
        <v>34</v>
      </c>
      <c r="B38" s="425"/>
      <c r="C38" s="451"/>
      <c r="D38" s="434"/>
      <c r="E38" s="451"/>
      <c r="F38" s="433"/>
      <c r="G38" s="451"/>
      <c r="H38" s="451"/>
      <c r="I38" s="433"/>
      <c r="J38" s="427"/>
      <c r="K38" s="425"/>
      <c r="L38" s="452">
        <f t="shared" si="0"/>
        <v>-7</v>
      </c>
    </row>
    <row r="39" spans="1:12" ht="48.75" customHeight="1" x14ac:dyDescent="0.2">
      <c r="A39" s="446">
        <v>35</v>
      </c>
      <c r="B39" s="425"/>
      <c r="C39" s="451"/>
      <c r="D39" s="434"/>
      <c r="E39" s="451"/>
      <c r="F39" s="433"/>
      <c r="G39" s="451"/>
      <c r="H39" s="451"/>
      <c r="I39" s="433"/>
      <c r="J39" s="427"/>
      <c r="K39" s="425"/>
      <c r="L39" s="452">
        <f t="shared" si="0"/>
        <v>-7</v>
      </c>
    </row>
    <row r="40" spans="1:12" ht="48.75" customHeight="1" x14ac:dyDescent="0.2">
      <c r="A40" s="446">
        <v>36</v>
      </c>
      <c r="B40" s="425"/>
      <c r="C40" s="451"/>
      <c r="D40" s="434"/>
      <c r="E40" s="451"/>
      <c r="F40" s="433"/>
      <c r="G40" s="451"/>
      <c r="H40" s="451"/>
      <c r="I40" s="433"/>
      <c r="J40" s="427"/>
      <c r="K40" s="425"/>
      <c r="L40" s="452">
        <f t="shared" si="0"/>
        <v>-7</v>
      </c>
    </row>
    <row r="41" spans="1:12" ht="48.75" customHeight="1" x14ac:dyDescent="0.2">
      <c r="A41" s="446">
        <v>37</v>
      </c>
      <c r="B41" s="425"/>
      <c r="C41" s="451"/>
      <c r="D41" s="434"/>
      <c r="E41" s="451"/>
      <c r="F41" s="433"/>
      <c r="G41" s="451"/>
      <c r="H41" s="451"/>
      <c r="I41" s="433"/>
      <c r="J41" s="427"/>
      <c r="K41" s="425"/>
      <c r="L41" s="452">
        <f t="shared" si="0"/>
        <v>-7</v>
      </c>
    </row>
    <row r="42" spans="1:12" ht="48.75" customHeight="1" x14ac:dyDescent="0.2">
      <c r="A42" s="446">
        <v>38</v>
      </c>
      <c r="B42" s="425"/>
      <c r="C42" s="451"/>
      <c r="D42" s="434"/>
      <c r="E42" s="451"/>
      <c r="F42" s="433"/>
      <c r="G42" s="451"/>
      <c r="H42" s="451"/>
      <c r="I42" s="433"/>
      <c r="J42" s="427"/>
      <c r="K42" s="425"/>
      <c r="L42" s="452">
        <f t="shared" si="0"/>
        <v>-7</v>
      </c>
    </row>
    <row r="43" spans="1:12" ht="48.75" customHeight="1" x14ac:dyDescent="0.2">
      <c r="A43" s="446">
        <v>39</v>
      </c>
      <c r="B43" s="425"/>
      <c r="C43" s="451"/>
      <c r="D43" s="434"/>
      <c r="E43" s="451"/>
      <c r="F43" s="433"/>
      <c r="G43" s="451"/>
      <c r="H43" s="451"/>
      <c r="I43" s="433"/>
      <c r="J43" s="427"/>
      <c r="K43" s="427"/>
      <c r="L43" s="452">
        <f t="shared" si="0"/>
        <v>-7</v>
      </c>
    </row>
    <row r="44" spans="1:12" ht="48.75" customHeight="1" x14ac:dyDescent="0.2">
      <c r="A44" s="446">
        <v>40</v>
      </c>
      <c r="B44" s="425"/>
      <c r="C44" s="451"/>
      <c r="D44" s="434"/>
      <c r="E44" s="451"/>
      <c r="F44" s="433"/>
      <c r="G44" s="451"/>
      <c r="H44" s="451"/>
      <c r="I44" s="433"/>
      <c r="J44" s="427"/>
      <c r="K44" s="427"/>
      <c r="L44" s="452">
        <f t="shared" si="0"/>
        <v>-7</v>
      </c>
    </row>
    <row r="45" spans="1:12" ht="48.75" customHeight="1" x14ac:dyDescent="0.2">
      <c r="A45" s="446">
        <v>41</v>
      </c>
      <c r="B45" s="425"/>
      <c r="C45" s="451"/>
      <c r="D45" s="434"/>
      <c r="E45" s="451"/>
      <c r="F45" s="433"/>
      <c r="G45" s="451"/>
      <c r="H45" s="451"/>
      <c r="I45" s="433"/>
      <c r="J45" s="427"/>
      <c r="K45" s="427"/>
      <c r="L45" s="452">
        <f t="shared" si="0"/>
        <v>-7</v>
      </c>
    </row>
    <row r="46" spans="1:12" ht="48.75" customHeight="1" x14ac:dyDescent="0.2">
      <c r="A46" s="446">
        <v>42</v>
      </c>
      <c r="B46" s="425"/>
      <c r="C46" s="451"/>
      <c r="D46" s="434"/>
      <c r="E46" s="451"/>
      <c r="F46" s="433"/>
      <c r="G46" s="451"/>
      <c r="H46" s="451"/>
      <c r="I46" s="433"/>
      <c r="J46" s="427"/>
      <c r="K46" s="427"/>
      <c r="L46" s="452">
        <f t="shared" si="0"/>
        <v>-7</v>
      </c>
    </row>
    <row r="47" spans="1:12" ht="48.75" customHeight="1" x14ac:dyDescent="0.2">
      <c r="A47" s="446">
        <v>43</v>
      </c>
      <c r="B47" s="425"/>
      <c r="C47" s="451"/>
      <c r="D47" s="434"/>
      <c r="E47" s="451"/>
      <c r="F47" s="433"/>
      <c r="G47" s="451"/>
      <c r="H47" s="451"/>
      <c r="I47" s="433"/>
      <c r="J47" s="427"/>
      <c r="K47" s="427"/>
      <c r="L47" s="452">
        <f t="shared" si="0"/>
        <v>-7</v>
      </c>
    </row>
    <row r="48" spans="1:12" ht="48.75" customHeight="1" x14ac:dyDescent="0.2">
      <c r="A48" s="446">
        <v>44</v>
      </c>
      <c r="B48" s="425"/>
      <c r="C48" s="451"/>
      <c r="D48" s="434"/>
      <c r="E48" s="451"/>
      <c r="F48" s="433"/>
      <c r="G48" s="451"/>
      <c r="H48" s="451"/>
      <c r="I48" s="433"/>
      <c r="J48" s="427"/>
      <c r="K48" s="473"/>
      <c r="L48" s="452">
        <f t="shared" si="0"/>
        <v>-7</v>
      </c>
    </row>
    <row r="49" spans="1:12" ht="48.75" customHeight="1" x14ac:dyDescent="0.2">
      <c r="A49" s="446">
        <v>45</v>
      </c>
      <c r="B49" s="425"/>
      <c r="C49" s="451"/>
      <c r="D49" s="434"/>
      <c r="E49" s="451"/>
      <c r="F49" s="433"/>
      <c r="G49" s="451"/>
      <c r="H49" s="451"/>
      <c r="I49" s="433"/>
      <c r="J49" s="427"/>
      <c r="K49" s="473"/>
      <c r="L49" s="452">
        <f t="shared" si="0"/>
        <v>-7</v>
      </c>
    </row>
    <row r="50" spans="1:12" ht="48.75" customHeight="1" x14ac:dyDescent="0.2">
      <c r="A50" s="446">
        <v>46</v>
      </c>
      <c r="B50" s="425"/>
      <c r="C50" s="451"/>
      <c r="D50" s="434"/>
      <c r="E50" s="451"/>
      <c r="F50" s="433"/>
      <c r="G50" s="451"/>
      <c r="H50" s="451"/>
      <c r="I50" s="433"/>
      <c r="J50" s="427"/>
      <c r="K50" s="473"/>
      <c r="L50" s="452">
        <f t="shared" si="0"/>
        <v>-7</v>
      </c>
    </row>
    <row r="51" spans="1:12" ht="12.75" customHeight="1" x14ac:dyDescent="0.2">
      <c r="A51" s="446">
        <v>47</v>
      </c>
      <c r="B51" s="414"/>
      <c r="C51" s="447"/>
      <c r="D51" s="449"/>
      <c r="E51" s="447"/>
      <c r="F51" s="443"/>
      <c r="G51" s="447"/>
      <c r="H51" s="447"/>
      <c r="I51" s="443"/>
      <c r="J51" s="415"/>
      <c r="K51" s="450"/>
      <c r="L51" s="448">
        <f>MONTH(B51)-$L$1+1</f>
        <v>-7</v>
      </c>
    </row>
    <row r="52" spans="1:12" ht="12.75" customHeight="1" x14ac:dyDescent="0.2">
      <c r="A52" s="446">
        <v>48</v>
      </c>
      <c r="B52" s="414"/>
      <c r="C52" s="447"/>
      <c r="D52" s="449"/>
      <c r="E52" s="447"/>
      <c r="F52" s="443"/>
      <c r="G52" s="447"/>
      <c r="H52" s="447"/>
      <c r="I52" s="443"/>
      <c r="J52" s="415"/>
      <c r="K52" s="450"/>
      <c r="L52" s="448">
        <f>MONTH(B52)-$L$1+1</f>
        <v>-7</v>
      </c>
    </row>
    <row r="53" spans="1:12" ht="12.75" customHeight="1" x14ac:dyDescent="0.2">
      <c r="A53" s="446">
        <v>49</v>
      </c>
      <c r="B53" s="414"/>
      <c r="C53" s="447"/>
      <c r="D53" s="449"/>
      <c r="E53" s="447"/>
      <c r="F53" s="443"/>
      <c r="G53" s="447"/>
      <c r="H53" s="447"/>
      <c r="I53" s="443"/>
      <c r="J53" s="415"/>
      <c r="K53" s="450"/>
      <c r="L53" s="448">
        <f>MONTH(B53)-$L$1+1</f>
        <v>-7</v>
      </c>
    </row>
    <row r="54" spans="1:12" ht="12.75" customHeight="1" x14ac:dyDescent="0.2">
      <c r="A54" s="446">
        <v>50</v>
      </c>
      <c r="B54" s="414"/>
      <c r="C54" s="447"/>
      <c r="D54" s="449"/>
      <c r="E54" s="447"/>
      <c r="F54" s="443"/>
      <c r="G54" s="447"/>
      <c r="H54" s="447"/>
      <c r="I54" s="443"/>
      <c r="J54" s="415"/>
      <c r="K54" s="450"/>
      <c r="L54" s="448">
        <f>MONTH(B54)-$L$1+1</f>
        <v>-7</v>
      </c>
    </row>
    <row r="55" spans="1:12" x14ac:dyDescent="0.2">
      <c r="D55" s="472"/>
    </row>
    <row r="56" spans="1:12" x14ac:dyDescent="0.2">
      <c r="D56" s="472"/>
    </row>
  </sheetData>
  <sheetProtection formatColumns="0" formatRows="0" insertColumns="0" insertRows="0" deleteRows="0" autoFilter="0"/>
  <autoFilter ref="A4:K54">
    <sortState ref="A5:Z2004">
      <sortCondition ref="A4:A2004"/>
    </sortState>
  </autoFilter>
  <mergeCells count="3">
    <mergeCell ref="A1:K1"/>
    <mergeCell ref="A2:K2"/>
    <mergeCell ref="A3:K3"/>
  </mergeCells>
  <dataValidations count="2">
    <dataValidation type="list" allowBlank="1" showInputMessage="1" showErrorMessage="1" sqref="C5:C54">
      <formula1>Reserva</formula1>
    </dataValidation>
    <dataValidation type="date" allowBlank="1" showInputMessage="1" showErrorMessage="1" sqref="B5 B9">
      <formula1>40544</formula1>
      <formula2>44196</formula2>
    </dataValidation>
  </dataValidations>
  <pageMargins left="0.59055118110236227" right="0.59055118110236227" top="0.59055118110236227" bottom="0.59055118110236227" header="0" footer="0"/>
  <pageSetup paperSize="9" scale="64" fitToHeight="0" pageOrder="overThenDown" orientation="landscape" r:id="rId1"/>
  <headerFooter>
    <oddFooter>Página &amp;P de &amp;N</oddFooter>
  </headerFooter>
  <colBreaks count="1" manualBreakCount="1">
    <brk id="5"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showGridLines="0" zoomScaleNormal="100" zoomScaleSheetLayoutView="100" workbookViewId="0">
      <selection activeCell="A13" sqref="A13"/>
    </sheetView>
  </sheetViews>
  <sheetFormatPr defaultRowHeight="12.75" x14ac:dyDescent="0.2"/>
  <cols>
    <col min="1" max="1" width="135.28515625" customWidth="1"/>
  </cols>
  <sheetData>
    <row r="1" spans="1:1" s="1" customFormat="1" ht="18" x14ac:dyDescent="0.2">
      <c r="A1" s="41" t="s">
        <v>359</v>
      </c>
    </row>
    <row r="2" spans="1:1" s="1" customFormat="1" ht="39" customHeight="1" x14ac:dyDescent="0.2">
      <c r="A2" s="4"/>
    </row>
    <row r="3" spans="1:1" s="1" customFormat="1" ht="28.5" x14ac:dyDescent="0.2">
      <c r="A3" s="396" t="str">
        <f>"Declaro, para todos os fins, que são verídicas todas as informações contidas neste relatório do "&amp;Capa!A1</f>
        <v>Declaro, para todos os fins, que são verídicas todas as informações contidas neste relatório do Termo de Parceria nº. 42/2017 celebrado entre a Fundação Clóvis Salgado - FCS e a Associação Pró-Cultura e Promoção das Artes - APPA</v>
      </c>
    </row>
    <row r="4" spans="1:1" s="1" customFormat="1" ht="46.5" customHeight="1" x14ac:dyDescent="0.2">
      <c r="A4" s="60" t="s">
        <v>22</v>
      </c>
    </row>
    <row r="5" spans="1:1" s="1" customFormat="1" ht="14.25" x14ac:dyDescent="0.2">
      <c r="A5" s="60" t="s">
        <v>416</v>
      </c>
    </row>
    <row r="6" spans="1:1" s="1" customFormat="1" ht="14.25" x14ac:dyDescent="0.2">
      <c r="A6" s="60" t="s">
        <v>414</v>
      </c>
    </row>
    <row r="7" spans="1:1" s="1" customFormat="1" ht="14.25" x14ac:dyDescent="0.2">
      <c r="A7" s="60" t="s">
        <v>415</v>
      </c>
    </row>
    <row r="8" spans="1:1" s="1" customFormat="1" ht="14.25" x14ac:dyDescent="0.2">
      <c r="A8" s="395"/>
    </row>
    <row r="9" spans="1:1" s="1" customFormat="1" ht="14.25" x14ac:dyDescent="0.2">
      <c r="A9" s="60" t="s">
        <v>2789</v>
      </c>
    </row>
    <row r="10" spans="1:1" s="1" customFormat="1" ht="48.75" customHeight="1" x14ac:dyDescent="0.2">
      <c r="A10" s="6"/>
    </row>
    <row r="11" spans="1:1" s="1" customFormat="1" x14ac:dyDescent="0.2">
      <c r="A11" s="7"/>
    </row>
    <row r="12" spans="1:1" s="1" customFormat="1" ht="9.75" customHeight="1" x14ac:dyDescent="0.2">
      <c r="A12" s="2"/>
    </row>
  </sheetData>
  <sheetProtection algorithmName="SHA-512" hashValue="4CPSqtyikfZv41VG8viwDu4/021w0F/P9bcuvqDYdQyKwI/V/p5sz6chX+1YoZjW4eT8amIQEnC6xTqAf3ATeQ==" saltValue="Cl99IWvx9ErtV+eR7v0VIg==" spinCount="100000" sheet="1" objects="1" scenarios="1" formatCells="0" formatRows="0"/>
  <pageMargins left="0.511811024" right="0.511811024" top="0.78740157499999996" bottom="0.78740157499999996" header="0.31496062000000002" footer="0.31496062000000002"/>
  <pageSetup paperSize="9" orientation="portrait" horizontalDpi="4294967294" verticalDpi="429496729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showGridLines="0" workbookViewId="0">
      <selection activeCell="A4" sqref="A4"/>
    </sheetView>
  </sheetViews>
  <sheetFormatPr defaultRowHeight="12.75" x14ac:dyDescent="0.2"/>
  <cols>
    <col min="1" max="1" width="135.28515625" customWidth="1"/>
  </cols>
  <sheetData>
    <row r="1" spans="1:1" s="1" customFormat="1" ht="18" x14ac:dyDescent="0.2">
      <c r="A1" s="41" t="s">
        <v>360</v>
      </c>
    </row>
    <row r="2" spans="1:1" s="1" customFormat="1" ht="39" customHeight="1" x14ac:dyDescent="0.2">
      <c r="A2" s="4"/>
    </row>
    <row r="3" spans="1:1" s="1" customFormat="1" ht="156.75" x14ac:dyDescent="0.2">
      <c r="A3" s="392" t="s">
        <v>362</v>
      </c>
    </row>
    <row r="4" spans="1:1" s="1" customFormat="1" ht="46.5" customHeight="1" x14ac:dyDescent="0.2">
      <c r="A4" s="6"/>
    </row>
    <row r="5" spans="1:1" s="1" customFormat="1" ht="14.25" x14ac:dyDescent="0.2">
      <c r="A5" s="499" t="s">
        <v>2798</v>
      </c>
    </row>
    <row r="6" spans="1:1" s="1" customFormat="1" ht="14.25" x14ac:dyDescent="0.2">
      <c r="A6" s="499" t="s">
        <v>2799</v>
      </c>
    </row>
    <row r="7" spans="1:1" s="1" customFormat="1" ht="14.25" x14ac:dyDescent="0.2">
      <c r="A7" s="499"/>
    </row>
    <row r="8" spans="1:1" s="1" customFormat="1" ht="14.25" x14ac:dyDescent="0.2">
      <c r="A8" s="5"/>
    </row>
    <row r="9" spans="1:1" s="1" customFormat="1" ht="14.25" x14ac:dyDescent="0.2">
      <c r="A9" s="5"/>
    </row>
    <row r="10" spans="1:1" s="1" customFormat="1" ht="14.25" x14ac:dyDescent="0.2">
      <c r="A10" s="6" t="s">
        <v>158</v>
      </c>
    </row>
    <row r="11" spans="1:1" s="1" customFormat="1" x14ac:dyDescent="0.2">
      <c r="A11" s="7"/>
    </row>
    <row r="12" spans="1:1" s="1" customFormat="1" ht="9.75" customHeight="1" x14ac:dyDescent="0.2">
      <c r="A12" s="2"/>
    </row>
  </sheetData>
  <sheetProtection algorithmName="SHA-512" hashValue="WRMuPO3JE74mYBbJTDt7+AnDD4bOd1Hi6ZO/EFRtx+y/g/QgFSwvGrJbsTnOS4bB/zzOLy1fKd+Wlf7LmZZJxg==" saltValue="+KL8YbMvsBVhkf1wU2a7fQ==" spinCount="100000" sheet="1" objects="1" scenarios="1" formatCells="0"/>
  <pageMargins left="0.511811024" right="0.511811024" top="0.78740157499999996" bottom="0.78740157499999996" header="0.31496062000000002" footer="0.31496062000000002"/>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pageSetUpPr fitToPage="1"/>
  </sheetPr>
  <dimension ref="A1:S82"/>
  <sheetViews>
    <sheetView zoomScaleNormal="100" zoomScaleSheetLayoutView="100" workbookViewId="0">
      <selection activeCell="D72" sqref="D72"/>
    </sheetView>
  </sheetViews>
  <sheetFormatPr defaultRowHeight="12.75" x14ac:dyDescent="0.2"/>
  <cols>
    <col min="1" max="1" width="47.85546875" style="258" customWidth="1"/>
    <col min="2" max="2" width="26.28515625" style="258" customWidth="1"/>
    <col min="3" max="3" width="29.5703125" style="258" customWidth="1"/>
    <col min="4" max="4" width="31.42578125" style="258" customWidth="1"/>
    <col min="5" max="6" width="31" style="258" customWidth="1"/>
    <col min="7" max="7" width="3.85546875" style="258" customWidth="1"/>
    <col min="8" max="8" width="10.140625" style="258" customWidth="1"/>
    <col min="9" max="9" width="15.140625" style="258" customWidth="1"/>
    <col min="10" max="10" width="2.7109375" style="258" customWidth="1"/>
    <col min="11" max="11" width="9.140625" style="258"/>
    <col min="12" max="14" width="13.28515625" style="258" customWidth="1"/>
    <col min="15" max="15" width="0.7109375" style="300" customWidth="1"/>
    <col min="16" max="16" width="10.28515625" style="258" bestFit="1" customWidth="1"/>
    <col min="17" max="17" width="13.28515625" style="258" customWidth="1"/>
    <col min="18" max="18" width="5.85546875" style="258" customWidth="1"/>
    <col min="19" max="19" width="9.140625" style="258"/>
    <col min="20" max="22" width="13.28515625" style="258" customWidth="1"/>
    <col min="23" max="23" width="1.85546875" style="258" customWidth="1"/>
    <col min="24" max="24" width="9.140625" style="258"/>
    <col min="25" max="25" width="13.28515625" style="258" customWidth="1"/>
    <col min="26" max="16384" width="9.140625" style="258"/>
  </cols>
  <sheetData>
    <row r="1" spans="1:19" s="257" customFormat="1" ht="35.25" customHeight="1" x14ac:dyDescent="0.2">
      <c r="A1" s="256" t="s">
        <v>35</v>
      </c>
      <c r="B1" s="256" t="s">
        <v>310</v>
      </c>
      <c r="C1" s="256" t="s">
        <v>189</v>
      </c>
      <c r="D1" s="251" t="s">
        <v>281</v>
      </c>
      <c r="E1" s="256" t="s">
        <v>146</v>
      </c>
      <c r="F1" s="252" t="s">
        <v>335</v>
      </c>
      <c r="H1" s="258"/>
      <c r="I1" s="258"/>
      <c r="K1" s="258"/>
      <c r="L1" s="258"/>
      <c r="M1" s="258"/>
      <c r="N1" s="258"/>
      <c r="O1" s="258"/>
      <c r="P1" s="258"/>
      <c r="Q1" s="258"/>
      <c r="R1" s="258"/>
      <c r="S1" s="258"/>
    </row>
    <row r="2" spans="1:19" ht="28.5" x14ac:dyDescent="0.2">
      <c r="A2" s="252" t="s">
        <v>247</v>
      </c>
      <c r="B2" s="259"/>
      <c r="C2" s="252" t="s">
        <v>2</v>
      </c>
      <c r="D2" s="253" t="s">
        <v>3</v>
      </c>
      <c r="E2" s="252" t="s">
        <v>231</v>
      </c>
      <c r="F2" s="252" t="s">
        <v>350</v>
      </c>
      <c r="O2" s="258"/>
    </row>
    <row r="3" spans="1:19" ht="28.5" x14ac:dyDescent="0.2">
      <c r="A3" s="252" t="s">
        <v>248</v>
      </c>
      <c r="B3" s="259"/>
      <c r="C3" s="252" t="s">
        <v>180</v>
      </c>
      <c r="D3" s="253" t="s">
        <v>157</v>
      </c>
      <c r="E3" s="252" t="s">
        <v>232</v>
      </c>
      <c r="F3" s="252" t="s">
        <v>344</v>
      </c>
      <c r="O3" s="258"/>
    </row>
    <row r="4" spans="1:19" ht="14.25" x14ac:dyDescent="0.2">
      <c r="A4" s="252" t="s">
        <v>172</v>
      </c>
      <c r="B4" s="259"/>
      <c r="C4" s="252" t="s">
        <v>175</v>
      </c>
      <c r="D4" s="253" t="s">
        <v>4</v>
      </c>
      <c r="E4" s="252" t="s">
        <v>233</v>
      </c>
      <c r="O4" s="258"/>
    </row>
    <row r="5" spans="1:19" ht="28.5" customHeight="1" x14ac:dyDescent="0.2">
      <c r="A5" s="259"/>
      <c r="C5" s="252" t="s">
        <v>179</v>
      </c>
      <c r="D5" s="253" t="s">
        <v>66</v>
      </c>
      <c r="E5" s="252" t="s">
        <v>234</v>
      </c>
      <c r="F5" s="380"/>
      <c r="O5" s="258"/>
    </row>
    <row r="6" spans="1:19" ht="28.5" x14ac:dyDescent="0.2">
      <c r="A6" s="259"/>
      <c r="B6" s="259"/>
      <c r="C6" s="252" t="s">
        <v>181</v>
      </c>
      <c r="D6" s="253" t="s">
        <v>86</v>
      </c>
      <c r="E6" s="252" t="s">
        <v>235</v>
      </c>
      <c r="F6" s="380"/>
      <c r="O6" s="258"/>
    </row>
    <row r="7" spans="1:19" ht="28.5" x14ac:dyDescent="0.2">
      <c r="A7" s="259"/>
      <c r="B7" s="259"/>
      <c r="C7" s="252" t="s">
        <v>95</v>
      </c>
      <c r="D7" s="253" t="s">
        <v>85</v>
      </c>
      <c r="E7" s="252" t="s">
        <v>236</v>
      </c>
      <c r="F7" s="380"/>
      <c r="O7" s="258"/>
    </row>
    <row r="8" spans="1:19" ht="42.75" x14ac:dyDescent="0.2">
      <c r="A8" s="259"/>
      <c r="B8" s="259"/>
      <c r="C8" s="252" t="s">
        <v>259</v>
      </c>
      <c r="D8" s="253" t="s">
        <v>166</v>
      </c>
      <c r="E8" s="252" t="s">
        <v>237</v>
      </c>
      <c r="F8" s="380"/>
      <c r="O8" s="258"/>
    </row>
    <row r="9" spans="1:19" ht="42.75" x14ac:dyDescent="0.2">
      <c r="A9" s="259"/>
      <c r="B9" s="259"/>
      <c r="C9" s="252" t="s">
        <v>261</v>
      </c>
      <c r="D9" s="253" t="s">
        <v>167</v>
      </c>
      <c r="E9" s="252" t="s">
        <v>238</v>
      </c>
      <c r="F9" s="380"/>
      <c r="O9" s="258"/>
    </row>
    <row r="10" spans="1:19" ht="14.25" x14ac:dyDescent="0.2">
      <c r="A10" s="259"/>
      <c r="B10" s="259"/>
      <c r="C10" s="252" t="s">
        <v>262</v>
      </c>
      <c r="D10" s="253" t="s">
        <v>190</v>
      </c>
      <c r="E10" s="252" t="s">
        <v>239</v>
      </c>
      <c r="F10" s="380"/>
      <c r="O10" s="258"/>
    </row>
    <row r="11" spans="1:19" ht="42.75" x14ac:dyDescent="0.2">
      <c r="A11" s="259"/>
      <c r="B11" s="259"/>
      <c r="C11" s="252" t="s">
        <v>277</v>
      </c>
      <c r="D11" s="253" t="s">
        <v>187</v>
      </c>
      <c r="E11" s="252" t="s">
        <v>240</v>
      </c>
      <c r="F11" s="380"/>
      <c r="O11" s="258"/>
    </row>
    <row r="12" spans="1:19" ht="14.25" x14ac:dyDescent="0.2">
      <c r="A12" s="259"/>
      <c r="B12" s="259"/>
      <c r="C12" s="252" t="s">
        <v>5</v>
      </c>
      <c r="D12" s="253" t="s">
        <v>60</v>
      </c>
      <c r="E12" s="252" t="s">
        <v>241</v>
      </c>
      <c r="F12" s="380"/>
    </row>
    <row r="13" spans="1:19" ht="14.25" x14ac:dyDescent="0.2">
      <c r="A13" s="259"/>
      <c r="B13" s="259"/>
      <c r="C13" s="252" t="s">
        <v>11</v>
      </c>
      <c r="D13" s="253" t="s">
        <v>10</v>
      </c>
      <c r="E13" s="252" t="s">
        <v>242</v>
      </c>
      <c r="F13" s="380"/>
    </row>
    <row r="14" spans="1:19" ht="14.25" x14ac:dyDescent="0.2">
      <c r="A14" s="259"/>
      <c r="B14" s="259"/>
      <c r="C14" s="252" t="s">
        <v>278</v>
      </c>
      <c r="D14" s="253" t="s">
        <v>352</v>
      </c>
      <c r="E14" s="252" t="s">
        <v>73</v>
      </c>
      <c r="F14" s="380"/>
    </row>
    <row r="15" spans="1:19" ht="14.25" x14ac:dyDescent="0.2">
      <c r="A15" s="259"/>
      <c r="B15" s="259"/>
      <c r="C15" s="252" t="s">
        <v>301</v>
      </c>
      <c r="D15" s="253" t="s">
        <v>184</v>
      </c>
      <c r="E15" s="259"/>
      <c r="F15" s="380"/>
    </row>
    <row r="16" spans="1:19" ht="28.5" x14ac:dyDescent="0.2">
      <c r="A16" s="259"/>
      <c r="B16" s="259"/>
      <c r="C16" s="252" t="s">
        <v>279</v>
      </c>
      <c r="D16" s="253" t="s">
        <v>191</v>
      </c>
      <c r="E16" s="259"/>
      <c r="F16" s="259"/>
    </row>
    <row r="17" spans="1:6" ht="28.5" x14ac:dyDescent="0.2">
      <c r="A17" s="259"/>
      <c r="B17" s="259"/>
      <c r="C17" s="252" t="s">
        <v>182</v>
      </c>
      <c r="D17" s="254" t="s">
        <v>229</v>
      </c>
      <c r="E17" s="259"/>
      <c r="F17" s="259"/>
    </row>
    <row r="18" spans="1:6" ht="28.5" x14ac:dyDescent="0.2">
      <c r="A18" s="259"/>
      <c r="B18" s="259"/>
      <c r="C18" s="252" t="s">
        <v>186</v>
      </c>
      <c r="D18" s="253" t="s">
        <v>67</v>
      </c>
      <c r="E18" s="259"/>
      <c r="F18" s="259"/>
    </row>
    <row r="19" spans="1:6" ht="28.5" x14ac:dyDescent="0.2">
      <c r="A19" s="259"/>
      <c r="B19" s="259"/>
      <c r="C19" s="252" t="s">
        <v>299</v>
      </c>
      <c r="D19" s="253" t="s">
        <v>192</v>
      </c>
      <c r="E19" s="259"/>
      <c r="F19" s="259"/>
    </row>
    <row r="20" spans="1:6" ht="28.5" x14ac:dyDescent="0.2">
      <c r="A20" s="259"/>
      <c r="B20" s="259"/>
      <c r="C20" s="252" t="s">
        <v>183</v>
      </c>
      <c r="D20" s="253" t="s">
        <v>193</v>
      </c>
      <c r="E20" s="259"/>
      <c r="F20" s="259"/>
    </row>
    <row r="21" spans="1:6" ht="28.5" x14ac:dyDescent="0.2">
      <c r="A21" s="259"/>
      <c r="B21" s="259"/>
      <c r="C21" s="252" t="s">
        <v>311</v>
      </c>
      <c r="D21" s="254" t="s">
        <v>194</v>
      </c>
      <c r="E21" s="259"/>
      <c r="F21" s="259"/>
    </row>
    <row r="22" spans="1:6" ht="42.75" x14ac:dyDescent="0.2">
      <c r="A22" s="259"/>
      <c r="B22" s="259"/>
      <c r="C22" s="252" t="s">
        <v>164</v>
      </c>
      <c r="D22" s="254" t="s">
        <v>195</v>
      </c>
      <c r="E22" s="259"/>
      <c r="F22" s="259"/>
    </row>
    <row r="23" spans="1:6" ht="28.5" x14ac:dyDescent="0.2">
      <c r="A23" s="259"/>
      <c r="B23" s="259"/>
      <c r="C23" s="252" t="s">
        <v>7</v>
      </c>
      <c r="D23" s="254" t="s">
        <v>196</v>
      </c>
      <c r="E23" s="259"/>
      <c r="F23" s="259"/>
    </row>
    <row r="24" spans="1:6" ht="28.5" x14ac:dyDescent="0.2">
      <c r="A24" s="259"/>
      <c r="B24" s="259"/>
      <c r="C24" s="252" t="s">
        <v>351</v>
      </c>
      <c r="D24" s="254" t="s">
        <v>263</v>
      </c>
      <c r="E24" s="259"/>
      <c r="F24" s="259"/>
    </row>
    <row r="25" spans="1:6" ht="28.5" x14ac:dyDescent="0.2">
      <c r="A25" s="259"/>
      <c r="B25" s="259"/>
      <c r="C25" s="252" t="s">
        <v>9</v>
      </c>
      <c r="D25" s="254" t="s">
        <v>93</v>
      </c>
      <c r="E25" s="259"/>
      <c r="F25" s="259"/>
    </row>
    <row r="26" spans="1:6" ht="28.5" x14ac:dyDescent="0.2">
      <c r="A26" s="259"/>
      <c r="B26" s="259"/>
      <c r="C26" s="252" t="s">
        <v>58</v>
      </c>
      <c r="D26" s="254" t="s">
        <v>353</v>
      </c>
      <c r="E26" s="259"/>
      <c r="F26" s="259"/>
    </row>
    <row r="27" spans="1:6" ht="14.25" x14ac:dyDescent="0.2">
      <c r="A27" s="259"/>
      <c r="B27" s="259"/>
      <c r="C27" s="252" t="s">
        <v>59</v>
      </c>
      <c r="D27" s="254" t="s">
        <v>83</v>
      </c>
      <c r="E27" s="259"/>
      <c r="F27" s="259"/>
    </row>
    <row r="28" spans="1:6" ht="28.5" x14ac:dyDescent="0.2">
      <c r="A28" s="259"/>
      <c r="B28" s="259"/>
      <c r="C28" s="252" t="s">
        <v>78</v>
      </c>
      <c r="D28" s="254" t="s">
        <v>197</v>
      </c>
      <c r="E28" s="259"/>
      <c r="F28" s="259"/>
    </row>
    <row r="29" spans="1:6" ht="28.5" x14ac:dyDescent="0.2">
      <c r="A29" s="259"/>
      <c r="B29" s="259"/>
      <c r="C29" s="259"/>
      <c r="D29" s="254" t="s">
        <v>91</v>
      </c>
      <c r="E29" s="259"/>
      <c r="F29" s="259"/>
    </row>
    <row r="30" spans="1:6" ht="14.25" x14ac:dyDescent="0.2">
      <c r="A30" s="259"/>
      <c r="B30" s="259"/>
      <c r="C30" s="259"/>
      <c r="D30" s="254" t="s">
        <v>87</v>
      </c>
      <c r="E30" s="259"/>
      <c r="F30" s="259"/>
    </row>
    <row r="31" spans="1:6" ht="14.25" x14ac:dyDescent="0.2">
      <c r="A31" s="259"/>
      <c r="B31" s="259"/>
      <c r="C31" s="259"/>
      <c r="D31" s="254" t="s">
        <v>185</v>
      </c>
      <c r="E31" s="259"/>
      <c r="F31" s="259"/>
    </row>
    <row r="32" spans="1:6" ht="14.25" x14ac:dyDescent="0.2">
      <c r="A32" s="259"/>
      <c r="B32" s="259"/>
      <c r="C32" s="259"/>
      <c r="D32" s="254" t="s">
        <v>62</v>
      </c>
      <c r="E32" s="259"/>
      <c r="F32" s="259"/>
    </row>
    <row r="33" spans="1:6" ht="14.25" x14ac:dyDescent="0.2">
      <c r="A33" s="259"/>
      <c r="B33" s="259"/>
      <c r="C33" s="259"/>
      <c r="D33" s="254" t="s">
        <v>61</v>
      </c>
      <c r="E33" s="259"/>
      <c r="F33" s="259"/>
    </row>
    <row r="34" spans="1:6" ht="14.25" x14ac:dyDescent="0.2">
      <c r="A34" s="259"/>
      <c r="B34" s="259"/>
      <c r="C34" s="259"/>
      <c r="D34" s="254" t="s">
        <v>72</v>
      </c>
      <c r="E34" s="259"/>
      <c r="F34" s="259"/>
    </row>
    <row r="35" spans="1:6" ht="14.25" x14ac:dyDescent="0.2">
      <c r="A35" s="259"/>
      <c r="B35" s="259"/>
      <c r="C35" s="259"/>
      <c r="D35" s="254" t="s">
        <v>70</v>
      </c>
      <c r="E35" s="259"/>
      <c r="F35" s="259"/>
    </row>
    <row r="36" spans="1:6" ht="28.5" x14ac:dyDescent="0.2">
      <c r="A36" s="259"/>
      <c r="B36" s="259"/>
      <c r="C36" s="259"/>
      <c r="D36" s="254" t="s">
        <v>68</v>
      </c>
      <c r="E36" s="259"/>
      <c r="F36" s="259"/>
    </row>
    <row r="37" spans="1:6" ht="14.25" x14ac:dyDescent="0.2">
      <c r="A37" s="259"/>
      <c r="B37" s="259"/>
      <c r="C37" s="259"/>
      <c r="D37" s="254" t="s">
        <v>69</v>
      </c>
      <c r="E37" s="259"/>
      <c r="F37" s="259"/>
    </row>
    <row r="38" spans="1:6" ht="14.25" x14ac:dyDescent="0.2">
      <c r="A38" s="259"/>
      <c r="B38" s="259"/>
      <c r="C38" s="259"/>
      <c r="D38" s="254" t="s">
        <v>79</v>
      </c>
      <c r="E38" s="259"/>
      <c r="F38" s="259"/>
    </row>
    <row r="39" spans="1:6" ht="14.25" x14ac:dyDescent="0.2">
      <c r="A39" s="259"/>
      <c r="B39" s="259"/>
      <c r="C39" s="259"/>
      <c r="D39" s="254" t="s">
        <v>71</v>
      </c>
      <c r="E39" s="259"/>
      <c r="F39" s="259"/>
    </row>
    <row r="40" spans="1:6" ht="14.25" x14ac:dyDescent="0.2">
      <c r="A40" s="259"/>
      <c r="B40" s="259"/>
      <c r="C40" s="259"/>
      <c r="D40" s="254" t="s">
        <v>143</v>
      </c>
      <c r="E40" s="259"/>
      <c r="F40" s="259"/>
    </row>
    <row r="41" spans="1:6" ht="14.25" x14ac:dyDescent="0.2">
      <c r="A41" s="259"/>
      <c r="B41" s="259"/>
      <c r="C41" s="259"/>
      <c r="D41" s="254" t="s">
        <v>141</v>
      </c>
      <c r="E41" s="259"/>
      <c r="F41" s="259"/>
    </row>
    <row r="42" spans="1:6" ht="14.25" x14ac:dyDescent="0.2">
      <c r="A42" s="259"/>
      <c r="B42" s="259"/>
      <c r="C42" s="259"/>
      <c r="D42" s="254" t="s">
        <v>63</v>
      </c>
      <c r="E42" s="259"/>
      <c r="F42" s="259"/>
    </row>
    <row r="43" spans="1:6" ht="14.25" x14ac:dyDescent="0.2">
      <c r="A43" s="259"/>
      <c r="B43" s="259"/>
      <c r="C43" s="259"/>
      <c r="D43" s="254" t="s">
        <v>89</v>
      </c>
      <c r="E43" s="259"/>
      <c r="F43" s="259"/>
    </row>
    <row r="44" spans="1:6" ht="14.25" x14ac:dyDescent="0.2">
      <c r="A44" s="259"/>
      <c r="B44" s="259"/>
      <c r="C44" s="259"/>
      <c r="D44" s="254" t="s">
        <v>264</v>
      </c>
      <c r="E44" s="259"/>
      <c r="F44" s="259"/>
    </row>
    <row r="45" spans="1:6" ht="14.25" x14ac:dyDescent="0.2">
      <c r="A45" s="259"/>
      <c r="B45" s="259"/>
      <c r="C45" s="259"/>
      <c r="D45" s="254" t="s">
        <v>0</v>
      </c>
      <c r="E45" s="259"/>
      <c r="F45" s="259"/>
    </row>
    <row r="46" spans="1:6" ht="14.25" x14ac:dyDescent="0.2">
      <c r="A46" s="259"/>
      <c r="B46" s="259"/>
      <c r="C46" s="259"/>
      <c r="D46" s="254" t="s">
        <v>90</v>
      </c>
      <c r="E46" s="259"/>
      <c r="F46" s="259"/>
    </row>
    <row r="47" spans="1:6" ht="14.25" x14ac:dyDescent="0.2">
      <c r="A47" s="259"/>
      <c r="B47" s="259"/>
      <c r="C47" s="259"/>
      <c r="D47" s="255" t="s">
        <v>230</v>
      </c>
      <c r="E47" s="259"/>
      <c r="F47" s="259"/>
    </row>
    <row r="48" spans="1:6" ht="14.25" x14ac:dyDescent="0.2">
      <c r="A48" s="259"/>
      <c r="B48" s="259"/>
      <c r="C48" s="259"/>
      <c r="D48" s="254" t="s">
        <v>274</v>
      </c>
      <c r="E48" s="259"/>
      <c r="F48" s="259"/>
    </row>
    <row r="49" spans="1:6" ht="14.25" x14ac:dyDescent="0.2">
      <c r="A49" s="259"/>
      <c r="B49" s="259"/>
      <c r="C49" s="259"/>
      <c r="D49" s="254" t="s">
        <v>99</v>
      </c>
      <c r="E49" s="259"/>
      <c r="F49" s="259"/>
    </row>
    <row r="50" spans="1:6" ht="14.25" x14ac:dyDescent="0.2">
      <c r="A50" s="259"/>
      <c r="B50" s="259"/>
      <c r="C50" s="259"/>
      <c r="D50" s="254" t="s">
        <v>100</v>
      </c>
      <c r="E50" s="259"/>
      <c r="F50" s="259"/>
    </row>
    <row r="51" spans="1:6" ht="14.25" x14ac:dyDescent="0.2">
      <c r="A51" s="259"/>
      <c r="B51" s="259"/>
      <c r="C51" s="259"/>
      <c r="D51" s="254" t="s">
        <v>65</v>
      </c>
      <c r="E51" s="259"/>
      <c r="F51" s="259"/>
    </row>
    <row r="52" spans="1:6" ht="14.25" x14ac:dyDescent="0.2">
      <c r="A52" s="259"/>
      <c r="B52" s="259"/>
      <c r="C52" s="259"/>
      <c r="D52" s="254" t="s">
        <v>88</v>
      </c>
      <c r="E52" s="259"/>
      <c r="F52" s="259"/>
    </row>
    <row r="53" spans="1:6" ht="28.5" x14ac:dyDescent="0.2">
      <c r="A53" s="259"/>
      <c r="B53" s="259"/>
      <c r="C53" s="259"/>
      <c r="D53" s="254" t="s">
        <v>212</v>
      </c>
      <c r="E53" s="259"/>
      <c r="F53" s="259"/>
    </row>
    <row r="54" spans="1:6" ht="14.25" x14ac:dyDescent="0.2">
      <c r="A54" s="259"/>
      <c r="B54" s="259"/>
      <c r="C54" s="259"/>
      <c r="D54" s="254" t="s">
        <v>92</v>
      </c>
      <c r="E54" s="259"/>
      <c r="F54" s="259"/>
    </row>
    <row r="55" spans="1:6" ht="14.25" x14ac:dyDescent="0.2">
      <c r="A55" s="259"/>
      <c r="B55" s="259"/>
      <c r="C55" s="259"/>
      <c r="D55" s="254" t="s">
        <v>84</v>
      </c>
      <c r="E55" s="259"/>
      <c r="F55" s="259"/>
    </row>
    <row r="56" spans="1:6" ht="14.25" x14ac:dyDescent="0.2">
      <c r="A56" s="259"/>
      <c r="B56" s="259"/>
      <c r="C56" s="259"/>
      <c r="D56" s="254" t="s">
        <v>64</v>
      </c>
      <c r="E56" s="259"/>
      <c r="F56" s="259"/>
    </row>
    <row r="57" spans="1:6" ht="28.5" x14ac:dyDescent="0.2">
      <c r="A57" s="259"/>
      <c r="B57" s="259"/>
      <c r="C57" s="259"/>
      <c r="D57" s="254" t="s">
        <v>217</v>
      </c>
      <c r="E57" s="259"/>
      <c r="F57" s="259"/>
    </row>
    <row r="58" spans="1:6" ht="14.25" x14ac:dyDescent="0.2">
      <c r="A58" s="259"/>
      <c r="B58" s="259"/>
      <c r="C58" s="259"/>
      <c r="D58" s="254" t="s">
        <v>219</v>
      </c>
      <c r="E58" s="259"/>
      <c r="F58" s="259"/>
    </row>
    <row r="59" spans="1:6" ht="14.25" x14ac:dyDescent="0.2">
      <c r="A59" s="259"/>
      <c r="B59" s="259"/>
      <c r="C59" s="259"/>
      <c r="D59" s="254" t="s">
        <v>221</v>
      </c>
      <c r="E59" s="259"/>
      <c r="F59" s="259"/>
    </row>
    <row r="60" spans="1:6" ht="28.5" x14ac:dyDescent="0.2">
      <c r="A60" s="259"/>
      <c r="B60" s="259"/>
      <c r="C60" s="259"/>
      <c r="D60" s="254" t="s">
        <v>354</v>
      </c>
      <c r="E60" s="259"/>
      <c r="F60" s="259"/>
    </row>
    <row r="61" spans="1:6" ht="28.5" x14ac:dyDescent="0.2">
      <c r="A61" s="259"/>
      <c r="B61" s="259"/>
      <c r="C61" s="259"/>
      <c r="D61" s="254" t="s">
        <v>224</v>
      </c>
      <c r="E61" s="259"/>
      <c r="F61" s="259"/>
    </row>
    <row r="62" spans="1:6" ht="14.25" x14ac:dyDescent="0.2">
      <c r="A62" s="259"/>
      <c r="B62" s="259"/>
      <c r="C62" s="259"/>
      <c r="D62" s="254" t="s">
        <v>317</v>
      </c>
      <c r="E62" s="259"/>
      <c r="F62" s="259"/>
    </row>
    <row r="63" spans="1:6" ht="14.25" x14ac:dyDescent="0.2">
      <c r="A63" s="259"/>
      <c r="B63" s="259"/>
      <c r="C63" s="259"/>
      <c r="D63" s="254" t="s">
        <v>364</v>
      </c>
      <c r="E63" s="259"/>
      <c r="F63" s="259"/>
    </row>
    <row r="64" spans="1:6" ht="14.25" x14ac:dyDescent="0.2">
      <c r="D64" s="254" t="s">
        <v>366</v>
      </c>
      <c r="F64" s="259"/>
    </row>
    <row r="65" spans="4:4" ht="14.25" x14ac:dyDescent="0.2">
      <c r="D65" s="254" t="s">
        <v>368</v>
      </c>
    </row>
    <row r="66" spans="4:4" ht="14.25" x14ac:dyDescent="0.2">
      <c r="D66" s="254" t="s">
        <v>370</v>
      </c>
    </row>
    <row r="67" spans="4:4" ht="42.75" x14ac:dyDescent="0.2">
      <c r="D67" s="254" t="s">
        <v>372</v>
      </c>
    </row>
    <row r="68" spans="4:4" ht="14.25" x14ac:dyDescent="0.2">
      <c r="D68" s="254" t="s">
        <v>374</v>
      </c>
    </row>
    <row r="69" spans="4:4" ht="14.25" x14ac:dyDescent="0.2">
      <c r="D69" s="254" t="s">
        <v>376</v>
      </c>
    </row>
    <row r="70" spans="4:4" ht="14.25" x14ac:dyDescent="0.2">
      <c r="D70" s="254" t="s">
        <v>378</v>
      </c>
    </row>
    <row r="71" spans="4:4" ht="28.5" x14ac:dyDescent="0.2">
      <c r="D71" s="254" t="s">
        <v>380</v>
      </c>
    </row>
    <row r="72" spans="4:4" ht="28.5" x14ac:dyDescent="0.2">
      <c r="D72" s="254" t="s">
        <v>382</v>
      </c>
    </row>
    <row r="73" spans="4:4" ht="14.25" x14ac:dyDescent="0.2">
      <c r="D73" s="254" t="s">
        <v>384</v>
      </c>
    </row>
    <row r="74" spans="4:4" ht="14.25" x14ac:dyDescent="0.2">
      <c r="D74" s="254" t="s">
        <v>386</v>
      </c>
    </row>
    <row r="75" spans="4:4" ht="14.25" x14ac:dyDescent="0.2">
      <c r="D75" s="254" t="s">
        <v>388</v>
      </c>
    </row>
    <row r="76" spans="4:4" ht="28.5" x14ac:dyDescent="0.2">
      <c r="D76" s="254" t="s">
        <v>390</v>
      </c>
    </row>
    <row r="77" spans="4:4" ht="28.5" x14ac:dyDescent="0.2">
      <c r="D77" s="254" t="s">
        <v>392</v>
      </c>
    </row>
    <row r="78" spans="4:4" ht="28.5" x14ac:dyDescent="0.2">
      <c r="D78" s="254" t="s">
        <v>394</v>
      </c>
    </row>
    <row r="79" spans="4:4" ht="42.75" x14ac:dyDescent="0.2">
      <c r="D79" s="254" t="s">
        <v>396</v>
      </c>
    </row>
    <row r="80" spans="4:4" ht="28.5" x14ac:dyDescent="0.2">
      <c r="D80" s="254" t="s">
        <v>398</v>
      </c>
    </row>
    <row r="81" spans="4:4" ht="28.5" x14ac:dyDescent="0.2">
      <c r="D81" s="254" t="s">
        <v>400</v>
      </c>
    </row>
    <row r="82" spans="4:4" ht="14.25" x14ac:dyDescent="0.2">
      <c r="D82" s="254" t="s">
        <v>312</v>
      </c>
    </row>
  </sheetData>
  <pageMargins left="0.19685039370078741" right="0.19685039370078741" top="0.59055118110236227" bottom="0.59055118110236227" header="0" footer="0"/>
  <pageSetup paperSize="9" scale="50" orientation="landscape" r:id="rId1"/>
  <headerFooter>
    <oddFooter>Página &amp;P de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P28" sqref="P28"/>
    </sheetView>
  </sheetViews>
  <sheetFormatPr defaultRowHeight="12.75" x14ac:dyDescent="0.2"/>
  <sheetData/>
  <pageMargins left="0.511811024" right="0.511811024" top="0.78740157499999996" bottom="0.78740157499999996" header="0.31496062000000002" footer="0.3149606200000000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A384"/>
    </sheetView>
  </sheetViews>
  <sheetFormatPr defaultRowHeight="12.75" x14ac:dyDescent="0.2"/>
  <sheetData/>
  <pageMargins left="0.511811024" right="0.511811024" top="0.78740157499999996" bottom="0.78740157499999996" header="0.31496062000000002" footer="0.3149606200000000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7"/>
  <sheetViews>
    <sheetView topLeftCell="A129" workbookViewId="0">
      <selection sqref="A1:A157"/>
    </sheetView>
  </sheetViews>
  <sheetFormatPr defaultRowHeight="12.75" x14ac:dyDescent="0.2"/>
  <sheetData>
    <row r="1" spans="1:1" x14ac:dyDescent="0.2">
      <c r="A1">
        <v>1</v>
      </c>
    </row>
    <row r="2" spans="1:1" x14ac:dyDescent="0.2">
      <c r="A2">
        <v>2</v>
      </c>
    </row>
    <row r="3" spans="1:1" x14ac:dyDescent="0.2">
      <c r="A3">
        <v>3</v>
      </c>
    </row>
    <row r="4" spans="1:1" x14ac:dyDescent="0.2">
      <c r="A4">
        <v>4</v>
      </c>
    </row>
    <row r="5" spans="1:1" x14ac:dyDescent="0.2">
      <c r="A5">
        <v>5</v>
      </c>
    </row>
    <row r="6" spans="1:1" x14ac:dyDescent="0.2">
      <c r="A6">
        <v>6</v>
      </c>
    </row>
    <row r="7" spans="1:1" x14ac:dyDescent="0.2">
      <c r="A7">
        <v>7</v>
      </c>
    </row>
    <row r="8" spans="1:1" x14ac:dyDescent="0.2">
      <c r="A8">
        <v>8</v>
      </c>
    </row>
    <row r="9" spans="1:1" x14ac:dyDescent="0.2">
      <c r="A9">
        <v>9</v>
      </c>
    </row>
    <row r="10" spans="1:1" x14ac:dyDescent="0.2">
      <c r="A10">
        <v>10</v>
      </c>
    </row>
    <row r="11" spans="1:1" x14ac:dyDescent="0.2">
      <c r="A11">
        <v>11</v>
      </c>
    </row>
    <row r="12" spans="1:1" x14ac:dyDescent="0.2">
      <c r="A12">
        <v>12</v>
      </c>
    </row>
    <row r="13" spans="1:1" x14ac:dyDescent="0.2">
      <c r="A13">
        <v>13</v>
      </c>
    </row>
    <row r="14" spans="1:1" x14ac:dyDescent="0.2">
      <c r="A14">
        <v>14</v>
      </c>
    </row>
    <row r="15" spans="1:1" x14ac:dyDescent="0.2">
      <c r="A15">
        <v>15</v>
      </c>
    </row>
    <row r="16" spans="1:1" x14ac:dyDescent="0.2">
      <c r="A16">
        <v>16</v>
      </c>
    </row>
    <row r="17" spans="1:1" x14ac:dyDescent="0.2">
      <c r="A17">
        <v>17</v>
      </c>
    </row>
    <row r="18" spans="1:1" x14ac:dyDescent="0.2">
      <c r="A18">
        <v>18</v>
      </c>
    </row>
    <row r="19" spans="1:1" x14ac:dyDescent="0.2">
      <c r="A19">
        <v>19</v>
      </c>
    </row>
    <row r="20" spans="1:1" x14ac:dyDescent="0.2">
      <c r="A20">
        <v>20</v>
      </c>
    </row>
    <row r="21" spans="1:1" x14ac:dyDescent="0.2">
      <c r="A21">
        <v>21</v>
      </c>
    </row>
    <row r="22" spans="1:1" x14ac:dyDescent="0.2">
      <c r="A22">
        <v>22</v>
      </c>
    </row>
    <row r="23" spans="1:1" x14ac:dyDescent="0.2">
      <c r="A23">
        <v>23</v>
      </c>
    </row>
    <row r="24" spans="1:1" x14ac:dyDescent="0.2">
      <c r="A24">
        <v>24</v>
      </c>
    </row>
    <row r="25" spans="1:1" x14ac:dyDescent="0.2">
      <c r="A25">
        <v>25</v>
      </c>
    </row>
    <row r="26" spans="1:1" x14ac:dyDescent="0.2">
      <c r="A26">
        <v>26</v>
      </c>
    </row>
    <row r="27" spans="1:1" x14ac:dyDescent="0.2">
      <c r="A27">
        <v>27</v>
      </c>
    </row>
    <row r="28" spans="1:1" x14ac:dyDescent="0.2">
      <c r="A28">
        <v>28</v>
      </c>
    </row>
    <row r="29" spans="1:1" x14ac:dyDescent="0.2">
      <c r="A29">
        <v>29</v>
      </c>
    </row>
    <row r="30" spans="1:1" x14ac:dyDescent="0.2">
      <c r="A30">
        <v>30</v>
      </c>
    </row>
    <row r="31" spans="1:1" x14ac:dyDescent="0.2">
      <c r="A31">
        <v>31</v>
      </c>
    </row>
    <row r="32" spans="1:1" x14ac:dyDescent="0.2">
      <c r="A32">
        <v>32</v>
      </c>
    </row>
    <row r="33" spans="1:1" x14ac:dyDescent="0.2">
      <c r="A33">
        <v>33</v>
      </c>
    </row>
    <row r="34" spans="1:1" x14ac:dyDescent="0.2">
      <c r="A34">
        <v>34</v>
      </c>
    </row>
    <row r="35" spans="1:1" x14ac:dyDescent="0.2">
      <c r="A35">
        <v>35</v>
      </c>
    </row>
    <row r="36" spans="1:1" x14ac:dyDescent="0.2">
      <c r="A36">
        <v>36</v>
      </c>
    </row>
    <row r="37" spans="1:1" x14ac:dyDescent="0.2">
      <c r="A37">
        <v>37</v>
      </c>
    </row>
    <row r="38" spans="1:1" x14ac:dyDescent="0.2">
      <c r="A38">
        <v>38</v>
      </c>
    </row>
    <row r="39" spans="1:1" x14ac:dyDescent="0.2">
      <c r="A39">
        <v>39</v>
      </c>
    </row>
    <row r="40" spans="1:1" x14ac:dyDescent="0.2">
      <c r="A40">
        <v>40</v>
      </c>
    </row>
    <row r="41" spans="1:1" x14ac:dyDescent="0.2">
      <c r="A41">
        <v>41</v>
      </c>
    </row>
    <row r="42" spans="1:1" x14ac:dyDescent="0.2">
      <c r="A42">
        <v>42</v>
      </c>
    </row>
    <row r="43" spans="1:1" x14ac:dyDescent="0.2">
      <c r="A43">
        <v>43</v>
      </c>
    </row>
    <row r="44" spans="1:1" x14ac:dyDescent="0.2">
      <c r="A44">
        <v>44</v>
      </c>
    </row>
    <row r="45" spans="1:1" x14ac:dyDescent="0.2">
      <c r="A45">
        <v>45</v>
      </c>
    </row>
    <row r="46" spans="1:1" x14ac:dyDescent="0.2">
      <c r="A46">
        <v>46</v>
      </c>
    </row>
    <row r="47" spans="1:1" x14ac:dyDescent="0.2">
      <c r="A47">
        <v>47</v>
      </c>
    </row>
    <row r="48" spans="1:1" x14ac:dyDescent="0.2">
      <c r="A48">
        <v>48</v>
      </c>
    </row>
    <row r="49" spans="1:1" x14ac:dyDescent="0.2">
      <c r="A49">
        <v>49</v>
      </c>
    </row>
    <row r="50" spans="1:1" x14ac:dyDescent="0.2">
      <c r="A50">
        <v>50</v>
      </c>
    </row>
    <row r="51" spans="1:1" x14ac:dyDescent="0.2">
      <c r="A51">
        <v>51</v>
      </c>
    </row>
    <row r="52" spans="1:1" x14ac:dyDescent="0.2">
      <c r="A52">
        <v>52</v>
      </c>
    </row>
    <row r="53" spans="1:1" x14ac:dyDescent="0.2">
      <c r="A53">
        <v>53</v>
      </c>
    </row>
    <row r="54" spans="1:1" x14ac:dyDescent="0.2">
      <c r="A54">
        <v>54</v>
      </c>
    </row>
    <row r="55" spans="1:1" x14ac:dyDescent="0.2">
      <c r="A55">
        <v>55</v>
      </c>
    </row>
    <row r="56" spans="1:1" x14ac:dyDescent="0.2">
      <c r="A56">
        <v>56</v>
      </c>
    </row>
    <row r="57" spans="1:1" x14ac:dyDescent="0.2">
      <c r="A57">
        <v>57</v>
      </c>
    </row>
    <row r="58" spans="1:1" x14ac:dyDescent="0.2">
      <c r="A58">
        <v>58</v>
      </c>
    </row>
    <row r="59" spans="1:1" x14ac:dyDescent="0.2">
      <c r="A59">
        <v>59</v>
      </c>
    </row>
    <row r="60" spans="1:1" x14ac:dyDescent="0.2">
      <c r="A60">
        <v>60</v>
      </c>
    </row>
    <row r="61" spans="1:1" x14ac:dyDescent="0.2">
      <c r="A61">
        <v>61</v>
      </c>
    </row>
    <row r="62" spans="1:1" x14ac:dyDescent="0.2">
      <c r="A62">
        <v>62</v>
      </c>
    </row>
    <row r="63" spans="1:1" x14ac:dyDescent="0.2">
      <c r="A63">
        <v>63</v>
      </c>
    </row>
    <row r="64" spans="1:1" x14ac:dyDescent="0.2">
      <c r="A64">
        <v>64</v>
      </c>
    </row>
    <row r="65" spans="1:1" x14ac:dyDescent="0.2">
      <c r="A65">
        <v>65</v>
      </c>
    </row>
    <row r="66" spans="1:1" x14ac:dyDescent="0.2">
      <c r="A66">
        <v>66</v>
      </c>
    </row>
    <row r="67" spans="1:1" x14ac:dyDescent="0.2">
      <c r="A67">
        <v>67</v>
      </c>
    </row>
    <row r="68" spans="1:1" x14ac:dyDescent="0.2">
      <c r="A68">
        <v>68</v>
      </c>
    </row>
    <row r="69" spans="1:1" x14ac:dyDescent="0.2">
      <c r="A69">
        <v>69</v>
      </c>
    </row>
    <row r="70" spans="1:1" x14ac:dyDescent="0.2">
      <c r="A70">
        <v>70</v>
      </c>
    </row>
    <row r="71" spans="1:1" x14ac:dyDescent="0.2">
      <c r="A71">
        <v>71</v>
      </c>
    </row>
    <row r="72" spans="1:1" x14ac:dyDescent="0.2">
      <c r="A72">
        <v>72</v>
      </c>
    </row>
    <row r="73" spans="1:1" x14ac:dyDescent="0.2">
      <c r="A73">
        <v>73</v>
      </c>
    </row>
    <row r="74" spans="1:1" x14ac:dyDescent="0.2">
      <c r="A74">
        <v>74</v>
      </c>
    </row>
    <row r="75" spans="1:1" x14ac:dyDescent="0.2">
      <c r="A75">
        <v>75</v>
      </c>
    </row>
    <row r="76" spans="1:1" x14ac:dyDescent="0.2">
      <c r="A76">
        <v>76</v>
      </c>
    </row>
    <row r="77" spans="1:1" x14ac:dyDescent="0.2">
      <c r="A77">
        <v>77</v>
      </c>
    </row>
    <row r="78" spans="1:1" x14ac:dyDescent="0.2">
      <c r="A78">
        <v>78</v>
      </c>
    </row>
    <row r="79" spans="1:1" x14ac:dyDescent="0.2">
      <c r="A79">
        <v>79</v>
      </c>
    </row>
    <row r="80" spans="1:1" x14ac:dyDescent="0.2">
      <c r="A80">
        <v>80</v>
      </c>
    </row>
    <row r="81" spans="1:1" x14ac:dyDescent="0.2">
      <c r="A81">
        <v>81</v>
      </c>
    </row>
    <row r="82" spans="1:1" x14ac:dyDescent="0.2">
      <c r="A82">
        <v>82</v>
      </c>
    </row>
    <row r="83" spans="1:1" x14ac:dyDescent="0.2">
      <c r="A83">
        <v>83</v>
      </c>
    </row>
    <row r="84" spans="1:1" x14ac:dyDescent="0.2">
      <c r="A84">
        <v>84</v>
      </c>
    </row>
    <row r="85" spans="1:1" x14ac:dyDescent="0.2">
      <c r="A85">
        <v>85</v>
      </c>
    </row>
    <row r="86" spans="1:1" x14ac:dyDescent="0.2">
      <c r="A86">
        <v>86</v>
      </c>
    </row>
    <row r="87" spans="1:1" x14ac:dyDescent="0.2">
      <c r="A87">
        <v>87</v>
      </c>
    </row>
    <row r="88" spans="1:1" x14ac:dyDescent="0.2">
      <c r="A88">
        <v>88</v>
      </c>
    </row>
    <row r="89" spans="1:1" x14ac:dyDescent="0.2">
      <c r="A89">
        <v>89</v>
      </c>
    </row>
    <row r="90" spans="1:1" x14ac:dyDescent="0.2">
      <c r="A90">
        <v>90</v>
      </c>
    </row>
    <row r="91" spans="1:1" x14ac:dyDescent="0.2">
      <c r="A91">
        <v>91</v>
      </c>
    </row>
    <row r="92" spans="1:1" x14ac:dyDescent="0.2">
      <c r="A92">
        <v>92</v>
      </c>
    </row>
    <row r="93" spans="1:1" x14ac:dyDescent="0.2">
      <c r="A93">
        <v>93</v>
      </c>
    </row>
    <row r="94" spans="1:1" x14ac:dyDescent="0.2">
      <c r="A94">
        <v>94</v>
      </c>
    </row>
    <row r="95" spans="1:1" x14ac:dyDescent="0.2">
      <c r="A95">
        <v>95</v>
      </c>
    </row>
    <row r="96" spans="1:1" x14ac:dyDescent="0.2">
      <c r="A96">
        <v>96</v>
      </c>
    </row>
    <row r="97" spans="1:1" x14ac:dyDescent="0.2">
      <c r="A97">
        <v>97</v>
      </c>
    </row>
    <row r="98" spans="1:1" x14ac:dyDescent="0.2">
      <c r="A98">
        <v>98</v>
      </c>
    </row>
    <row r="99" spans="1:1" x14ac:dyDescent="0.2">
      <c r="A99">
        <v>99</v>
      </c>
    </row>
    <row r="100" spans="1:1" x14ac:dyDescent="0.2">
      <c r="A100">
        <v>100</v>
      </c>
    </row>
    <row r="101" spans="1:1" x14ac:dyDescent="0.2">
      <c r="A101">
        <v>101</v>
      </c>
    </row>
    <row r="102" spans="1:1" x14ac:dyDescent="0.2">
      <c r="A102">
        <v>102</v>
      </c>
    </row>
    <row r="103" spans="1:1" x14ac:dyDescent="0.2">
      <c r="A103">
        <v>103</v>
      </c>
    </row>
    <row r="104" spans="1:1" x14ac:dyDescent="0.2">
      <c r="A104">
        <v>104</v>
      </c>
    </row>
    <row r="105" spans="1:1" x14ac:dyDescent="0.2">
      <c r="A105">
        <v>105</v>
      </c>
    </row>
    <row r="106" spans="1:1" x14ac:dyDescent="0.2">
      <c r="A106">
        <v>106</v>
      </c>
    </row>
    <row r="107" spans="1:1" x14ac:dyDescent="0.2">
      <c r="A107">
        <v>107</v>
      </c>
    </row>
    <row r="108" spans="1:1" x14ac:dyDescent="0.2">
      <c r="A108">
        <v>108</v>
      </c>
    </row>
    <row r="109" spans="1:1" x14ac:dyDescent="0.2">
      <c r="A109">
        <v>109</v>
      </c>
    </row>
    <row r="110" spans="1:1" x14ac:dyDescent="0.2">
      <c r="A110">
        <v>110</v>
      </c>
    </row>
    <row r="111" spans="1:1" x14ac:dyDescent="0.2">
      <c r="A111">
        <v>111</v>
      </c>
    </row>
    <row r="112" spans="1:1" x14ac:dyDescent="0.2">
      <c r="A112">
        <v>112</v>
      </c>
    </row>
    <row r="113" spans="1:1" x14ac:dyDescent="0.2">
      <c r="A113">
        <v>113</v>
      </c>
    </row>
    <row r="114" spans="1:1" x14ac:dyDescent="0.2">
      <c r="A114">
        <v>114</v>
      </c>
    </row>
    <row r="115" spans="1:1" x14ac:dyDescent="0.2">
      <c r="A115">
        <v>115</v>
      </c>
    </row>
    <row r="116" spans="1:1" x14ac:dyDescent="0.2">
      <c r="A116">
        <v>116</v>
      </c>
    </row>
    <row r="117" spans="1:1" x14ac:dyDescent="0.2">
      <c r="A117">
        <v>117</v>
      </c>
    </row>
    <row r="118" spans="1:1" x14ac:dyDescent="0.2">
      <c r="A118">
        <v>118</v>
      </c>
    </row>
    <row r="119" spans="1:1" x14ac:dyDescent="0.2">
      <c r="A119">
        <v>119</v>
      </c>
    </row>
    <row r="120" spans="1:1" x14ac:dyDescent="0.2">
      <c r="A120">
        <v>120</v>
      </c>
    </row>
    <row r="121" spans="1:1" x14ac:dyDescent="0.2">
      <c r="A121">
        <v>121</v>
      </c>
    </row>
    <row r="122" spans="1:1" x14ac:dyDescent="0.2">
      <c r="A122">
        <v>122</v>
      </c>
    </row>
    <row r="123" spans="1:1" x14ac:dyDescent="0.2">
      <c r="A123">
        <v>123</v>
      </c>
    </row>
    <row r="124" spans="1:1" x14ac:dyDescent="0.2">
      <c r="A124">
        <v>124</v>
      </c>
    </row>
    <row r="125" spans="1:1" x14ac:dyDescent="0.2">
      <c r="A125">
        <v>125</v>
      </c>
    </row>
    <row r="126" spans="1:1" x14ac:dyDescent="0.2">
      <c r="A126">
        <v>126</v>
      </c>
    </row>
    <row r="127" spans="1:1" x14ac:dyDescent="0.2">
      <c r="A127">
        <v>127</v>
      </c>
    </row>
    <row r="128" spans="1:1" x14ac:dyDescent="0.2">
      <c r="A128">
        <v>128</v>
      </c>
    </row>
    <row r="129" spans="1:1" x14ac:dyDescent="0.2">
      <c r="A129">
        <v>129</v>
      </c>
    </row>
    <row r="130" spans="1:1" x14ac:dyDescent="0.2">
      <c r="A130">
        <v>130</v>
      </c>
    </row>
    <row r="131" spans="1:1" x14ac:dyDescent="0.2">
      <c r="A131">
        <v>131</v>
      </c>
    </row>
    <row r="132" spans="1:1" x14ac:dyDescent="0.2">
      <c r="A132">
        <v>132</v>
      </c>
    </row>
    <row r="133" spans="1:1" x14ac:dyDescent="0.2">
      <c r="A133">
        <v>133</v>
      </c>
    </row>
    <row r="134" spans="1:1" x14ac:dyDescent="0.2">
      <c r="A134">
        <v>134</v>
      </c>
    </row>
    <row r="135" spans="1:1" x14ac:dyDescent="0.2">
      <c r="A135">
        <v>135</v>
      </c>
    </row>
    <row r="136" spans="1:1" x14ac:dyDescent="0.2">
      <c r="A136">
        <v>136</v>
      </c>
    </row>
    <row r="137" spans="1:1" x14ac:dyDescent="0.2">
      <c r="A137">
        <v>137</v>
      </c>
    </row>
    <row r="138" spans="1:1" x14ac:dyDescent="0.2">
      <c r="A138">
        <v>138</v>
      </c>
    </row>
    <row r="139" spans="1:1" x14ac:dyDescent="0.2">
      <c r="A139">
        <v>139</v>
      </c>
    </row>
    <row r="140" spans="1:1" x14ac:dyDescent="0.2">
      <c r="A140">
        <v>140</v>
      </c>
    </row>
    <row r="141" spans="1:1" x14ac:dyDescent="0.2">
      <c r="A141">
        <v>141</v>
      </c>
    </row>
    <row r="142" spans="1:1" x14ac:dyDescent="0.2">
      <c r="A142">
        <v>142</v>
      </c>
    </row>
    <row r="143" spans="1:1" x14ac:dyDescent="0.2">
      <c r="A143">
        <v>143</v>
      </c>
    </row>
    <row r="144" spans="1:1" x14ac:dyDescent="0.2">
      <c r="A144">
        <v>144</v>
      </c>
    </row>
    <row r="145" spans="1:1" x14ac:dyDescent="0.2">
      <c r="A145">
        <v>145</v>
      </c>
    </row>
    <row r="146" spans="1:1" x14ac:dyDescent="0.2">
      <c r="A146">
        <v>146</v>
      </c>
    </row>
    <row r="147" spans="1:1" x14ac:dyDescent="0.2">
      <c r="A147">
        <v>147</v>
      </c>
    </row>
    <row r="148" spans="1:1" x14ac:dyDescent="0.2">
      <c r="A148">
        <v>148</v>
      </c>
    </row>
    <row r="149" spans="1:1" x14ac:dyDescent="0.2">
      <c r="A149">
        <v>149</v>
      </c>
    </row>
    <row r="150" spans="1:1" x14ac:dyDescent="0.2">
      <c r="A150">
        <v>150</v>
      </c>
    </row>
    <row r="151" spans="1:1" x14ac:dyDescent="0.2">
      <c r="A151">
        <v>151</v>
      </c>
    </row>
    <row r="152" spans="1:1" x14ac:dyDescent="0.2">
      <c r="A152">
        <v>152</v>
      </c>
    </row>
    <row r="153" spans="1:1" x14ac:dyDescent="0.2">
      <c r="A153">
        <v>153</v>
      </c>
    </row>
    <row r="154" spans="1:1" x14ac:dyDescent="0.2">
      <c r="A154">
        <v>154</v>
      </c>
    </row>
    <row r="155" spans="1:1" x14ac:dyDescent="0.2">
      <c r="A155">
        <v>155</v>
      </c>
    </row>
    <row r="156" spans="1:1" x14ac:dyDescent="0.2">
      <c r="A156">
        <v>156</v>
      </c>
    </row>
    <row r="157" spans="1:1" x14ac:dyDescent="0.2">
      <c r="A157">
        <v>157</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zoomScale="90" zoomScaleNormal="90" zoomScalePageLayoutView="70" workbookViewId="0">
      <selection activeCell="E6" sqref="E6"/>
    </sheetView>
  </sheetViews>
  <sheetFormatPr defaultRowHeight="12.75" x14ac:dyDescent="0.2"/>
  <cols>
    <col min="1" max="1" width="95.28515625" style="394" customWidth="1"/>
    <col min="2" max="2" width="18.28515625" hidden="1" customWidth="1"/>
  </cols>
  <sheetData>
    <row r="1" spans="1:8" s="1" customFormat="1" ht="37.5" customHeight="1" x14ac:dyDescent="0.2">
      <c r="A1" s="386" t="str">
        <f>Capa!A1</f>
        <v>Termo de Parceria nº. 42/2017 celebrado entre a Fundação Clóvis Salgado - FCS e a Associação Pró-Cultura e Promoção das Artes - APPA</v>
      </c>
      <c r="B1" s="500" t="str">
        <f>Capa!A1</f>
        <v>Termo de Parceria nº. 42/2017 celebrado entre a Fundação Clóvis Salgado - FCS e a Associação Pró-Cultura e Promoção das Artes - APPA</v>
      </c>
      <c r="C1" s="500"/>
      <c r="D1" s="500"/>
      <c r="E1" s="500"/>
      <c r="F1" s="500"/>
      <c r="G1" s="500"/>
      <c r="H1" s="500"/>
    </row>
    <row r="2" spans="1:8" s="1" customFormat="1" ht="24" customHeight="1" x14ac:dyDescent="0.2">
      <c r="A2" s="387" t="str">
        <f>Capa!A5</f>
        <v>5º Relatório Gerencial Financeiro</v>
      </c>
      <c r="B2" s="501" t="str">
        <f>Capa!A5</f>
        <v>5º Relatório Gerencial Financeiro</v>
      </c>
      <c r="C2" s="501"/>
      <c r="D2" s="501"/>
      <c r="E2" s="501"/>
      <c r="F2" s="501"/>
      <c r="G2" s="501"/>
      <c r="H2" s="501"/>
    </row>
    <row r="3" spans="1:8" s="1" customFormat="1" ht="24" customHeight="1" x14ac:dyDescent="0.2">
      <c r="A3" s="387" t="s">
        <v>361</v>
      </c>
      <c r="B3" s="387"/>
      <c r="C3" s="387"/>
      <c r="D3" s="387"/>
      <c r="E3" s="387"/>
      <c r="F3" s="387"/>
      <c r="G3" s="387"/>
      <c r="H3" s="387"/>
    </row>
    <row r="4" spans="1:8" x14ac:dyDescent="0.2">
      <c r="A4" s="393"/>
    </row>
    <row r="5" spans="1:8" ht="102" x14ac:dyDescent="0.2">
      <c r="A5" s="421" t="s">
        <v>2791</v>
      </c>
    </row>
    <row r="6" spans="1:8" ht="110.25" customHeight="1" x14ac:dyDescent="0.2">
      <c r="A6" s="421" t="s">
        <v>2792</v>
      </c>
    </row>
    <row r="7" spans="1:8" ht="73.5" customHeight="1" x14ac:dyDescent="0.2">
      <c r="A7" s="422" t="s">
        <v>2800</v>
      </c>
    </row>
    <row r="8" spans="1:8" ht="72" customHeight="1" x14ac:dyDescent="0.2">
      <c r="A8" s="422" t="s">
        <v>2793</v>
      </c>
    </row>
    <row r="9" spans="1:8" ht="73.5" customHeight="1" x14ac:dyDescent="0.2">
      <c r="A9" s="422" t="s">
        <v>2794</v>
      </c>
    </row>
    <row r="10" spans="1:8" ht="83.25" customHeight="1" x14ac:dyDescent="0.2">
      <c r="A10" s="422" t="s">
        <v>2795</v>
      </c>
    </row>
    <row r="11" spans="1:8" ht="59.25" customHeight="1" x14ac:dyDescent="0.2">
      <c r="A11" s="422" t="s">
        <v>2796</v>
      </c>
    </row>
    <row r="12" spans="1:8" ht="59.25" customHeight="1" x14ac:dyDescent="0.2">
      <c r="A12" s="422" t="s">
        <v>2797</v>
      </c>
    </row>
  </sheetData>
  <sheetProtection algorithmName="SHA-512" hashValue="OebnUEja5xmb7c/Ibp5WEgqFbpC8kos8EHLLya//54kYGWMohDwfwMux6L3jTp8xKqRoHuiBCNOhlYPzTfyyUg==" saltValue="lJHoPUmN4n/09+qCbWamyw==" spinCount="100000" sheet="1" objects="1" scenarios="1" formatRows="0"/>
  <mergeCells count="2">
    <mergeCell ref="B1:H1"/>
    <mergeCell ref="B2:H2"/>
  </mergeCells>
  <pageMargins left="0.511811024" right="2.3177083333333334E-2" top="0.78740157499999996" bottom="0.78740157499999996" header="0.31496062000000002" footer="0.31496062000000002"/>
  <pageSetup paperSize="9" fitToHeight="0" orientation="portrait" horizontalDpi="4294967294" verticalDpi="4294967294"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4">
    <pageSetUpPr fitToPage="1"/>
  </sheetPr>
  <dimension ref="A1:H34"/>
  <sheetViews>
    <sheetView tabSelected="1" topLeftCell="A7" zoomScale="85" zoomScaleNormal="85" zoomScaleSheetLayoutView="80" workbookViewId="0">
      <selection activeCell="E19" sqref="E19"/>
    </sheetView>
  </sheetViews>
  <sheetFormatPr defaultRowHeight="12.75" x14ac:dyDescent="0.2"/>
  <cols>
    <col min="1" max="1" width="4.7109375" style="1" customWidth="1"/>
    <col min="2" max="2" width="45.7109375" style="1" customWidth="1"/>
    <col min="3" max="6" width="15.42578125" style="1" customWidth="1"/>
    <col min="7" max="8" width="15.42578125" style="1" hidden="1" customWidth="1"/>
    <col min="9" max="11" width="9.140625" style="1" customWidth="1"/>
    <col min="12" max="16384" width="9.140625" style="1"/>
  </cols>
  <sheetData>
    <row r="1" spans="1:8" ht="51" customHeight="1" x14ac:dyDescent="0.2">
      <c r="A1" s="500" t="str">
        <f>Capa!A1</f>
        <v>Termo de Parceria nº. 42/2017 celebrado entre a Fundação Clóvis Salgado - FCS e a Associação Pró-Cultura e Promoção das Artes - APPA</v>
      </c>
      <c r="B1" s="500"/>
      <c r="C1" s="500"/>
      <c r="D1" s="500"/>
      <c r="E1" s="500"/>
      <c r="F1" s="500"/>
      <c r="G1" s="500"/>
      <c r="H1" s="500"/>
    </row>
    <row r="2" spans="1:8" ht="24" customHeight="1" x14ac:dyDescent="0.2">
      <c r="A2" s="501" t="str">
        <f>Capa!A5</f>
        <v>5º Relatório Gerencial Financeiro</v>
      </c>
      <c r="B2" s="501"/>
      <c r="C2" s="501"/>
      <c r="D2" s="501"/>
      <c r="E2" s="501"/>
      <c r="F2" s="501"/>
      <c r="G2" s="501"/>
      <c r="H2" s="501"/>
    </row>
    <row r="3" spans="1:8" ht="25.5" customHeight="1" thickBot="1" x14ac:dyDescent="0.25">
      <c r="A3" s="502" t="s">
        <v>304</v>
      </c>
      <c r="B3" s="502"/>
      <c r="C3" s="502"/>
      <c r="D3" s="502"/>
      <c r="E3" s="502"/>
      <c r="F3" s="502"/>
      <c r="G3" s="502"/>
      <c r="H3" s="502"/>
    </row>
    <row r="4" spans="1:8" ht="24" customHeight="1" thickTop="1" x14ac:dyDescent="0.2">
      <c r="A4" s="5"/>
      <c r="B4" s="504"/>
      <c r="C4" s="49" t="s">
        <v>438</v>
      </c>
      <c r="D4" s="49" t="s">
        <v>592</v>
      </c>
      <c r="E4" s="49" t="s">
        <v>593</v>
      </c>
      <c r="F4" s="49" t="s">
        <v>594</v>
      </c>
      <c r="G4" s="49"/>
      <c r="H4" s="49"/>
    </row>
    <row r="5" spans="1:8" ht="47.25" customHeight="1" thickBot="1" x14ac:dyDescent="0.25">
      <c r="A5" s="5"/>
      <c r="B5" s="503"/>
      <c r="C5" s="50" t="s">
        <v>439</v>
      </c>
      <c r="D5" s="50" t="s">
        <v>595</v>
      </c>
      <c r="E5" s="50" t="s">
        <v>596</v>
      </c>
      <c r="F5" s="50" t="s">
        <v>597</v>
      </c>
      <c r="G5" s="50"/>
      <c r="H5" s="50"/>
    </row>
    <row r="6" spans="1:8" ht="24" customHeight="1" thickTop="1" thickBot="1" x14ac:dyDescent="0.25">
      <c r="A6" s="13" t="s">
        <v>49</v>
      </c>
      <c r="B6" s="92" t="s">
        <v>171</v>
      </c>
      <c r="C6" s="86">
        <v>169955.86</v>
      </c>
      <c r="D6" s="82">
        <f>'Analítico Cx.'!D8</f>
        <v>718876.95</v>
      </c>
      <c r="E6" s="82">
        <f>'Analítico Cx.'!E8</f>
        <v>407993.25999999989</v>
      </c>
      <c r="F6" s="82">
        <f>'Analítico Cx.'!F8</f>
        <v>749420.62</v>
      </c>
      <c r="G6" s="82">
        <f>'Analítico Cx.'!G8</f>
        <v>439453.92999999993</v>
      </c>
      <c r="H6" s="82">
        <f>'Analítico Cx.'!H8</f>
        <v>439453.92999999993</v>
      </c>
    </row>
    <row r="7" spans="1:8" ht="16.5" thickTop="1" thickBot="1" x14ac:dyDescent="0.25">
      <c r="A7" s="13"/>
      <c r="B7" s="93"/>
      <c r="C7" s="83"/>
      <c r="D7" s="83"/>
      <c r="E7" s="83"/>
      <c r="F7" s="83"/>
      <c r="G7" s="83"/>
      <c r="H7" s="83"/>
    </row>
    <row r="8" spans="1:8" ht="24" customHeight="1" thickTop="1" x14ac:dyDescent="0.2">
      <c r="A8" s="13" t="s">
        <v>51</v>
      </c>
      <c r="B8" s="94" t="s">
        <v>313</v>
      </c>
      <c r="C8" s="84">
        <f>'Analítico Cx.'!C16</f>
        <v>857132.18</v>
      </c>
      <c r="D8" s="84">
        <f>'Analítico Cx.'!D16</f>
        <v>2122.85</v>
      </c>
      <c r="E8" s="84">
        <f>'Analítico Cx.'!E16</f>
        <v>598504.57000000007</v>
      </c>
      <c r="F8" s="84">
        <f>'Analítico Cx.'!F16</f>
        <v>2104.08</v>
      </c>
      <c r="G8" s="84">
        <f>'Analítico Cx.'!G16</f>
        <v>0</v>
      </c>
      <c r="H8" s="84">
        <f>'Analítico Cx.'!H16</f>
        <v>0</v>
      </c>
    </row>
    <row r="9" spans="1:8" ht="24" customHeight="1" thickBot="1" x14ac:dyDescent="0.25">
      <c r="A9" s="13" t="s">
        <v>243</v>
      </c>
      <c r="B9" s="95" t="s">
        <v>314</v>
      </c>
      <c r="C9" s="85">
        <f>'Analítico Cx.'!C155</f>
        <v>308211.09000000008</v>
      </c>
      <c r="D9" s="85">
        <f>'Analítico Cx.'!D155</f>
        <v>313006.54000000004</v>
      </c>
      <c r="E9" s="85">
        <f>'Analítico Cx.'!E155</f>
        <v>257077.20999999996</v>
      </c>
      <c r="F9" s="85">
        <f>'Analítico Cx.'!F155</f>
        <v>312070.77</v>
      </c>
      <c r="G9" s="85">
        <f>'Analítico Cx.'!G155</f>
        <v>0</v>
      </c>
      <c r="H9" s="85">
        <f>'Analítico Cx.'!H155</f>
        <v>0</v>
      </c>
    </row>
    <row r="10" spans="1:8" ht="16.5" thickTop="1" thickBot="1" x14ac:dyDescent="0.25">
      <c r="A10" s="13"/>
      <c r="B10" s="3"/>
      <c r="C10" s="12"/>
      <c r="D10" s="12"/>
      <c r="E10" s="12"/>
      <c r="F10" s="12"/>
      <c r="G10" s="12"/>
      <c r="H10" s="12"/>
    </row>
    <row r="11" spans="1:8" ht="24" customHeight="1" thickTop="1" thickBot="1" x14ac:dyDescent="0.25">
      <c r="A11" s="13" t="s">
        <v>245</v>
      </c>
      <c r="B11" s="92" t="s">
        <v>267</v>
      </c>
      <c r="C11" s="82">
        <f t="shared" ref="C11:H11" si="0">C6+C8-C9</f>
        <v>718876.95</v>
      </c>
      <c r="D11" s="82">
        <f t="shared" si="0"/>
        <v>407993.25999999989</v>
      </c>
      <c r="E11" s="82">
        <f t="shared" si="0"/>
        <v>749420.62</v>
      </c>
      <c r="F11" s="82">
        <f t="shared" si="0"/>
        <v>439453.92999999993</v>
      </c>
      <c r="G11" s="82">
        <f t="shared" si="0"/>
        <v>439453.92999999993</v>
      </c>
      <c r="H11" s="82">
        <f t="shared" si="0"/>
        <v>439453.92999999993</v>
      </c>
    </row>
    <row r="12" spans="1:8" ht="16.5" thickTop="1" thickBot="1" x14ac:dyDescent="0.25">
      <c r="A12" s="13"/>
      <c r="B12" s="3"/>
      <c r="C12" s="12"/>
      <c r="D12" s="12"/>
      <c r="E12" s="12"/>
      <c r="F12" s="12"/>
      <c r="G12" s="12"/>
      <c r="H12" s="12"/>
    </row>
    <row r="13" spans="1:8" ht="24" customHeight="1" thickTop="1" thickBot="1" x14ac:dyDescent="0.25">
      <c r="A13" s="13" t="s">
        <v>50</v>
      </c>
      <c r="B13" s="92" t="s">
        <v>244</v>
      </c>
      <c r="C13" s="86">
        <v>0</v>
      </c>
      <c r="D13" s="12"/>
      <c r="E13" s="12"/>
      <c r="F13" s="12"/>
      <c r="G13" s="12"/>
      <c r="H13" s="12"/>
    </row>
    <row r="14" spans="1:8" ht="24" customHeight="1" thickTop="1" thickBot="1" x14ac:dyDescent="0.25">
      <c r="A14" s="13" t="s">
        <v>291</v>
      </c>
      <c r="B14" s="92" t="s">
        <v>290</v>
      </c>
      <c r="C14" s="82">
        <f>'Prov. Pessoal'!H37</f>
        <v>80386.654083377798</v>
      </c>
      <c r="D14" s="12"/>
      <c r="E14" s="12"/>
      <c r="F14" s="12"/>
      <c r="G14" s="12"/>
      <c r="H14" s="12"/>
    </row>
    <row r="15" spans="1:8" ht="24" customHeight="1" thickTop="1" thickBot="1" x14ac:dyDescent="0.25">
      <c r="A15" s="13" t="s">
        <v>52</v>
      </c>
      <c r="B15" s="92" t="s">
        <v>270</v>
      </c>
      <c r="C15" s="82">
        <f>Comp.!E150</f>
        <v>359067.28</v>
      </c>
      <c r="D15" s="12"/>
      <c r="E15" s="12"/>
      <c r="F15" s="12"/>
      <c r="G15" s="12"/>
      <c r="H15" s="12"/>
    </row>
    <row r="16" spans="1:8" ht="24" customHeight="1" thickTop="1" thickBot="1" x14ac:dyDescent="0.25">
      <c r="A16" s="13" t="s">
        <v>246</v>
      </c>
      <c r="B16" s="92" t="s">
        <v>308</v>
      </c>
      <c r="C16" s="82">
        <f>H11-C13-C14-C15</f>
        <v>-4.0833778912201524E-3</v>
      </c>
      <c r="D16" s="12"/>
      <c r="E16" s="12"/>
      <c r="F16" s="12"/>
      <c r="G16" s="12"/>
      <c r="H16" s="12"/>
    </row>
    <row r="17" spans="1:8" ht="15" thickTop="1" x14ac:dyDescent="0.2">
      <c r="A17" s="14"/>
      <c r="B17" s="9"/>
      <c r="C17" s="87"/>
      <c r="D17" s="87"/>
      <c r="E17" s="87"/>
      <c r="F17" s="87"/>
      <c r="G17" s="87"/>
      <c r="H17" s="87"/>
    </row>
    <row r="18" spans="1:8" x14ac:dyDescent="0.2">
      <c r="B18" s="9"/>
      <c r="C18" s="9"/>
      <c r="D18" s="9"/>
      <c r="E18" s="9"/>
      <c r="F18" s="9"/>
      <c r="G18" s="9"/>
      <c r="H18" s="9"/>
    </row>
    <row r="19" spans="1:8" ht="24" customHeight="1" thickBot="1" x14ac:dyDescent="0.25">
      <c r="B19" s="503" t="s">
        <v>280</v>
      </c>
      <c r="C19" s="503"/>
      <c r="D19" s="10"/>
      <c r="E19" s="10"/>
      <c r="F19" s="10"/>
      <c r="G19" s="10"/>
      <c r="H19" s="10"/>
    </row>
    <row r="20" spans="1:8" ht="24" customHeight="1" thickTop="1" x14ac:dyDescent="0.2">
      <c r="B20" s="90" t="s">
        <v>80</v>
      </c>
      <c r="C20" s="80"/>
      <c r="D20" s="11"/>
      <c r="E20" s="11"/>
      <c r="F20" s="11"/>
      <c r="G20" s="11"/>
      <c r="H20" s="11"/>
    </row>
    <row r="21" spans="1:8" ht="24" customHeight="1" x14ac:dyDescent="0.2">
      <c r="B21" s="90" t="s">
        <v>81</v>
      </c>
      <c r="C21" s="80">
        <v>439453.93</v>
      </c>
      <c r="D21" s="11"/>
      <c r="E21" s="11"/>
      <c r="F21" s="11"/>
      <c r="G21" s="11"/>
      <c r="H21" s="11"/>
    </row>
    <row r="22" spans="1:8" ht="24" customHeight="1" x14ac:dyDescent="0.2">
      <c r="B22" s="90" t="s">
        <v>303</v>
      </c>
      <c r="C22" s="80" t="s">
        <v>444</v>
      </c>
      <c r="D22" s="11"/>
      <c r="E22" s="11"/>
      <c r="F22" s="11"/>
      <c r="G22" s="11"/>
      <c r="H22" s="11"/>
    </row>
    <row r="23" spans="1:8" ht="24" customHeight="1" thickBot="1" x14ac:dyDescent="0.25">
      <c r="A23" s="13" t="s">
        <v>268</v>
      </c>
      <c r="B23" s="91" t="s">
        <v>82</v>
      </c>
      <c r="C23" s="81">
        <f>SUM(C20:C22)</f>
        <v>439453.93</v>
      </c>
      <c r="D23" s="11"/>
      <c r="E23" s="11"/>
      <c r="F23" s="11"/>
      <c r="G23" s="11"/>
      <c r="H23" s="11"/>
    </row>
    <row r="24" spans="1:8" s="8" customFormat="1" ht="13.5" thickTop="1" x14ac:dyDescent="0.2">
      <c r="B24" s="3"/>
      <c r="C24" s="88"/>
      <c r="D24" s="11"/>
      <c r="E24" s="11"/>
      <c r="F24" s="11"/>
      <c r="G24" s="11"/>
      <c r="H24" s="11"/>
    </row>
    <row r="25" spans="1:8" ht="24" customHeight="1" thickBot="1" x14ac:dyDescent="0.25">
      <c r="A25" s="13" t="s">
        <v>97</v>
      </c>
      <c r="B25" s="91" t="s">
        <v>269</v>
      </c>
      <c r="C25" s="89">
        <f>H11-C23</f>
        <v>0</v>
      </c>
      <c r="D25" s="11"/>
      <c r="E25" s="11"/>
      <c r="F25" s="11"/>
      <c r="G25" s="11"/>
      <c r="H25" s="11"/>
    </row>
    <row r="26" spans="1:8" ht="13.5" thickTop="1" x14ac:dyDescent="0.2"/>
    <row r="28" spans="1:8" ht="24.75" customHeight="1" thickBot="1" x14ac:dyDescent="0.25">
      <c r="B28" s="503" t="s">
        <v>346</v>
      </c>
      <c r="C28" s="503"/>
    </row>
    <row r="29" spans="1:8" ht="24.75" customHeight="1" thickTop="1" x14ac:dyDescent="0.2">
      <c r="B29" s="94" t="s">
        <v>349</v>
      </c>
      <c r="C29" s="382">
        <f>2594.31</f>
        <v>2594.31</v>
      </c>
    </row>
    <row r="30" spans="1:8" ht="24.75" customHeight="1" x14ac:dyDescent="0.2">
      <c r="B30" s="381" t="s">
        <v>335</v>
      </c>
      <c r="C30" s="383">
        <f>SUMPRODUCT(-(Reserva!$C$5:$C$54=Resumo!$B30),-(Reserva!$D$5:$D$54))</f>
        <v>5323.63</v>
      </c>
    </row>
    <row r="31" spans="1:8" ht="25.5" x14ac:dyDescent="0.2">
      <c r="B31" s="385" t="s">
        <v>350</v>
      </c>
      <c r="C31" s="383">
        <f>SUMPRODUCT(-(Reserva!$C$5:$C$54=Resumo!$B31),-(Reserva!$D$5:$D$54))</f>
        <v>52.36</v>
      </c>
    </row>
    <row r="32" spans="1:8" ht="24.75" customHeight="1" x14ac:dyDescent="0.2">
      <c r="B32" s="381" t="s">
        <v>344</v>
      </c>
      <c r="C32" s="383">
        <f>SUMPRODUCT(-(Reserva!$C$5:$C$54=Resumo!$B32),-(Reserva!$D$5:$D$54))</f>
        <v>312.62</v>
      </c>
    </row>
    <row r="33" spans="2:3" ht="24.75" customHeight="1" thickBot="1" x14ac:dyDescent="0.25">
      <c r="B33" s="95" t="s">
        <v>345</v>
      </c>
      <c r="C33" s="384">
        <f>C29+C30+C31-C32</f>
        <v>7657.68</v>
      </c>
    </row>
    <row r="34" spans="2:3" ht="13.5" thickTop="1" x14ac:dyDescent="0.2"/>
  </sheetData>
  <sheetProtection algorithmName="SHA-512" hashValue="xXkj5o4PuCHFMy6BK8A2Tmp9cYmdL0M1BATyJCJEb3yaxE4eK0OZH9Kz/7YVB7jhg5bBclW5eJNtZDNZRL1fZA==" saltValue="2UAVhcHljTtXyj6+CZ0pTg==" spinCount="100000" sheet="1" objects="1" scenarios="1" formatColumns="0"/>
  <mergeCells count="6">
    <mergeCell ref="A1:H1"/>
    <mergeCell ref="A2:H2"/>
    <mergeCell ref="A3:H3"/>
    <mergeCell ref="B28:C28"/>
    <mergeCell ref="B19:C19"/>
    <mergeCell ref="B4:B5"/>
  </mergeCells>
  <phoneticPr fontId="0" type="noConversion"/>
  <pageMargins left="0.19685039370078741" right="0.19685039370078741" top="0.59055118110236227" bottom="0.59055118110236227" header="0" footer="0"/>
  <pageSetup paperSize="9" scale="77" pageOrder="overThenDown" orientation="portrait" r:id="rId1"/>
  <headerFooter>
    <oddFoote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3"/>
  <sheetViews>
    <sheetView showGridLines="0" zoomScale="96" zoomScaleNormal="96" zoomScaleSheetLayoutView="100" workbookViewId="0">
      <pane xSplit="2" ySplit="7" topLeftCell="D14" activePane="bottomRight" state="frozen"/>
      <selection pane="topRight" activeCell="C1" sqref="C1"/>
      <selection pane="bottomLeft" activeCell="A8" sqref="A8"/>
      <selection pane="bottomRight" activeCell="R22" sqref="R22"/>
    </sheetView>
  </sheetViews>
  <sheetFormatPr defaultColWidth="17" defaultRowHeight="30" customHeight="1" x14ac:dyDescent="0.2"/>
  <cols>
    <col min="1" max="1" width="3.42578125" style="344" customWidth="1"/>
    <col min="2" max="2" width="15" style="344" customWidth="1"/>
    <col min="3" max="3" width="14.5703125" style="344" customWidth="1"/>
    <col min="4" max="7" width="12.5703125" style="344" customWidth="1"/>
    <col min="8" max="9" width="12.5703125" style="344" hidden="1" customWidth="1"/>
    <col min="10" max="10" width="14" style="352" customWidth="1"/>
    <col min="11" max="11" width="15.140625" style="352" customWidth="1"/>
    <col min="12" max="14" width="12.5703125" style="344" customWidth="1"/>
    <col min="15" max="15" width="12.5703125" style="353" customWidth="1"/>
    <col min="16" max="17" width="12.5703125" style="344" hidden="1" customWidth="1"/>
    <col min="18" max="18" width="13.42578125" style="344" customWidth="1"/>
    <col min="19" max="19" width="2.28515625" style="347" customWidth="1"/>
    <col min="20" max="20" width="10.7109375" style="344" customWidth="1"/>
    <col min="21" max="21" width="13" style="344" bestFit="1" customWidth="1"/>
    <col min="22" max="16384" width="17" style="344"/>
  </cols>
  <sheetData>
    <row r="1" spans="1:21" s="348" customFormat="1" ht="30.75" customHeight="1" x14ac:dyDescent="0.2">
      <c r="A1" s="506" t="str">
        <f>Capa!A1</f>
        <v>Termo de Parceria nº. 42/2017 celebrado entre a Fundação Clóvis Salgado - FCS e a Associação Pró-Cultura e Promoção das Artes - APPA</v>
      </c>
      <c r="B1" s="506"/>
      <c r="C1" s="506"/>
      <c r="D1" s="506"/>
      <c r="E1" s="506"/>
      <c r="F1" s="506"/>
      <c r="G1" s="506"/>
      <c r="H1" s="506"/>
      <c r="I1" s="506"/>
      <c r="J1" s="506"/>
      <c r="K1" s="506"/>
      <c r="L1" s="506"/>
      <c r="M1" s="506"/>
      <c r="N1" s="506"/>
      <c r="O1" s="506"/>
      <c r="P1" s="506"/>
      <c r="Q1" s="506"/>
      <c r="R1" s="506"/>
      <c r="S1" s="506"/>
      <c r="T1" s="506"/>
      <c r="U1" s="506"/>
    </row>
    <row r="2" spans="1:21" s="348" customFormat="1" ht="18" customHeight="1" x14ac:dyDescent="0.2">
      <c r="A2" s="506" t="str">
        <f>Capa!A5</f>
        <v>5º Relatório Gerencial Financeiro</v>
      </c>
      <c r="B2" s="506"/>
      <c r="C2" s="506"/>
      <c r="D2" s="506"/>
      <c r="E2" s="506"/>
      <c r="F2" s="506"/>
      <c r="G2" s="506"/>
      <c r="H2" s="506"/>
      <c r="I2" s="506"/>
      <c r="J2" s="506"/>
      <c r="K2" s="506"/>
      <c r="L2" s="506"/>
      <c r="M2" s="506"/>
      <c r="N2" s="506"/>
      <c r="O2" s="506"/>
      <c r="P2" s="506"/>
      <c r="Q2" s="506"/>
      <c r="R2" s="506"/>
      <c r="S2" s="506"/>
      <c r="T2" s="506"/>
      <c r="U2" s="506"/>
    </row>
    <row r="3" spans="1:21" s="348" customFormat="1" ht="18" customHeight="1" thickBot="1" x14ac:dyDescent="0.25">
      <c r="A3" s="507" t="s">
        <v>309</v>
      </c>
      <c r="B3" s="507"/>
      <c r="C3" s="507"/>
      <c r="D3" s="507"/>
      <c r="E3" s="507"/>
      <c r="F3" s="507"/>
      <c r="G3" s="507"/>
      <c r="H3" s="507"/>
      <c r="I3" s="507"/>
      <c r="J3" s="507"/>
      <c r="K3" s="507"/>
      <c r="L3" s="507"/>
      <c r="M3" s="507"/>
      <c r="N3" s="507"/>
      <c r="O3" s="507"/>
      <c r="P3" s="507"/>
      <c r="Q3" s="507"/>
      <c r="R3" s="507"/>
      <c r="S3" s="507"/>
      <c r="T3" s="507"/>
      <c r="U3" s="507"/>
    </row>
    <row r="4" spans="1:21" s="348" customFormat="1" ht="16.5" customHeight="1" thickBot="1" x14ac:dyDescent="0.25">
      <c r="A4" s="112"/>
      <c r="B4" s="112"/>
      <c r="C4" s="112"/>
      <c r="D4" s="515" t="s">
        <v>162</v>
      </c>
      <c r="E4" s="515"/>
      <c r="F4" s="515"/>
      <c r="G4" s="515"/>
      <c r="H4" s="515"/>
      <c r="I4" s="515"/>
      <c r="J4" s="516"/>
      <c r="K4" s="112"/>
      <c r="L4" s="515" t="s">
        <v>163</v>
      </c>
      <c r="M4" s="515"/>
      <c r="N4" s="515"/>
      <c r="O4" s="515"/>
      <c r="P4" s="515"/>
      <c r="Q4" s="515"/>
      <c r="R4" s="515"/>
      <c r="S4" s="142"/>
      <c r="T4" s="512" t="s">
        <v>306</v>
      </c>
      <c r="U4" s="512" t="s">
        <v>161</v>
      </c>
    </row>
    <row r="5" spans="1:21" s="348" customFormat="1" ht="16.5" customHeight="1" x14ac:dyDescent="0.2">
      <c r="A5" s="508">
        <v>1</v>
      </c>
      <c r="B5" s="510" t="s">
        <v>159</v>
      </c>
      <c r="C5" s="512" t="s">
        <v>300</v>
      </c>
      <c r="D5" s="113" t="str">
        <f>Resumo!C4</f>
        <v>Mês 16</v>
      </c>
      <c r="E5" s="113" t="str">
        <f>Resumo!D4</f>
        <v>Mês 17</v>
      </c>
      <c r="F5" s="113" t="str">
        <f>Resumo!E4</f>
        <v>Mês 18</v>
      </c>
      <c r="G5" s="113" t="str">
        <f>Resumo!F4</f>
        <v>Mês 19</v>
      </c>
      <c r="H5" s="113">
        <f>Resumo!G4</f>
        <v>0</v>
      </c>
      <c r="I5" s="113">
        <f>Resumo!H4</f>
        <v>0</v>
      </c>
      <c r="J5" s="517" t="s">
        <v>6</v>
      </c>
      <c r="K5" s="521" t="s">
        <v>300</v>
      </c>
      <c r="L5" s="113" t="str">
        <f>Resumo!C4</f>
        <v>Mês 16</v>
      </c>
      <c r="M5" s="113" t="str">
        <f>Resumo!D4</f>
        <v>Mês 17</v>
      </c>
      <c r="N5" s="113" t="str">
        <f>Resumo!E4</f>
        <v>Mês 18</v>
      </c>
      <c r="O5" s="113" t="str">
        <f>Resumo!F4</f>
        <v>Mês 19</v>
      </c>
      <c r="P5" s="113">
        <f>Resumo!G4</f>
        <v>0</v>
      </c>
      <c r="Q5" s="113">
        <f>Resumo!H4</f>
        <v>0</v>
      </c>
      <c r="R5" s="513" t="s">
        <v>6</v>
      </c>
      <c r="S5" s="114"/>
      <c r="T5" s="513"/>
      <c r="U5" s="513"/>
    </row>
    <row r="6" spans="1:21" ht="39" customHeight="1" thickBot="1" x14ac:dyDescent="0.25">
      <c r="A6" s="509"/>
      <c r="B6" s="511"/>
      <c r="C6" s="520"/>
      <c r="D6" s="117" t="str">
        <f>Resumo!C5</f>
        <v>01/09/18
a
30/09/18</v>
      </c>
      <c r="E6" s="117" t="str">
        <f>Resumo!D5</f>
        <v>01/10/18
a
31/10/18</v>
      </c>
      <c r="F6" s="117" t="str">
        <f>Resumo!E5</f>
        <v>01/11/18
a
30/11/18</v>
      </c>
      <c r="G6" s="117" t="str">
        <f>Resumo!F5</f>
        <v>01/12/18
a
31/12/18</v>
      </c>
      <c r="H6" s="117">
        <f>Resumo!G5</f>
        <v>0</v>
      </c>
      <c r="I6" s="117">
        <f>Resumo!H5</f>
        <v>0</v>
      </c>
      <c r="J6" s="518"/>
      <c r="K6" s="522"/>
      <c r="L6" s="117" t="str">
        <f>Resumo!C5</f>
        <v>01/09/18
a
30/09/18</v>
      </c>
      <c r="M6" s="117" t="str">
        <f>Resumo!D5</f>
        <v>01/10/18
a
31/10/18</v>
      </c>
      <c r="N6" s="117" t="str">
        <f>Resumo!E5</f>
        <v>01/11/18
a
30/11/18</v>
      </c>
      <c r="O6" s="117" t="str">
        <f>Resumo!F5</f>
        <v>01/12/18
a
31/12/18</v>
      </c>
      <c r="P6" s="117">
        <f>Resumo!G5</f>
        <v>0</v>
      </c>
      <c r="Q6" s="117">
        <f>Resumo!H5</f>
        <v>0</v>
      </c>
      <c r="R6" s="514"/>
      <c r="S6" s="114"/>
      <c r="T6" s="514"/>
      <c r="U6" s="514"/>
    </row>
    <row r="7" spans="1:21" ht="11.25" x14ac:dyDescent="0.2">
      <c r="A7" s="118" t="s">
        <v>16</v>
      </c>
      <c r="B7" s="119" t="s">
        <v>35</v>
      </c>
      <c r="C7" s="119"/>
      <c r="D7" s="120"/>
      <c r="E7" s="120"/>
      <c r="F7" s="120"/>
      <c r="G7" s="120"/>
      <c r="H7" s="120"/>
      <c r="I7" s="120"/>
      <c r="J7" s="143"/>
      <c r="K7" s="119"/>
      <c r="L7" s="120"/>
      <c r="M7" s="120"/>
      <c r="N7" s="120"/>
      <c r="O7" s="120"/>
      <c r="P7" s="120"/>
      <c r="Q7" s="120"/>
      <c r="R7" s="120"/>
      <c r="S7" s="120"/>
      <c r="T7" s="114"/>
      <c r="U7" s="114"/>
    </row>
    <row r="8" spans="1:21" ht="22.5" x14ac:dyDescent="0.2">
      <c r="A8" s="121" t="s">
        <v>43</v>
      </c>
      <c r="B8" s="122" t="s">
        <v>247</v>
      </c>
      <c r="C8" s="137">
        <v>3782794.26</v>
      </c>
      <c r="D8" s="137">
        <v>0</v>
      </c>
      <c r="E8" s="137">
        <v>596309.06999999995</v>
      </c>
      <c r="F8" s="137">
        <v>0</v>
      </c>
      <c r="G8" s="137">
        <v>0</v>
      </c>
      <c r="H8" s="137">
        <v>0</v>
      </c>
      <c r="I8" s="137"/>
      <c r="J8" s="144">
        <f>SUM(C8:I8)</f>
        <v>4379103.33</v>
      </c>
      <c r="K8" s="137">
        <v>2927736.11</v>
      </c>
      <c r="L8" s="120">
        <f>'Analítico Cp.'!C9</f>
        <v>855058.15</v>
      </c>
      <c r="M8" s="120">
        <f>'Analítico Cp.'!D9</f>
        <v>0</v>
      </c>
      <c r="N8" s="120">
        <f>'Analítico Cp.'!E9</f>
        <v>596309.07000000007</v>
      </c>
      <c r="O8" s="120">
        <f>'Analítico Cp.'!F9</f>
        <v>0</v>
      </c>
      <c r="P8" s="120">
        <f>'Analítico Cp.'!G9</f>
        <v>0</v>
      </c>
      <c r="Q8" s="120">
        <f>'Analítico Cp.'!H9</f>
        <v>0</v>
      </c>
      <c r="R8" s="123">
        <f>SUM(K8:Q8)</f>
        <v>4379103.33</v>
      </c>
      <c r="S8" s="120"/>
      <c r="T8" s="159">
        <f>IF(J8=0,"-",R8/J8)</f>
        <v>1</v>
      </c>
      <c r="U8" s="120">
        <f>J8-R8</f>
        <v>0</v>
      </c>
    </row>
    <row r="9" spans="1:21" ht="22.5" x14ac:dyDescent="0.2">
      <c r="A9" s="121" t="s">
        <v>44</v>
      </c>
      <c r="B9" s="122" t="s">
        <v>248</v>
      </c>
      <c r="C9" s="137">
        <v>0</v>
      </c>
      <c r="D9" s="137">
        <v>0</v>
      </c>
      <c r="E9" s="137">
        <v>0</v>
      </c>
      <c r="F9" s="137">
        <v>0</v>
      </c>
      <c r="G9" s="137">
        <v>0</v>
      </c>
      <c r="H9" s="137">
        <v>0</v>
      </c>
      <c r="I9" s="137">
        <v>0</v>
      </c>
      <c r="J9" s="144">
        <f>SUM(C9:I9)</f>
        <v>0</v>
      </c>
      <c r="K9" s="137">
        <v>0</v>
      </c>
      <c r="L9" s="120">
        <f>'Analítico Cp.'!C10</f>
        <v>0</v>
      </c>
      <c r="M9" s="120">
        <f>'Analítico Cp.'!D10</f>
        <v>0</v>
      </c>
      <c r="N9" s="120">
        <f>'Analítico Cp.'!E10</f>
        <v>0</v>
      </c>
      <c r="O9" s="120">
        <f>'Analítico Cp.'!F10</f>
        <v>0</v>
      </c>
      <c r="P9" s="120">
        <f>'Analítico Cp.'!G10</f>
        <v>0</v>
      </c>
      <c r="Q9" s="120">
        <f>'Analítico Cp.'!H10</f>
        <v>0</v>
      </c>
      <c r="R9" s="123">
        <f>SUM(K9:Q9)</f>
        <v>0</v>
      </c>
      <c r="S9" s="120"/>
      <c r="T9" s="159" t="str">
        <f>IF(J9=0,"-",R9/J9)</f>
        <v>-</v>
      </c>
      <c r="U9" s="120">
        <f>J9-R9</f>
        <v>0</v>
      </c>
    </row>
    <row r="10" spans="1:21" ht="11.25" x14ac:dyDescent="0.2">
      <c r="A10" s="121" t="s">
        <v>46</v>
      </c>
      <c r="B10" s="122" t="s">
        <v>172</v>
      </c>
      <c r="C10" s="138">
        <v>0</v>
      </c>
      <c r="D10" s="138">
        <v>0</v>
      </c>
      <c r="E10" s="138">
        <v>0</v>
      </c>
      <c r="F10" s="138">
        <v>0</v>
      </c>
      <c r="G10" s="138">
        <v>0</v>
      </c>
      <c r="H10" s="138">
        <v>0</v>
      </c>
      <c r="I10" s="138">
        <v>0</v>
      </c>
      <c r="J10" s="145">
        <f>SUM(C10:I10)</f>
        <v>0</v>
      </c>
      <c r="K10" s="138">
        <v>0</v>
      </c>
      <c r="L10" s="124">
        <f>'Analítico Cp.'!C11</f>
        <v>0</v>
      </c>
      <c r="M10" s="124">
        <f>'Analítico Cp.'!D11</f>
        <v>0</v>
      </c>
      <c r="N10" s="124">
        <f>'Analítico Cp.'!E11</f>
        <v>0</v>
      </c>
      <c r="O10" s="124">
        <f>'Analítico Cp.'!F11</f>
        <v>0</v>
      </c>
      <c r="P10" s="124">
        <f>'Analítico Cp.'!G11</f>
        <v>0</v>
      </c>
      <c r="Q10" s="124">
        <f>'Analítico Cp.'!H11</f>
        <v>0</v>
      </c>
      <c r="R10" s="181">
        <f>SUM(K10:Q10)</f>
        <v>0</v>
      </c>
      <c r="S10" s="120"/>
      <c r="T10" s="160" t="str">
        <f>IF(J10=0,"-",R10/J10)</f>
        <v>-</v>
      </c>
      <c r="U10" s="124">
        <f>J10-R10</f>
        <v>0</v>
      </c>
    </row>
    <row r="11" spans="1:21" ht="23.25" thickBot="1" x14ac:dyDescent="0.25">
      <c r="A11" s="369" t="s">
        <v>40</v>
      </c>
      <c r="B11" s="370" t="s">
        <v>310</v>
      </c>
      <c r="C11" s="137">
        <v>0</v>
      </c>
      <c r="D11" s="137">
        <v>0</v>
      </c>
      <c r="E11" s="137">
        <v>0</v>
      </c>
      <c r="F11" s="137">
        <v>0</v>
      </c>
      <c r="G11" s="137">
        <v>0</v>
      </c>
      <c r="H11" s="137">
        <v>0</v>
      </c>
      <c r="I11" s="137">
        <v>0</v>
      </c>
      <c r="J11" s="144">
        <f>SUM(C11:I11)</f>
        <v>0</v>
      </c>
      <c r="K11" s="137">
        <v>9163.02</v>
      </c>
      <c r="L11" s="120">
        <f>'Analítico Cp.'!C12</f>
        <v>2074.0300000000002</v>
      </c>
      <c r="M11" s="120">
        <f>'Analítico Cp.'!D12</f>
        <v>2122.85</v>
      </c>
      <c r="N11" s="120">
        <f>'Analítico Cp.'!E12</f>
        <v>2195.5</v>
      </c>
      <c r="O11" s="120">
        <f>'Analítico Cp.'!F12</f>
        <v>2104.08</v>
      </c>
      <c r="P11" s="120">
        <f>'Analítico Cp.'!G12</f>
        <v>0</v>
      </c>
      <c r="Q11" s="120">
        <f>'Analítico Cp.'!H12</f>
        <v>0</v>
      </c>
      <c r="R11" s="123">
        <f>SUM(K11:Q11)</f>
        <v>17659.480000000003</v>
      </c>
      <c r="S11" s="120"/>
      <c r="T11" s="159" t="str">
        <f>IF(J11=0,"-",R11/J11)</f>
        <v>-</v>
      </c>
      <c r="U11" s="120">
        <f>J11-R11</f>
        <v>-17659.480000000003</v>
      </c>
    </row>
    <row r="12" spans="1:21" ht="12" thickBot="1" x14ac:dyDescent="0.25">
      <c r="A12" s="519" t="s">
        <v>266</v>
      </c>
      <c r="B12" s="519"/>
      <c r="C12" s="139">
        <f t="shared" ref="C12:I12" si="0">SUM(C8:C11)</f>
        <v>3782794.26</v>
      </c>
      <c r="D12" s="139">
        <f t="shared" si="0"/>
        <v>0</v>
      </c>
      <c r="E12" s="139">
        <f t="shared" si="0"/>
        <v>596309.06999999995</v>
      </c>
      <c r="F12" s="139">
        <f t="shared" si="0"/>
        <v>0</v>
      </c>
      <c r="G12" s="139">
        <f t="shared" si="0"/>
        <v>0</v>
      </c>
      <c r="H12" s="139">
        <f t="shared" si="0"/>
        <v>0</v>
      </c>
      <c r="I12" s="139">
        <f t="shared" si="0"/>
        <v>0</v>
      </c>
      <c r="J12" s="146">
        <f>SUM(C12:I12)</f>
        <v>4379103.33</v>
      </c>
      <c r="K12" s="139">
        <f t="shared" ref="K12:Q12" si="1">SUM(K8:K11)</f>
        <v>2936899.13</v>
      </c>
      <c r="L12" s="125">
        <f t="shared" si="1"/>
        <v>857132.18</v>
      </c>
      <c r="M12" s="125">
        <f t="shared" si="1"/>
        <v>2122.85</v>
      </c>
      <c r="N12" s="125">
        <f t="shared" si="1"/>
        <v>598504.57000000007</v>
      </c>
      <c r="O12" s="125">
        <f t="shared" si="1"/>
        <v>2104.08</v>
      </c>
      <c r="P12" s="125">
        <f t="shared" si="1"/>
        <v>0</v>
      </c>
      <c r="Q12" s="125">
        <f t="shared" si="1"/>
        <v>0</v>
      </c>
      <c r="R12" s="125">
        <f>SUM(K12:Q12)</f>
        <v>4396762.8100000005</v>
      </c>
      <c r="S12" s="123"/>
      <c r="T12" s="158">
        <f>IF(J12=0,"-",R12/J12)</f>
        <v>1.0040326703138107</v>
      </c>
      <c r="U12" s="125">
        <f>J12-R12</f>
        <v>-17659.480000000447</v>
      </c>
    </row>
    <row r="13" spans="1:21" s="351" customFormat="1" ht="12" customHeight="1" thickBot="1" x14ac:dyDescent="0.25">
      <c r="A13" s="126"/>
      <c r="B13" s="127"/>
      <c r="C13" s="196"/>
      <c r="D13" s="197"/>
      <c r="E13" s="197"/>
      <c r="F13" s="197"/>
      <c r="G13" s="197"/>
      <c r="H13" s="197"/>
      <c r="I13" s="197"/>
      <c r="J13" s="197"/>
      <c r="K13" s="196" t="s">
        <v>444</v>
      </c>
      <c r="L13" s="128"/>
      <c r="M13" s="128"/>
      <c r="N13" s="128"/>
      <c r="O13" s="128"/>
      <c r="P13" s="128"/>
      <c r="Q13" s="128"/>
      <c r="R13" s="128"/>
      <c r="S13" s="148"/>
      <c r="T13" s="128"/>
      <c r="U13" s="128"/>
    </row>
    <row r="14" spans="1:21" ht="24" customHeight="1" thickBot="1" x14ac:dyDescent="0.25">
      <c r="A14" s="115">
        <v>2</v>
      </c>
      <c r="B14" s="116" t="s">
        <v>160</v>
      </c>
      <c r="C14" s="198" t="s">
        <v>300</v>
      </c>
      <c r="D14" s="199" t="str">
        <f t="shared" ref="D14:I14" si="2">D5</f>
        <v>Mês 16</v>
      </c>
      <c r="E14" s="199" t="str">
        <f t="shared" si="2"/>
        <v>Mês 17</v>
      </c>
      <c r="F14" s="199" t="str">
        <f t="shared" si="2"/>
        <v>Mês 18</v>
      </c>
      <c r="G14" s="199" t="str">
        <f t="shared" si="2"/>
        <v>Mês 19</v>
      </c>
      <c r="H14" s="199">
        <f t="shared" si="2"/>
        <v>0</v>
      </c>
      <c r="I14" s="199">
        <f t="shared" si="2"/>
        <v>0</v>
      </c>
      <c r="J14" s="200" t="str">
        <f>J5</f>
        <v>TOTAL</v>
      </c>
      <c r="K14" s="204" t="s">
        <v>300</v>
      </c>
      <c r="L14" s="129" t="str">
        <f t="shared" ref="L14:Q14" si="3">L5</f>
        <v>Mês 16</v>
      </c>
      <c r="M14" s="129" t="str">
        <f t="shared" si="3"/>
        <v>Mês 17</v>
      </c>
      <c r="N14" s="129" t="str">
        <f t="shared" si="3"/>
        <v>Mês 18</v>
      </c>
      <c r="O14" s="129" t="str">
        <f t="shared" si="3"/>
        <v>Mês 19</v>
      </c>
      <c r="P14" s="129">
        <f t="shared" si="3"/>
        <v>0</v>
      </c>
      <c r="Q14" s="129">
        <f t="shared" si="3"/>
        <v>0</v>
      </c>
      <c r="R14" s="129" t="str">
        <f>R5</f>
        <v>TOTAL</v>
      </c>
      <c r="S14" s="113"/>
      <c r="T14" s="130" t="str">
        <f>T4</f>
        <v>Realizado
(/) Previsto</v>
      </c>
      <c r="U14" s="130" t="str">
        <f>U4</f>
        <v>Previsto
(-) Realizado</v>
      </c>
    </row>
    <row r="15" spans="1:21" ht="22.5" x14ac:dyDescent="0.2">
      <c r="A15" s="118" t="s">
        <v>40</v>
      </c>
      <c r="B15" s="119" t="s">
        <v>189</v>
      </c>
      <c r="C15" s="201"/>
      <c r="D15" s="202"/>
      <c r="E15" s="202"/>
      <c r="F15" s="202"/>
      <c r="G15" s="202"/>
      <c r="H15" s="202"/>
      <c r="I15" s="202"/>
      <c r="J15" s="203"/>
      <c r="K15" s="201"/>
      <c r="L15" s="131"/>
      <c r="M15" s="131"/>
      <c r="N15" s="131"/>
      <c r="O15" s="131"/>
      <c r="P15" s="131"/>
      <c r="Q15" s="131"/>
      <c r="R15" s="131"/>
      <c r="S15" s="131"/>
      <c r="T15" s="131"/>
      <c r="U15" s="131"/>
    </row>
    <row r="16" spans="1:21" ht="11.25" x14ac:dyDescent="0.2">
      <c r="A16" s="132" t="s">
        <v>12</v>
      </c>
      <c r="B16" s="119" t="s">
        <v>2</v>
      </c>
      <c r="C16" s="61">
        <v>486363.74</v>
      </c>
      <c r="D16" s="61">
        <v>34286.738400000002</v>
      </c>
      <c r="E16" s="61">
        <v>34286.74</v>
      </c>
      <c r="F16" s="61">
        <v>34286.74</v>
      </c>
      <c r="G16" s="61">
        <v>34286.74</v>
      </c>
      <c r="H16" s="61"/>
      <c r="I16" s="61"/>
      <c r="J16" s="144">
        <f>SUM(C16:I16)</f>
        <v>623510.69839999999</v>
      </c>
      <c r="K16" s="61">
        <v>383124.96</v>
      </c>
      <c r="L16" s="120">
        <f>'Analítico Cp.'!C24</f>
        <v>28419.859999999997</v>
      </c>
      <c r="M16" s="120">
        <f>'Analítico Cp.'!D24</f>
        <v>30640.879999999997</v>
      </c>
      <c r="N16" s="120">
        <f>'Analítico Cp.'!E24</f>
        <v>31265.609999999997</v>
      </c>
      <c r="O16" s="120">
        <f>'Analítico Cp.'!F24</f>
        <v>27452.63</v>
      </c>
      <c r="P16" s="120">
        <f>'Analítico Cp.'!G24</f>
        <v>0</v>
      </c>
      <c r="Q16" s="120">
        <f>'Analítico Cp.'!H24</f>
        <v>0</v>
      </c>
      <c r="R16" s="123">
        <f>SUM(K16:Q16)</f>
        <v>500903.94</v>
      </c>
      <c r="S16" s="120"/>
      <c r="T16" s="161">
        <f t="shared" ref="T16:T24" si="4">IF(J16=0,"-",R16/J16)</f>
        <v>0.80336061800603742</v>
      </c>
      <c r="U16" s="120">
        <f t="shared" ref="U16:U24" si="5">J16-R16</f>
        <v>122606.75839999999</v>
      </c>
    </row>
    <row r="17" spans="1:21" ht="11.25" x14ac:dyDescent="0.2">
      <c r="A17" s="132" t="s">
        <v>13</v>
      </c>
      <c r="B17" s="119" t="s">
        <v>8</v>
      </c>
      <c r="C17" s="61">
        <v>0</v>
      </c>
      <c r="D17" s="61">
        <v>0</v>
      </c>
      <c r="E17" s="61">
        <v>0</v>
      </c>
      <c r="F17" s="61">
        <v>0</v>
      </c>
      <c r="G17" s="61">
        <v>0</v>
      </c>
      <c r="H17" s="61">
        <v>0</v>
      </c>
      <c r="I17" s="61">
        <v>0</v>
      </c>
      <c r="J17" s="144">
        <f t="shared" ref="J17:J24" si="6">SUM(C17:I17)</f>
        <v>0</v>
      </c>
      <c r="K17" s="61">
        <v>0</v>
      </c>
      <c r="L17" s="120">
        <f>'Analítico Cp.'!C28</f>
        <v>0</v>
      </c>
      <c r="M17" s="120">
        <f>'Analítico Cp.'!D28</f>
        <v>0</v>
      </c>
      <c r="N17" s="120">
        <f>'Analítico Cp.'!E28</f>
        <v>0</v>
      </c>
      <c r="O17" s="120">
        <f>'Analítico Cp.'!F28</f>
        <v>0</v>
      </c>
      <c r="P17" s="120">
        <f>'Analítico Cp.'!G28</f>
        <v>0</v>
      </c>
      <c r="Q17" s="120">
        <f>'Analítico Cp.'!H28</f>
        <v>0</v>
      </c>
      <c r="R17" s="123">
        <f t="shared" ref="R17:R23" si="7">SUM(K17:Q17)</f>
        <v>0</v>
      </c>
      <c r="S17" s="120"/>
      <c r="T17" s="161" t="str">
        <f t="shared" si="4"/>
        <v>-</v>
      </c>
      <c r="U17" s="120">
        <f t="shared" si="5"/>
        <v>0</v>
      </c>
    </row>
    <row r="18" spans="1:21" ht="11.25" x14ac:dyDescent="0.2">
      <c r="A18" s="132" t="s">
        <v>14</v>
      </c>
      <c r="B18" s="119" t="s">
        <v>38</v>
      </c>
      <c r="C18" s="61">
        <v>327721.15999999997</v>
      </c>
      <c r="D18" s="61">
        <v>23099</v>
      </c>
      <c r="E18" s="61">
        <v>23099</v>
      </c>
      <c r="F18" s="61">
        <v>23099</v>
      </c>
      <c r="G18" s="61">
        <v>23099</v>
      </c>
      <c r="H18" s="61"/>
      <c r="I18" s="61"/>
      <c r="J18" s="144">
        <f t="shared" si="6"/>
        <v>420117.16</v>
      </c>
      <c r="K18" s="61">
        <v>228439.84</v>
      </c>
      <c r="L18" s="120">
        <f>'Analítico Cp.'!C42</f>
        <v>23304.520000000004</v>
      </c>
      <c r="M18" s="120">
        <f>'Analítico Cp.'!D42</f>
        <v>21072.510700000003</v>
      </c>
      <c r="N18" s="120">
        <f>'Analítico Cp.'!E42</f>
        <v>17482.977575022222</v>
      </c>
      <c r="O18" s="120">
        <f>'Analítico Cp.'!F42</f>
        <v>19883.825808355559</v>
      </c>
      <c r="P18" s="120">
        <f>'Analítico Cp.'!G42</f>
        <v>0</v>
      </c>
      <c r="Q18" s="120">
        <f>'Analítico Cp.'!H42</f>
        <v>0</v>
      </c>
      <c r="R18" s="123">
        <f t="shared" si="7"/>
        <v>310183.67408337776</v>
      </c>
      <c r="S18" s="120"/>
      <c r="T18" s="161">
        <f t="shared" si="4"/>
        <v>0.73832659937855849</v>
      </c>
      <c r="U18" s="120">
        <f t="shared" si="5"/>
        <v>109933.48591662222</v>
      </c>
    </row>
    <row r="19" spans="1:21" ht="11.25" x14ac:dyDescent="0.2">
      <c r="A19" s="132" t="s">
        <v>15</v>
      </c>
      <c r="B19" s="119" t="s">
        <v>39</v>
      </c>
      <c r="C19" s="61">
        <v>61202.879999999997</v>
      </c>
      <c r="D19" s="61">
        <v>4317.34</v>
      </c>
      <c r="E19" s="61">
        <v>4317.34</v>
      </c>
      <c r="F19" s="61">
        <v>4317.34</v>
      </c>
      <c r="G19" s="61">
        <v>4317.34</v>
      </c>
      <c r="H19" s="61"/>
      <c r="I19" s="61"/>
      <c r="J19" s="144">
        <f t="shared" si="6"/>
        <v>78472.239999999991</v>
      </c>
      <c r="K19" s="61">
        <v>53070.8</v>
      </c>
      <c r="L19" s="120">
        <f>'Analítico Cp.'!C51</f>
        <v>5062.0599999999995</v>
      </c>
      <c r="M19" s="120">
        <f>'Analítico Cp.'!D51</f>
        <v>5085.0400000000009</v>
      </c>
      <c r="N19" s="120">
        <f>'Analítico Cp.'!E51</f>
        <v>4611</v>
      </c>
      <c r="O19" s="120">
        <f>'Analítico Cp.'!F51</f>
        <v>3731.9599999999996</v>
      </c>
      <c r="P19" s="120">
        <f>'Analítico Cp.'!G51</f>
        <v>0</v>
      </c>
      <c r="Q19" s="120">
        <f>'Analítico Cp.'!H51</f>
        <v>0</v>
      </c>
      <c r="R19" s="123">
        <f t="shared" si="7"/>
        <v>71560.86</v>
      </c>
      <c r="S19" s="120"/>
      <c r="T19" s="161">
        <f t="shared" si="4"/>
        <v>0.91192579694424436</v>
      </c>
      <c r="U19" s="120">
        <f t="shared" si="5"/>
        <v>6911.3799999999901</v>
      </c>
    </row>
    <row r="20" spans="1:21" ht="12.75" customHeight="1" x14ac:dyDescent="0.2">
      <c r="A20" s="505" t="s">
        <v>54</v>
      </c>
      <c r="B20" s="505"/>
      <c r="C20" s="140">
        <f>SUM(C16:C19)</f>
        <v>875287.77999999991</v>
      </c>
      <c r="D20" s="140">
        <f t="shared" ref="D20:I20" si="8">SUM(D16:D19)</f>
        <v>61703.078399999999</v>
      </c>
      <c r="E20" s="140">
        <f t="shared" si="8"/>
        <v>61703.08</v>
      </c>
      <c r="F20" s="140">
        <f t="shared" si="8"/>
        <v>61703.08</v>
      </c>
      <c r="G20" s="140">
        <f t="shared" si="8"/>
        <v>61703.08</v>
      </c>
      <c r="H20" s="140">
        <f t="shared" si="8"/>
        <v>0</v>
      </c>
      <c r="I20" s="140">
        <f t="shared" si="8"/>
        <v>0</v>
      </c>
      <c r="J20" s="147">
        <f t="shared" si="6"/>
        <v>1122100.0984</v>
      </c>
      <c r="K20" s="140">
        <f t="shared" ref="K20:Q20" si="9">SUM(K16:K19)</f>
        <v>664635.60000000009</v>
      </c>
      <c r="L20" s="133">
        <f t="shared" si="9"/>
        <v>56786.44</v>
      </c>
      <c r="M20" s="133">
        <f t="shared" si="9"/>
        <v>56798.430700000004</v>
      </c>
      <c r="N20" s="133">
        <f t="shared" si="9"/>
        <v>53359.587575022219</v>
      </c>
      <c r="O20" s="133">
        <f t="shared" si="9"/>
        <v>51068.415808355559</v>
      </c>
      <c r="P20" s="133">
        <f t="shared" si="9"/>
        <v>0</v>
      </c>
      <c r="Q20" s="133">
        <f t="shared" si="9"/>
        <v>0</v>
      </c>
      <c r="R20" s="133">
        <f t="shared" si="7"/>
        <v>882648.47408337786</v>
      </c>
      <c r="S20" s="123"/>
      <c r="T20" s="157">
        <f t="shared" si="4"/>
        <v>0.7866040430278407</v>
      </c>
      <c r="U20" s="134">
        <f t="shared" si="5"/>
        <v>239451.62431662215</v>
      </c>
    </row>
    <row r="21" spans="1:21" ht="11.25" x14ac:dyDescent="0.2">
      <c r="A21" s="118" t="s">
        <v>41</v>
      </c>
      <c r="B21" s="119" t="s">
        <v>281</v>
      </c>
      <c r="C21" s="61">
        <v>2787703.91</v>
      </c>
      <c r="D21" s="61">
        <v>58099.48</v>
      </c>
      <c r="E21" s="61">
        <v>55926.45</v>
      </c>
      <c r="F21" s="61">
        <v>80496.3</v>
      </c>
      <c r="G21" s="61">
        <v>55226.45</v>
      </c>
      <c r="H21" s="61"/>
      <c r="I21" s="61"/>
      <c r="J21" s="144">
        <f>SUM(C21:G21)</f>
        <v>3037452.5900000003</v>
      </c>
      <c r="K21" s="61">
        <v>2748111.75</v>
      </c>
      <c r="L21" s="120">
        <f>'Analítico Cp.'!C135</f>
        <v>69495.520000000004</v>
      </c>
      <c r="M21" s="120">
        <f>'Analítico Cp.'!D135</f>
        <v>293208.98</v>
      </c>
      <c r="N21" s="120">
        <f>'Analítico Cp.'!E135</f>
        <v>103074.43</v>
      </c>
      <c r="O21" s="120">
        <f>'Analítico Cp.'!F135</f>
        <v>164056.41999999998</v>
      </c>
      <c r="P21" s="120">
        <f>'Analítico Cp.'!G135</f>
        <v>0</v>
      </c>
      <c r="Q21" s="120">
        <f>'Analítico Cp.'!H135</f>
        <v>0</v>
      </c>
      <c r="R21" s="123">
        <f t="shared" si="7"/>
        <v>3377947.1</v>
      </c>
      <c r="S21" s="120"/>
      <c r="T21" s="161">
        <f t="shared" si="4"/>
        <v>1.1120987076871542</v>
      </c>
      <c r="U21" s="120">
        <f t="shared" si="5"/>
        <v>-340494.50999999978</v>
      </c>
    </row>
    <row r="22" spans="1:21" ht="22.5" x14ac:dyDescent="0.2">
      <c r="A22" s="118" t="s">
        <v>42</v>
      </c>
      <c r="B22" s="119" t="s">
        <v>146</v>
      </c>
      <c r="C22" s="61">
        <v>0</v>
      </c>
      <c r="D22" s="61">
        <v>0</v>
      </c>
      <c r="E22" s="61">
        <v>0</v>
      </c>
      <c r="F22" s="61">
        <v>0</v>
      </c>
      <c r="G22" s="61">
        <v>0</v>
      </c>
      <c r="H22" s="61">
        <v>0</v>
      </c>
      <c r="I22" s="61">
        <v>0</v>
      </c>
      <c r="J22" s="144">
        <f t="shared" si="6"/>
        <v>0</v>
      </c>
      <c r="K22" s="61">
        <v>4988.6899999999996</v>
      </c>
      <c r="L22" s="360">
        <f>'Analítico Cp.'!C150</f>
        <v>0</v>
      </c>
      <c r="M22" s="360">
        <f>'Analítico Cp.'!D150</f>
        <v>213</v>
      </c>
      <c r="N22" s="360">
        <f>'Analítico Cp.'!E150</f>
        <v>1365</v>
      </c>
      <c r="O22" s="360">
        <f>'Analítico Cp.'!F150</f>
        <v>0</v>
      </c>
      <c r="P22" s="360">
        <f>'Analítico Cp.'!G150</f>
        <v>0</v>
      </c>
      <c r="Q22" s="360">
        <f>'Analítico Cp.'!H150</f>
        <v>0</v>
      </c>
      <c r="R22" s="123">
        <f t="shared" si="7"/>
        <v>6566.69</v>
      </c>
      <c r="S22" s="120"/>
      <c r="T22" s="161" t="str">
        <f t="shared" si="4"/>
        <v>-</v>
      </c>
      <c r="U22" s="120">
        <f t="shared" si="5"/>
        <v>-6566.69</v>
      </c>
    </row>
    <row r="23" spans="1:21" ht="34.5" thickBot="1" x14ac:dyDescent="0.25">
      <c r="A23" s="361" t="s">
        <v>342</v>
      </c>
      <c r="B23" s="362" t="s">
        <v>335</v>
      </c>
      <c r="C23" s="363">
        <v>0</v>
      </c>
      <c r="D23" s="363">
        <v>0</v>
      </c>
      <c r="E23" s="363">
        <v>0</v>
      </c>
      <c r="F23" s="363">
        <v>0</v>
      </c>
      <c r="G23" s="363">
        <v>0</v>
      </c>
      <c r="H23" s="363">
        <v>0</v>
      </c>
      <c r="I23" s="363">
        <v>0</v>
      </c>
      <c r="J23" s="364">
        <f t="shared" si="6"/>
        <v>0</v>
      </c>
      <c r="K23" s="363">
        <v>6025.97</v>
      </c>
      <c r="L23" s="365">
        <f>'Analítico Cp.'!C151</f>
        <v>1653.79</v>
      </c>
      <c r="M23" s="365">
        <f>'Analítico Cp.'!D151</f>
        <v>1686.19</v>
      </c>
      <c r="N23" s="365">
        <f>'Analítico Cp.'!E151</f>
        <v>1146.96</v>
      </c>
      <c r="O23" s="365">
        <f>'Analítico Cp.'!F151</f>
        <v>1899.69</v>
      </c>
      <c r="P23" s="365">
        <f>'Analítico Cp.'!G151</f>
        <v>0</v>
      </c>
      <c r="Q23" s="365">
        <f>'Analítico Cp.'!H151</f>
        <v>0</v>
      </c>
      <c r="R23" s="366">
        <f t="shared" si="7"/>
        <v>12412.6</v>
      </c>
      <c r="S23" s="120"/>
      <c r="T23" s="367" t="str">
        <f>IF(J23=0,"-",R23/J23)</f>
        <v>-</v>
      </c>
      <c r="U23" s="368">
        <f>J23-R23</f>
        <v>-12412.6</v>
      </c>
    </row>
    <row r="24" spans="1:21" ht="12" thickBot="1" x14ac:dyDescent="0.25">
      <c r="A24" s="135" t="s">
        <v>265</v>
      </c>
      <c r="B24" s="136"/>
      <c r="C24" s="139">
        <f>SUM(C20:C23)</f>
        <v>3662991.69</v>
      </c>
      <c r="D24" s="139">
        <f t="shared" ref="D24:I24" si="10">SUM(D20:D23)</f>
        <v>119802.55840000001</v>
      </c>
      <c r="E24" s="139">
        <f t="shared" si="10"/>
        <v>117629.53</v>
      </c>
      <c r="F24" s="139">
        <f t="shared" si="10"/>
        <v>142199.38</v>
      </c>
      <c r="G24" s="139">
        <f t="shared" si="10"/>
        <v>116929.53</v>
      </c>
      <c r="H24" s="139">
        <f t="shared" si="10"/>
        <v>0</v>
      </c>
      <c r="I24" s="139">
        <f t="shared" si="10"/>
        <v>0</v>
      </c>
      <c r="J24" s="146">
        <f t="shared" si="6"/>
        <v>4159552.6883999994</v>
      </c>
      <c r="K24" s="139">
        <f>SUM(K20:K23)</f>
        <v>3423762.0100000002</v>
      </c>
      <c r="L24" s="125">
        <f t="shared" ref="L24:R24" si="11">SUM(L20:L23)</f>
        <v>127935.75</v>
      </c>
      <c r="M24" s="125">
        <f t="shared" si="11"/>
        <v>351906.60070000001</v>
      </c>
      <c r="N24" s="125">
        <f t="shared" si="11"/>
        <v>158945.9775750222</v>
      </c>
      <c r="O24" s="125">
        <f t="shared" si="11"/>
        <v>217024.52580835554</v>
      </c>
      <c r="P24" s="125">
        <f t="shared" si="11"/>
        <v>0</v>
      </c>
      <c r="Q24" s="125">
        <f t="shared" si="11"/>
        <v>0</v>
      </c>
      <c r="R24" s="125">
        <f t="shared" si="11"/>
        <v>4279574.8640833776</v>
      </c>
      <c r="S24" s="123"/>
      <c r="T24" s="158">
        <f t="shared" si="4"/>
        <v>1.0288545871814754</v>
      </c>
      <c r="U24" s="125">
        <f t="shared" si="5"/>
        <v>-120022.17568337824</v>
      </c>
    </row>
    <row r="25" spans="1:21" ht="12.75" customHeight="1" x14ac:dyDescent="0.2">
      <c r="A25" s="341"/>
      <c r="B25" s="342"/>
      <c r="C25" s="299"/>
      <c r="D25" s="299"/>
      <c r="E25" s="299"/>
      <c r="F25" s="299"/>
      <c r="G25" s="299"/>
      <c r="H25" s="299"/>
      <c r="I25" s="299"/>
      <c r="J25" s="299"/>
      <c r="K25" s="299"/>
      <c r="L25" s="299"/>
      <c r="M25" s="299"/>
      <c r="N25" s="299"/>
      <c r="O25" s="299"/>
      <c r="P25" s="299"/>
      <c r="Q25" s="299"/>
      <c r="R25" s="299"/>
      <c r="S25" s="299"/>
      <c r="T25" s="343"/>
      <c r="U25" s="299"/>
    </row>
    <row r="26" spans="1:21" ht="12.75" customHeight="1" x14ac:dyDescent="0.2">
      <c r="A26" s="341"/>
      <c r="B26" s="342"/>
      <c r="C26" s="299"/>
      <c r="D26" s="299"/>
      <c r="E26" s="299"/>
      <c r="F26" s="299"/>
      <c r="G26" s="299"/>
      <c r="H26" s="299"/>
      <c r="I26" s="299"/>
      <c r="J26" s="299"/>
      <c r="K26" s="299"/>
      <c r="L26" s="299"/>
      <c r="M26" s="299"/>
      <c r="N26" s="299"/>
      <c r="O26" s="299"/>
      <c r="P26" s="299"/>
      <c r="Q26" s="299"/>
      <c r="R26" s="299"/>
      <c r="S26" s="299"/>
      <c r="T26" s="343"/>
      <c r="U26" s="299"/>
    </row>
    <row r="27" spans="1:21" ht="12.75" customHeight="1" x14ac:dyDescent="0.2">
      <c r="A27" s="345"/>
      <c r="B27" s="345"/>
      <c r="C27" s="345"/>
      <c r="D27" s="345"/>
      <c r="E27" s="345"/>
      <c r="F27" s="345"/>
      <c r="G27" s="345"/>
      <c r="H27" s="345"/>
      <c r="I27" s="345"/>
      <c r="J27" s="346"/>
      <c r="K27" s="346"/>
      <c r="O27" s="344"/>
    </row>
    <row r="28" spans="1:21" s="348" customFormat="1" ht="16.5" customHeight="1" x14ac:dyDescent="0.2">
      <c r="A28" s="344"/>
      <c r="B28" s="344"/>
      <c r="C28" s="344"/>
      <c r="M28" s="349"/>
      <c r="N28" s="349"/>
      <c r="O28" s="350"/>
      <c r="S28" s="351"/>
    </row>
    <row r="29" spans="1:21" ht="39" customHeight="1" x14ac:dyDescent="0.2"/>
    <row r="30" spans="1:21" ht="12.75" x14ac:dyDescent="0.2">
      <c r="M30" s="354"/>
      <c r="N30" s="354"/>
    </row>
    <row r="31" spans="1:21" ht="12.75" x14ac:dyDescent="0.2">
      <c r="M31" s="354"/>
      <c r="N31" s="354"/>
    </row>
    <row r="32" spans="1:21" ht="11.25" x14ac:dyDescent="0.2"/>
    <row r="33" spans="1:15" ht="11.25" x14ac:dyDescent="0.2"/>
    <row r="34" spans="1:15" ht="11.25" x14ac:dyDescent="0.2"/>
    <row r="35" spans="1:15" ht="12" customHeight="1" x14ac:dyDescent="0.2"/>
    <row r="36" spans="1:15" s="351" customFormat="1" ht="12" customHeight="1" x14ac:dyDescent="0.2">
      <c r="A36" s="344"/>
      <c r="B36" s="344"/>
      <c r="C36" s="344"/>
      <c r="O36" s="355"/>
    </row>
    <row r="37" spans="1:15" ht="21" customHeight="1" x14ac:dyDescent="0.2"/>
    <row r="38" spans="1:15" ht="11.25" x14ac:dyDescent="0.2"/>
    <row r="39" spans="1:15" ht="11.25" x14ac:dyDescent="0.2"/>
    <row r="40" spans="1:15" ht="11.25" x14ac:dyDescent="0.2"/>
    <row r="41" spans="1:15" ht="11.25" x14ac:dyDescent="0.2"/>
    <row r="42" spans="1:15" ht="11.25" x14ac:dyDescent="0.2"/>
    <row r="43" spans="1:15" ht="11.25" x14ac:dyDescent="0.2"/>
    <row r="44" spans="1:15" ht="11.25" x14ac:dyDescent="0.2"/>
    <row r="45" spans="1:15" ht="11.25" x14ac:dyDescent="0.2">
      <c r="O45" s="344"/>
    </row>
    <row r="46" spans="1:15" ht="11.25" x14ac:dyDescent="0.2">
      <c r="O46" s="344"/>
    </row>
    <row r="47" spans="1:15" ht="15.75" x14ac:dyDescent="0.2">
      <c r="A47" s="356"/>
      <c r="B47" s="356"/>
      <c r="C47" s="356"/>
      <c r="D47" s="356"/>
      <c r="E47" s="356"/>
      <c r="F47" s="356"/>
      <c r="G47" s="356"/>
      <c r="H47" s="356"/>
      <c r="I47" s="356"/>
      <c r="J47" s="345"/>
      <c r="K47" s="345"/>
      <c r="O47" s="344"/>
    </row>
    <row r="48" spans="1:15" ht="63.75" customHeight="1" x14ac:dyDescent="0.2">
      <c r="A48" s="356"/>
      <c r="B48" s="356"/>
      <c r="C48" s="356"/>
      <c r="D48" s="356"/>
      <c r="E48" s="356"/>
      <c r="F48" s="356"/>
      <c r="G48" s="356"/>
      <c r="H48" s="356"/>
      <c r="I48" s="356"/>
      <c r="J48" s="356"/>
      <c r="K48" s="356"/>
      <c r="O48" s="344"/>
    </row>
    <row r="49" spans="1:15" ht="30" customHeight="1" x14ac:dyDescent="0.2">
      <c r="A49" s="356"/>
      <c r="B49" s="356"/>
      <c r="C49" s="356"/>
      <c r="D49" s="356"/>
      <c r="E49" s="356"/>
      <c r="F49" s="356"/>
      <c r="G49" s="356"/>
      <c r="H49" s="356"/>
      <c r="I49" s="356"/>
      <c r="J49" s="356"/>
      <c r="K49" s="356"/>
      <c r="O49" s="344"/>
    </row>
    <row r="50" spans="1:15" ht="46.5" customHeight="1" x14ac:dyDescent="0.2">
      <c r="A50" s="356"/>
      <c r="B50" s="356"/>
      <c r="C50" s="356"/>
      <c r="D50" s="356"/>
      <c r="E50" s="356"/>
      <c r="F50" s="356"/>
      <c r="G50" s="356"/>
      <c r="H50" s="356"/>
      <c r="I50" s="356"/>
      <c r="J50" s="356"/>
      <c r="K50" s="356"/>
      <c r="O50" s="344"/>
    </row>
    <row r="51" spans="1:15" ht="30" customHeight="1" x14ac:dyDescent="0.2">
      <c r="A51" s="356"/>
      <c r="B51" s="356"/>
      <c r="C51" s="356"/>
      <c r="D51" s="356"/>
      <c r="E51" s="356"/>
      <c r="F51" s="356"/>
      <c r="G51" s="356"/>
      <c r="H51" s="356"/>
      <c r="I51" s="356"/>
      <c r="J51" s="356"/>
      <c r="K51" s="356"/>
      <c r="O51" s="344"/>
    </row>
    <row r="52" spans="1:15" ht="30" customHeight="1" x14ac:dyDescent="0.2">
      <c r="A52" s="356"/>
      <c r="B52" s="356"/>
      <c r="C52" s="356"/>
      <c r="D52" s="356"/>
      <c r="E52" s="356"/>
      <c r="F52" s="356"/>
      <c r="G52" s="356"/>
      <c r="H52" s="356"/>
      <c r="I52" s="356"/>
      <c r="J52" s="356"/>
      <c r="K52" s="356"/>
      <c r="O52" s="344"/>
    </row>
    <row r="53" spans="1:15" ht="30" customHeight="1" x14ac:dyDescent="0.2">
      <c r="J53" s="356"/>
      <c r="K53" s="356"/>
      <c r="O53" s="344"/>
    </row>
  </sheetData>
  <sheetProtection algorithmName="SHA-512" hashValue="dxrO+feCuqjlW3nKH9CP8pLnPBPEQG5BoHqlMZeh8Pq1zD7vrUsx4lhmO4a+CuouDgSprEARvZYLm11UJTxgjQ==" saltValue="Ep+DgnhKEd4Esyh8cirj/A==" spinCount="100000" sheet="1" objects="1" scenarios="1" formatColumns="0"/>
  <mergeCells count="15">
    <mergeCell ref="A20:B20"/>
    <mergeCell ref="A1:U1"/>
    <mergeCell ref="A3:U3"/>
    <mergeCell ref="A2:U2"/>
    <mergeCell ref="A5:A6"/>
    <mergeCell ref="B5:B6"/>
    <mergeCell ref="U4:U6"/>
    <mergeCell ref="D4:J4"/>
    <mergeCell ref="L4:R4"/>
    <mergeCell ref="J5:J6"/>
    <mergeCell ref="R5:R6"/>
    <mergeCell ref="A12:B12"/>
    <mergeCell ref="T4:T6"/>
    <mergeCell ref="C5:C6"/>
    <mergeCell ref="K5:K6"/>
  </mergeCells>
  <phoneticPr fontId="0" type="noConversion"/>
  <pageMargins left="0.19685039370078741" right="0.19685039370078741" top="0.59055118110236227" bottom="0.59055118110236227" header="0" footer="0"/>
  <pageSetup paperSize="9" scale="72" pageOrder="overThenDown" orientation="landscape" r:id="rId1"/>
  <headerFooter>
    <oddFooter>Página &amp;P de &amp;N</oddFooter>
  </headerFooter>
  <rowBreaks count="1" manualBreakCount="1">
    <brk id="26"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view="pageBreakPreview" zoomScaleNormal="100" zoomScaleSheetLayoutView="100" workbookViewId="0">
      <pane xSplit="1" ySplit="6" topLeftCell="B7" activePane="bottomRight" state="frozen"/>
      <selection pane="topRight" activeCell="B1" sqref="B1"/>
      <selection pane="bottomLeft" activeCell="A7" sqref="A7"/>
      <selection pane="bottomRight" activeCell="F37" sqref="F37"/>
    </sheetView>
  </sheetViews>
  <sheetFormatPr defaultRowHeight="12.75" x14ac:dyDescent="0.2"/>
  <cols>
    <col min="1" max="1" width="4.7109375" style="282" customWidth="1"/>
    <col min="2" max="2" width="49.42578125" style="282" customWidth="1"/>
    <col min="3" max="6" width="13.5703125" style="282" customWidth="1"/>
    <col min="7" max="7" width="3.5703125" style="282" customWidth="1"/>
    <col min="8" max="8" width="9.140625" style="282"/>
    <col min="9" max="9" width="11.85546875" style="282" bestFit="1" customWidth="1"/>
    <col min="10" max="16384" width="9.140625" style="282"/>
  </cols>
  <sheetData>
    <row r="1" spans="1:9" ht="33.75" customHeight="1" x14ac:dyDescent="0.2">
      <c r="A1" s="524" t="str">
        <f>Capa!A1</f>
        <v>Termo de Parceria nº. 42/2017 celebrado entre a Fundação Clóvis Salgado - FCS e a Associação Pró-Cultura e Promoção das Artes - APPA</v>
      </c>
      <c r="B1" s="524"/>
      <c r="C1" s="524"/>
      <c r="D1" s="524"/>
      <c r="E1" s="524"/>
      <c r="F1" s="524"/>
      <c r="G1" s="524"/>
      <c r="H1" s="524"/>
    </row>
    <row r="2" spans="1:9" ht="21" customHeight="1" x14ac:dyDescent="0.2">
      <c r="A2" s="524" t="str">
        <f>Capa!A5</f>
        <v>5º Relatório Gerencial Financeiro</v>
      </c>
      <c r="B2" s="524"/>
      <c r="C2" s="524"/>
      <c r="D2" s="524"/>
      <c r="E2" s="524"/>
      <c r="F2" s="524"/>
      <c r="G2" s="524"/>
      <c r="H2" s="524"/>
    </row>
    <row r="3" spans="1:9" ht="15.75" customHeight="1" thickBot="1" x14ac:dyDescent="0.25">
      <c r="A3" s="524" t="s">
        <v>336</v>
      </c>
      <c r="B3" s="524"/>
      <c r="C3" s="524"/>
      <c r="D3" s="524"/>
      <c r="E3" s="524"/>
      <c r="F3" s="524"/>
      <c r="G3" s="524"/>
      <c r="H3" s="524"/>
    </row>
    <row r="4" spans="1:9" ht="15.75" customHeight="1" thickBot="1" x14ac:dyDescent="0.25">
      <c r="A4" s="529" t="s">
        <v>327</v>
      </c>
      <c r="B4" s="527" t="s">
        <v>328</v>
      </c>
      <c r="C4" s="314" t="s">
        <v>162</v>
      </c>
      <c r="D4" s="525" t="s">
        <v>163</v>
      </c>
      <c r="E4" s="526"/>
      <c r="F4" s="526"/>
      <c r="G4" s="262"/>
      <c r="H4" s="531" t="s">
        <v>306</v>
      </c>
    </row>
    <row r="5" spans="1:9" ht="48" customHeight="1" thickBot="1" x14ac:dyDescent="0.25">
      <c r="A5" s="530"/>
      <c r="B5" s="528"/>
      <c r="C5" s="315" t="s">
        <v>165</v>
      </c>
      <c r="D5" s="316" t="s">
        <v>326</v>
      </c>
      <c r="E5" s="317" t="str">
        <f>Capa!A5</f>
        <v>5º Relatório Gerencial Financeiro</v>
      </c>
      <c r="F5" s="318" t="s">
        <v>285</v>
      </c>
      <c r="G5" s="322"/>
      <c r="H5" s="532"/>
    </row>
    <row r="6" spans="1:9" ht="13.5" hidden="1" thickBot="1" x14ac:dyDescent="0.25">
      <c r="A6" s="319"/>
      <c r="B6" s="321" t="s">
        <v>330</v>
      </c>
      <c r="C6" s="315"/>
      <c r="D6" s="316"/>
      <c r="E6" s="320"/>
      <c r="F6" s="318"/>
      <c r="G6" s="322"/>
      <c r="H6" s="533"/>
    </row>
    <row r="7" spans="1:9" x14ac:dyDescent="0.2">
      <c r="A7" s="329">
        <v>1</v>
      </c>
      <c r="B7" s="357" t="s">
        <v>329</v>
      </c>
      <c r="C7" s="332">
        <v>185267.43</v>
      </c>
      <c r="D7" s="301">
        <v>103954.59</v>
      </c>
      <c r="E7" s="305">
        <f>SUMPRODUCT(-(Diário!$H$6:$H$2018='Gasto das Atividades'!B7),-(Diário!$P$6:$P$2018&gt;=1),(Diário!$F$6:$F$2018))+SUMPRODUCT(-(Comp.!$F$5:$F$147='Gasto das Atividades'!B7),-(Comp.!$K$5:'Comp.'!$K$147&gt;=1),(Comp.!$E$5:$E$147))</f>
        <v>48848.520000000019</v>
      </c>
      <c r="F7" s="304">
        <f>D7+E7</f>
        <v>152803.11000000002</v>
      </c>
      <c r="G7" s="312"/>
      <c r="H7" s="311">
        <f>IF(OR(F7=0,C7=0),"-",F7/C7)</f>
        <v>0.82477049527809621</v>
      </c>
      <c r="I7" s="482"/>
    </row>
    <row r="8" spans="1:9" x14ac:dyDescent="0.2">
      <c r="A8" s="330">
        <v>2</v>
      </c>
      <c r="B8" s="406" t="s">
        <v>402</v>
      </c>
      <c r="C8" s="333">
        <v>679888.03</v>
      </c>
      <c r="D8" s="302">
        <v>535358.19999999995</v>
      </c>
      <c r="E8" s="307">
        <f>SUMPRODUCT(-(Diário!$H$6:$H$2018='Gasto das Atividades'!B8),-(Diário!$P$6:$P$2018&gt;=1),(Diário!$F$6:$F$2018))+SUMPRODUCT(-(Comp.!$F$5:$F$147='Gasto das Atividades'!B8),-(Comp.!$K$5:'Comp.'!$K$147&gt;=1),(Comp.!$E$5:$E$147))</f>
        <v>285736.17999999988</v>
      </c>
      <c r="F8" s="306">
        <f t="shared" ref="F8:F36" si="0">D8+E8</f>
        <v>821094.37999999989</v>
      </c>
      <c r="G8" s="312"/>
      <c r="H8" s="313">
        <f>IF(OR(F8=0,C8=0),"-",F8/C8)</f>
        <v>1.2076905957588338</v>
      </c>
      <c r="I8" s="482"/>
    </row>
    <row r="9" spans="1:9" x14ac:dyDescent="0.2">
      <c r="A9" s="330">
        <v>3</v>
      </c>
      <c r="B9" s="407" t="s">
        <v>403</v>
      </c>
      <c r="C9" s="333">
        <v>33252</v>
      </c>
      <c r="D9" s="302"/>
      <c r="E9" s="307">
        <f>SUMPRODUCT(-(Diário!$H$6:$H$2018='Gasto das Atividades'!B9),-(Diário!$P$6:$P$2018&gt;=1),(Diário!$F$6:$F$2018))+SUMPRODUCT(-(Comp.!$F$5:$F$147='Gasto das Atividades'!B9),-(Comp.!$K$5:'Comp.'!$K$147&gt;=1),(Comp.!$E$5:$E$147))</f>
        <v>34892.699999999997</v>
      </c>
      <c r="F9" s="306">
        <f t="shared" si="0"/>
        <v>34892.699999999997</v>
      </c>
      <c r="G9" s="312"/>
      <c r="H9" s="313">
        <f t="shared" ref="H9:H36" si="1">IF(OR(F9=0,C9=0),"-",F9/C9)</f>
        <v>1.0493413929989173</v>
      </c>
      <c r="I9" s="482"/>
    </row>
    <row r="10" spans="1:9" x14ac:dyDescent="0.2">
      <c r="A10" s="330">
        <v>4</v>
      </c>
      <c r="B10" s="407" t="s">
        <v>404</v>
      </c>
      <c r="C10" s="333">
        <v>65550</v>
      </c>
      <c r="D10" s="302">
        <v>75278.31</v>
      </c>
      <c r="E10" s="307">
        <f>SUMPRODUCT(-(Diário!$H$6:$H$2018='Gasto das Atividades'!B10),-(Diário!$P$6:$P$2018&gt;=1),(Diário!$F$6:$F$2018))+SUMPRODUCT(-(Comp.!$F$5:$F$147='Gasto das Atividades'!B10),-(Comp.!$K$5:'Comp.'!$K$147&gt;=1),(Comp.!$E$5:$E$147))</f>
        <v>60.9</v>
      </c>
      <c r="F10" s="306">
        <f t="shared" si="0"/>
        <v>75339.209999999992</v>
      </c>
      <c r="G10" s="312"/>
      <c r="H10" s="313">
        <f t="shared" si="1"/>
        <v>1.1493395881006865</v>
      </c>
      <c r="I10" s="482"/>
    </row>
    <row r="11" spans="1:9" x14ac:dyDescent="0.2">
      <c r="A11" s="330">
        <v>5</v>
      </c>
      <c r="B11" s="407" t="s">
        <v>405</v>
      </c>
      <c r="C11" s="333">
        <v>516000</v>
      </c>
      <c r="D11" s="302">
        <v>508861.19</v>
      </c>
      <c r="E11" s="307">
        <f>SUMPRODUCT(-(Diário!$H$6:$H$2018='Gasto das Atividades'!B11),-(Diário!$P$6:$P$2018&gt;=1),(Diário!$F$6:$F$2018))+SUMPRODUCT(-(Comp.!$F$5:$F$147='Gasto das Atividades'!B11),-(Comp.!$K$5:'Comp.'!$K$147&gt;=1),(Comp.!$E$5:$E$147))</f>
        <v>122542.19</v>
      </c>
      <c r="F11" s="306">
        <f t="shared" si="0"/>
        <v>631403.38</v>
      </c>
      <c r="G11" s="312"/>
      <c r="H11" s="313">
        <f t="shared" si="1"/>
        <v>1.22364996124031</v>
      </c>
      <c r="I11" s="482"/>
    </row>
    <row r="12" spans="1:9" x14ac:dyDescent="0.2">
      <c r="A12" s="330">
        <v>6</v>
      </c>
      <c r="B12" s="407" t="s">
        <v>406</v>
      </c>
      <c r="C12" s="333">
        <v>13670</v>
      </c>
      <c r="D12" s="302">
        <v>6288.52</v>
      </c>
      <c r="E12" s="307">
        <f>SUMPRODUCT(-(Diário!$H$6:$H$2018='Gasto das Atividades'!B12),-(Diário!$P$6:$P$2018&gt;=1),(Diário!$F$6:$F$2018))+SUMPRODUCT(-(Comp.!$F$5:$F$147='Gasto das Atividades'!B12),-(Comp.!$K$5:'Comp.'!$K$147&gt;=1),(Comp.!$E$5:$E$147))</f>
        <v>8270.48</v>
      </c>
      <c r="F12" s="306">
        <f t="shared" si="0"/>
        <v>14559</v>
      </c>
      <c r="G12" s="312"/>
      <c r="H12" s="313">
        <f t="shared" si="1"/>
        <v>1.0650329188002927</v>
      </c>
      <c r="I12" s="482"/>
    </row>
    <row r="13" spans="1:9" x14ac:dyDescent="0.2">
      <c r="A13" s="330">
        <v>7</v>
      </c>
      <c r="B13" s="408" t="s">
        <v>407</v>
      </c>
      <c r="C13" s="333">
        <v>33200</v>
      </c>
      <c r="D13" s="302">
        <v>24273.15</v>
      </c>
      <c r="E13" s="307">
        <f>SUMPRODUCT(-(Diário!$H$6:$H$2018='Gasto das Atividades'!B13),-(Diário!$P$6:$P$2018&gt;=1),(Diário!$F$6:$F$2018))+SUMPRODUCT(-(Comp.!$F$5:$F$147='Gasto das Atividades'!B13),-(Comp.!$K$5:'Comp.'!$K$147&gt;=1),(Comp.!$E$5:$E$147))</f>
        <v>30.450000000000003</v>
      </c>
      <c r="F13" s="306">
        <f t="shared" si="0"/>
        <v>24303.600000000002</v>
      </c>
      <c r="G13" s="312"/>
      <c r="H13" s="313">
        <f t="shared" si="1"/>
        <v>0.73203614457831334</v>
      </c>
      <c r="I13" s="482"/>
    </row>
    <row r="14" spans="1:9" x14ac:dyDescent="0.2">
      <c r="A14" s="330">
        <v>8</v>
      </c>
      <c r="B14" s="408" t="s">
        <v>408</v>
      </c>
      <c r="C14" s="333">
        <v>34369.85</v>
      </c>
      <c r="D14" s="302">
        <v>17487.5</v>
      </c>
      <c r="E14" s="307">
        <f>SUMPRODUCT(-(Diário!$H$6:$H$2018='Gasto das Atividades'!B14),-(Diário!$P$6:$P$2018&gt;=1),(Diário!$F$6:$F$2018))+SUMPRODUCT(-(Comp.!$F$5:$F$147='Gasto das Atividades'!B14),-(Comp.!$K$5:'Comp.'!$K$147&gt;=1),(Comp.!$E$5:$E$147))</f>
        <v>6401.65</v>
      </c>
      <c r="F14" s="306">
        <f t="shared" si="0"/>
        <v>23889.15</v>
      </c>
      <c r="G14" s="312"/>
      <c r="H14" s="313">
        <f t="shared" si="1"/>
        <v>0.69506122371788071</v>
      </c>
      <c r="I14" s="482"/>
    </row>
    <row r="15" spans="1:9" ht="13.5" thickBot="1" x14ac:dyDescent="0.25">
      <c r="A15" s="330">
        <v>9</v>
      </c>
      <c r="B15" s="408" t="s">
        <v>409</v>
      </c>
      <c r="C15" s="333"/>
      <c r="D15" s="302"/>
      <c r="E15" s="307">
        <f>SUMPRODUCT(-(Diário!$H$6:$H$2018='Gasto das Atividades'!B15),-(Diário!$P$6:$P$2018&gt;=1),(Diário!$F$6:$F$2018))+SUMPRODUCT(-(Comp.!$F$5:$F$147='Gasto das Atividades'!B15),-(Comp.!$K$5:'Comp.'!$K$147&gt;=1),(Comp.!$E$5:$E$147))</f>
        <v>121597.54999999999</v>
      </c>
      <c r="F15" s="306">
        <f t="shared" si="0"/>
        <v>121597.54999999999</v>
      </c>
      <c r="G15" s="312"/>
      <c r="H15" s="313" t="str">
        <f t="shared" si="1"/>
        <v>-</v>
      </c>
      <c r="I15" s="482"/>
    </row>
    <row r="16" spans="1:9" hidden="1" x14ac:dyDescent="0.2">
      <c r="A16" s="330">
        <v>10</v>
      </c>
      <c r="B16" s="358"/>
      <c r="C16" s="333">
        <v>0</v>
      </c>
      <c r="D16" s="302">
        <v>0</v>
      </c>
      <c r="E16" s="307">
        <f>SUMPRODUCT(-(Diário!$H$6:$H$2018='Gasto das Atividades'!B16),-(Diário!$P$6:$P$2018&gt;=1),(Diário!$F$6:$F$2018))+SUMPRODUCT(-(Comp.!$F$5:$F$147='Gasto das Atividades'!B16),-(Comp.!$K$5:'Comp.'!$K$147&gt;=1),(Comp.!$E$5:$E$147))</f>
        <v>0</v>
      </c>
      <c r="F16" s="306">
        <f t="shared" si="0"/>
        <v>0</v>
      </c>
      <c r="G16" s="312"/>
      <c r="H16" s="313" t="str">
        <f t="shared" si="1"/>
        <v>-</v>
      </c>
      <c r="I16" s="482">
        <f t="shared" ref="I16:I35" si="2">C16-F16</f>
        <v>0</v>
      </c>
    </row>
    <row r="17" spans="1:9" hidden="1" x14ac:dyDescent="0.2">
      <c r="A17" s="330">
        <v>11</v>
      </c>
      <c r="B17" s="358"/>
      <c r="C17" s="333">
        <v>0</v>
      </c>
      <c r="D17" s="302">
        <v>0</v>
      </c>
      <c r="E17" s="307">
        <f>SUMPRODUCT(-(Diário!$H$6:$H$2018='Gasto das Atividades'!B17),-(Diário!$P$6:$P$2018&gt;=1),(Diário!$F$6:$F$2018))+SUMPRODUCT(-(Comp.!$F$5:$F$147='Gasto das Atividades'!B17),-(Comp.!$K$5:'Comp.'!$K$147&gt;=1),(Comp.!$E$5:$E$147))</f>
        <v>0</v>
      </c>
      <c r="F17" s="306">
        <f t="shared" si="0"/>
        <v>0</v>
      </c>
      <c r="G17" s="312"/>
      <c r="H17" s="313" t="str">
        <f t="shared" si="1"/>
        <v>-</v>
      </c>
      <c r="I17" s="482">
        <f t="shared" si="2"/>
        <v>0</v>
      </c>
    </row>
    <row r="18" spans="1:9" hidden="1" x14ac:dyDescent="0.2">
      <c r="A18" s="330">
        <v>12</v>
      </c>
      <c r="B18" s="358"/>
      <c r="C18" s="333">
        <v>0</v>
      </c>
      <c r="D18" s="302">
        <v>0</v>
      </c>
      <c r="E18" s="307">
        <f>SUMPRODUCT(-(Diário!$H$6:$H$2018='Gasto das Atividades'!B18),-(Diário!$P$6:$P$2018&gt;=1),(Diário!$F$6:$F$2018))+SUMPRODUCT(-(Comp.!$F$5:$F$147='Gasto das Atividades'!B18),-(Comp.!$K$5:'Comp.'!$K$147&gt;=1),(Comp.!$E$5:$E$147))</f>
        <v>0</v>
      </c>
      <c r="F18" s="306">
        <f t="shared" si="0"/>
        <v>0</v>
      </c>
      <c r="G18" s="312"/>
      <c r="H18" s="313" t="str">
        <f t="shared" si="1"/>
        <v>-</v>
      </c>
      <c r="I18" s="482">
        <f t="shared" si="2"/>
        <v>0</v>
      </c>
    </row>
    <row r="19" spans="1:9" hidden="1" x14ac:dyDescent="0.2">
      <c r="A19" s="330">
        <v>13</v>
      </c>
      <c r="B19" s="358"/>
      <c r="C19" s="333">
        <v>0</v>
      </c>
      <c r="D19" s="302">
        <v>0</v>
      </c>
      <c r="E19" s="307">
        <f>SUMPRODUCT(-(Diário!$H$6:$H$2018='Gasto das Atividades'!B19),-(Diário!$P$6:$P$2018&gt;=1),(Diário!$F$6:$F$2018))+SUMPRODUCT(-(Comp.!$F$5:$F$147='Gasto das Atividades'!B19),-(Comp.!$K$5:'Comp.'!$K$147&gt;=1),(Comp.!$E$5:$E$147))</f>
        <v>0</v>
      </c>
      <c r="F19" s="306">
        <f t="shared" si="0"/>
        <v>0</v>
      </c>
      <c r="G19" s="312"/>
      <c r="H19" s="313" t="str">
        <f t="shared" si="1"/>
        <v>-</v>
      </c>
      <c r="I19" s="482">
        <f t="shared" si="2"/>
        <v>0</v>
      </c>
    </row>
    <row r="20" spans="1:9" hidden="1" x14ac:dyDescent="0.2">
      <c r="A20" s="330">
        <v>14</v>
      </c>
      <c r="B20" s="358"/>
      <c r="C20" s="333">
        <v>0</v>
      </c>
      <c r="D20" s="302">
        <v>0</v>
      </c>
      <c r="E20" s="307">
        <f>SUMPRODUCT(-(Diário!$H$6:$H$2018='Gasto das Atividades'!B20),-(Diário!$P$6:$P$2018&gt;=1),(Diário!$F$6:$F$2018))+SUMPRODUCT(-(Comp.!$F$5:$F$147='Gasto das Atividades'!B20),-(Comp.!$K$5:'Comp.'!$K$147&gt;=1),(Comp.!$E$5:$E$147))</f>
        <v>0</v>
      </c>
      <c r="F20" s="306">
        <f t="shared" si="0"/>
        <v>0</v>
      </c>
      <c r="G20" s="312"/>
      <c r="H20" s="313" t="str">
        <f t="shared" si="1"/>
        <v>-</v>
      </c>
      <c r="I20" s="482">
        <f t="shared" si="2"/>
        <v>0</v>
      </c>
    </row>
    <row r="21" spans="1:9" hidden="1" x14ac:dyDescent="0.2">
      <c r="A21" s="330">
        <v>15</v>
      </c>
      <c r="B21" s="358"/>
      <c r="C21" s="333">
        <v>0</v>
      </c>
      <c r="D21" s="302">
        <v>0</v>
      </c>
      <c r="E21" s="307">
        <f>SUMPRODUCT(-(Diário!$H$6:$H$2018='Gasto das Atividades'!B21),-(Diário!$P$6:$P$2018&gt;=1),(Diário!$F$6:$F$2018))+SUMPRODUCT(-(Comp.!$F$5:$F$147='Gasto das Atividades'!B21),-(Comp.!$K$5:'Comp.'!$K$147&gt;=1),(Comp.!$E$5:$E$147))</f>
        <v>0</v>
      </c>
      <c r="F21" s="306">
        <f t="shared" si="0"/>
        <v>0</v>
      </c>
      <c r="G21" s="312"/>
      <c r="H21" s="313" t="str">
        <f t="shared" si="1"/>
        <v>-</v>
      </c>
      <c r="I21" s="482">
        <f t="shared" si="2"/>
        <v>0</v>
      </c>
    </row>
    <row r="22" spans="1:9" hidden="1" x14ac:dyDescent="0.2">
      <c r="A22" s="330">
        <v>16</v>
      </c>
      <c r="B22" s="358"/>
      <c r="C22" s="333">
        <v>0</v>
      </c>
      <c r="D22" s="302">
        <v>0</v>
      </c>
      <c r="E22" s="307">
        <f>SUMPRODUCT(-(Diário!$H$6:$H$2018='Gasto das Atividades'!B22),-(Diário!$P$6:$P$2018&gt;=1),(Diário!$F$6:$F$2018))+SUMPRODUCT(-(Comp.!$F$5:$F$147='Gasto das Atividades'!B22),-(Comp.!$K$5:'Comp.'!$K$147&gt;=1),(Comp.!$E$5:$E$147))</f>
        <v>0</v>
      </c>
      <c r="F22" s="306">
        <f t="shared" si="0"/>
        <v>0</v>
      </c>
      <c r="G22" s="312"/>
      <c r="H22" s="313" t="str">
        <f t="shared" si="1"/>
        <v>-</v>
      </c>
      <c r="I22" s="482">
        <f t="shared" si="2"/>
        <v>0</v>
      </c>
    </row>
    <row r="23" spans="1:9" hidden="1" x14ac:dyDescent="0.2">
      <c r="A23" s="330">
        <v>17</v>
      </c>
      <c r="B23" s="358"/>
      <c r="C23" s="333">
        <v>0</v>
      </c>
      <c r="D23" s="302">
        <v>0</v>
      </c>
      <c r="E23" s="307">
        <f>SUMPRODUCT(-(Diário!$H$6:$H$2018='Gasto das Atividades'!B23),-(Diário!$P$6:$P$2018&gt;=1),(Diário!$F$6:$F$2018))+SUMPRODUCT(-(Comp.!$F$5:$F$147='Gasto das Atividades'!B23),-(Comp.!$K$5:'Comp.'!$K$147&gt;=1),(Comp.!$E$5:$E$147))</f>
        <v>0</v>
      </c>
      <c r="F23" s="306">
        <f t="shared" si="0"/>
        <v>0</v>
      </c>
      <c r="G23" s="312"/>
      <c r="H23" s="313" t="str">
        <f t="shared" si="1"/>
        <v>-</v>
      </c>
      <c r="I23" s="482">
        <f t="shared" si="2"/>
        <v>0</v>
      </c>
    </row>
    <row r="24" spans="1:9" hidden="1" x14ac:dyDescent="0.2">
      <c r="A24" s="330">
        <v>18</v>
      </c>
      <c r="B24" s="358"/>
      <c r="C24" s="333">
        <v>0</v>
      </c>
      <c r="D24" s="302">
        <v>0</v>
      </c>
      <c r="E24" s="307">
        <f>SUMPRODUCT(-(Diário!$H$6:$H$2018='Gasto das Atividades'!B24),-(Diário!$P$6:$P$2018&gt;=1),(Diário!$F$6:$F$2018))+SUMPRODUCT(-(Comp.!$F$5:$F$147='Gasto das Atividades'!B24),-(Comp.!$K$5:'Comp.'!$K$147&gt;=1),(Comp.!$E$5:$E$147))</f>
        <v>0</v>
      </c>
      <c r="F24" s="306">
        <f t="shared" si="0"/>
        <v>0</v>
      </c>
      <c r="G24" s="312"/>
      <c r="H24" s="313" t="str">
        <f t="shared" si="1"/>
        <v>-</v>
      </c>
      <c r="I24" s="482">
        <f t="shared" si="2"/>
        <v>0</v>
      </c>
    </row>
    <row r="25" spans="1:9" hidden="1" x14ac:dyDescent="0.2">
      <c r="A25" s="330">
        <v>19</v>
      </c>
      <c r="B25" s="358"/>
      <c r="C25" s="333">
        <v>0</v>
      </c>
      <c r="D25" s="302">
        <v>0</v>
      </c>
      <c r="E25" s="307">
        <f>SUMPRODUCT(-(Diário!$H$6:$H$2018='Gasto das Atividades'!B25),-(Diário!$P$6:$P$2018&gt;=1),(Diário!$F$6:$F$2018))+SUMPRODUCT(-(Comp.!$F$5:$F$147='Gasto das Atividades'!B25),-(Comp.!$K$5:'Comp.'!$K$147&gt;=1),(Comp.!$E$5:$E$147))</f>
        <v>0</v>
      </c>
      <c r="F25" s="306">
        <f t="shared" si="0"/>
        <v>0</v>
      </c>
      <c r="G25" s="312"/>
      <c r="H25" s="313" t="str">
        <f t="shared" si="1"/>
        <v>-</v>
      </c>
      <c r="I25" s="482">
        <f t="shared" si="2"/>
        <v>0</v>
      </c>
    </row>
    <row r="26" spans="1:9" hidden="1" x14ac:dyDescent="0.2">
      <c r="A26" s="330">
        <v>20</v>
      </c>
      <c r="B26" s="358"/>
      <c r="C26" s="333">
        <v>0</v>
      </c>
      <c r="D26" s="302">
        <v>0</v>
      </c>
      <c r="E26" s="307">
        <f>SUMPRODUCT(-(Diário!$H$6:$H$2018='Gasto das Atividades'!B26),-(Diário!$P$6:$P$2018&gt;=1),(Diário!$F$6:$F$2018))+SUMPRODUCT(-(Comp.!$F$5:$F$147='Gasto das Atividades'!B26),-(Comp.!$K$5:'Comp.'!$K$147&gt;=1),(Comp.!$E$5:$E$147))</f>
        <v>0</v>
      </c>
      <c r="F26" s="306">
        <f t="shared" si="0"/>
        <v>0</v>
      </c>
      <c r="G26" s="312"/>
      <c r="H26" s="313" t="str">
        <f t="shared" si="1"/>
        <v>-</v>
      </c>
      <c r="I26" s="482">
        <f t="shared" si="2"/>
        <v>0</v>
      </c>
    </row>
    <row r="27" spans="1:9" hidden="1" x14ac:dyDescent="0.2">
      <c r="A27" s="330">
        <v>21</v>
      </c>
      <c r="B27" s="358"/>
      <c r="C27" s="333">
        <v>0</v>
      </c>
      <c r="D27" s="302">
        <v>0</v>
      </c>
      <c r="E27" s="307">
        <f>SUMPRODUCT(-(Diário!$H$6:$H$2018='Gasto das Atividades'!B27),-(Diário!$P$6:$P$2018&gt;=1),(Diário!$F$6:$F$2018))+SUMPRODUCT(-(Comp.!$F$5:$F$147='Gasto das Atividades'!B27),-(Comp.!$K$5:'Comp.'!$K$147&gt;=1),(Comp.!$E$5:$E$147))</f>
        <v>0</v>
      </c>
      <c r="F27" s="306">
        <f t="shared" si="0"/>
        <v>0</v>
      </c>
      <c r="G27" s="312"/>
      <c r="H27" s="313" t="str">
        <f t="shared" si="1"/>
        <v>-</v>
      </c>
      <c r="I27" s="482">
        <f t="shared" si="2"/>
        <v>0</v>
      </c>
    </row>
    <row r="28" spans="1:9" hidden="1" x14ac:dyDescent="0.2">
      <c r="A28" s="330">
        <v>22</v>
      </c>
      <c r="B28" s="358"/>
      <c r="C28" s="333">
        <v>0</v>
      </c>
      <c r="D28" s="302">
        <v>0</v>
      </c>
      <c r="E28" s="307">
        <f>SUMPRODUCT(-(Diário!$H$6:$H$2018='Gasto das Atividades'!B28),-(Diário!$P$6:$P$2018&gt;=1),(Diário!$F$6:$F$2018))+SUMPRODUCT(-(Comp.!$F$5:$F$147='Gasto das Atividades'!B28),-(Comp.!$K$5:'Comp.'!$K$147&gt;=1),(Comp.!$E$5:$E$147))</f>
        <v>0</v>
      </c>
      <c r="F28" s="306">
        <f t="shared" si="0"/>
        <v>0</v>
      </c>
      <c r="G28" s="312"/>
      <c r="H28" s="313" t="str">
        <f t="shared" si="1"/>
        <v>-</v>
      </c>
      <c r="I28" s="482">
        <f t="shared" si="2"/>
        <v>0</v>
      </c>
    </row>
    <row r="29" spans="1:9" hidden="1" x14ac:dyDescent="0.2">
      <c r="A29" s="330">
        <v>23</v>
      </c>
      <c r="B29" s="358"/>
      <c r="C29" s="333">
        <v>0</v>
      </c>
      <c r="D29" s="302">
        <v>0</v>
      </c>
      <c r="E29" s="307">
        <f>SUMPRODUCT(-(Diário!$H$6:$H$2018='Gasto das Atividades'!B29),-(Diário!$P$6:$P$2018&gt;=1),(Diário!$F$6:$F$2018))+SUMPRODUCT(-(Comp.!$F$5:$F$147='Gasto das Atividades'!B29),-(Comp.!$K$5:'Comp.'!$K$147&gt;=1),(Comp.!$E$5:$E$147))</f>
        <v>0</v>
      </c>
      <c r="F29" s="306">
        <f t="shared" si="0"/>
        <v>0</v>
      </c>
      <c r="G29" s="312"/>
      <c r="H29" s="313" t="str">
        <f t="shared" si="1"/>
        <v>-</v>
      </c>
      <c r="I29" s="482">
        <f t="shared" si="2"/>
        <v>0</v>
      </c>
    </row>
    <row r="30" spans="1:9" hidden="1" x14ac:dyDescent="0.2">
      <c r="A30" s="330">
        <v>24</v>
      </c>
      <c r="B30" s="358"/>
      <c r="C30" s="333">
        <v>0</v>
      </c>
      <c r="D30" s="302">
        <v>0</v>
      </c>
      <c r="E30" s="307">
        <f>SUMPRODUCT(-(Diário!$H$6:$H$2018='Gasto das Atividades'!B30),-(Diário!$P$6:$P$2018&gt;=1),(Diário!$F$6:$F$2018))+SUMPRODUCT(-(Comp.!$F$5:$F$147='Gasto das Atividades'!B30),-(Comp.!$K$5:'Comp.'!$K$147&gt;=1),(Comp.!$E$5:$E$147))</f>
        <v>0</v>
      </c>
      <c r="F30" s="306">
        <f t="shared" si="0"/>
        <v>0</v>
      </c>
      <c r="G30" s="312"/>
      <c r="H30" s="313" t="str">
        <f t="shared" si="1"/>
        <v>-</v>
      </c>
      <c r="I30" s="482">
        <f t="shared" si="2"/>
        <v>0</v>
      </c>
    </row>
    <row r="31" spans="1:9" hidden="1" x14ac:dyDescent="0.2">
      <c r="A31" s="330">
        <v>25</v>
      </c>
      <c r="B31" s="358"/>
      <c r="C31" s="333">
        <v>0</v>
      </c>
      <c r="D31" s="302">
        <v>0</v>
      </c>
      <c r="E31" s="307">
        <f>SUMPRODUCT(-(Diário!$H$6:$H$2018='Gasto das Atividades'!B31),-(Diário!$P$6:$P$2018&gt;=1),(Diário!$F$6:$F$2018))+SUMPRODUCT(-(Comp.!$F$5:$F$147='Gasto das Atividades'!B31),-(Comp.!$K$5:'Comp.'!$K$147&gt;=1),(Comp.!$E$5:$E$147))</f>
        <v>0</v>
      </c>
      <c r="F31" s="306">
        <f t="shared" si="0"/>
        <v>0</v>
      </c>
      <c r="G31" s="312"/>
      <c r="H31" s="313" t="str">
        <f t="shared" si="1"/>
        <v>-</v>
      </c>
      <c r="I31" s="482">
        <f t="shared" si="2"/>
        <v>0</v>
      </c>
    </row>
    <row r="32" spans="1:9" hidden="1" x14ac:dyDescent="0.2">
      <c r="A32" s="330">
        <v>26</v>
      </c>
      <c r="B32" s="358"/>
      <c r="C32" s="333">
        <v>0</v>
      </c>
      <c r="D32" s="302">
        <v>0</v>
      </c>
      <c r="E32" s="307">
        <f>SUMPRODUCT(-(Diário!$H$6:$H$2018='Gasto das Atividades'!B32),-(Diário!$P$6:$P$2018&gt;=1),(Diário!$F$6:$F$2018))+SUMPRODUCT(-(Comp.!$F$5:$F$147='Gasto das Atividades'!B32),-(Comp.!$K$5:'Comp.'!$K$147&gt;=1),(Comp.!$E$5:$E$147))</f>
        <v>0</v>
      </c>
      <c r="F32" s="306">
        <f t="shared" si="0"/>
        <v>0</v>
      </c>
      <c r="G32" s="312"/>
      <c r="H32" s="313" t="str">
        <f t="shared" si="1"/>
        <v>-</v>
      </c>
      <c r="I32" s="482">
        <f t="shared" si="2"/>
        <v>0</v>
      </c>
    </row>
    <row r="33" spans="1:9" hidden="1" x14ac:dyDescent="0.2">
      <c r="A33" s="330">
        <v>27</v>
      </c>
      <c r="B33" s="358"/>
      <c r="C33" s="333">
        <v>0</v>
      </c>
      <c r="D33" s="302">
        <v>0</v>
      </c>
      <c r="E33" s="307">
        <f>SUMPRODUCT(-(Diário!$H$6:$H$2018='Gasto das Atividades'!B33),-(Diário!$P$6:$P$2018&gt;=1),(Diário!$F$6:$F$2018))+SUMPRODUCT(-(Comp.!$F$5:$F$147='Gasto das Atividades'!B33),-(Comp.!$K$5:'Comp.'!$K$147&gt;=1),(Comp.!$E$5:$E$147))</f>
        <v>0</v>
      </c>
      <c r="F33" s="306">
        <f t="shared" si="0"/>
        <v>0</v>
      </c>
      <c r="G33" s="312"/>
      <c r="H33" s="313" t="str">
        <f t="shared" si="1"/>
        <v>-</v>
      </c>
      <c r="I33" s="482">
        <f t="shared" si="2"/>
        <v>0</v>
      </c>
    </row>
    <row r="34" spans="1:9" hidden="1" x14ac:dyDescent="0.2">
      <c r="A34" s="330">
        <v>28</v>
      </c>
      <c r="B34" s="358"/>
      <c r="C34" s="333">
        <v>0</v>
      </c>
      <c r="D34" s="302">
        <v>0</v>
      </c>
      <c r="E34" s="307">
        <f>SUMPRODUCT(-(Diário!$H$6:$H$2018='Gasto das Atividades'!B34),-(Diário!$P$6:$P$2018&gt;=1),(Diário!$F$6:$F$2018))+SUMPRODUCT(-(Comp.!$F$5:$F$147='Gasto das Atividades'!B34),-(Comp.!$K$5:'Comp.'!$K$147&gt;=1),(Comp.!$E$5:$E$147))</f>
        <v>0</v>
      </c>
      <c r="F34" s="306">
        <f t="shared" si="0"/>
        <v>0</v>
      </c>
      <c r="G34" s="312"/>
      <c r="H34" s="313" t="str">
        <f t="shared" si="1"/>
        <v>-</v>
      </c>
      <c r="I34" s="482">
        <f t="shared" si="2"/>
        <v>0</v>
      </c>
    </row>
    <row r="35" spans="1:9" hidden="1" x14ac:dyDescent="0.2">
      <c r="A35" s="330">
        <v>29</v>
      </c>
      <c r="B35" s="358"/>
      <c r="C35" s="333">
        <v>0</v>
      </c>
      <c r="D35" s="302">
        <v>0</v>
      </c>
      <c r="E35" s="307">
        <f>SUMPRODUCT(-(Diário!$H$6:$H$2018='Gasto das Atividades'!B35),-(Diário!$P$6:$P$2018&gt;=1),(Diário!$F$6:$F$2018))+SUMPRODUCT(-(Comp.!$F$5:$F$147='Gasto das Atividades'!B35),-(Comp.!$K$5:'Comp.'!$K$147&gt;=1),(Comp.!$E$5:$E$147))</f>
        <v>0</v>
      </c>
      <c r="F35" s="306">
        <f t="shared" si="0"/>
        <v>0</v>
      </c>
      <c r="G35" s="312"/>
      <c r="H35" s="313" t="str">
        <f t="shared" si="1"/>
        <v>-</v>
      </c>
      <c r="I35" s="482">
        <f t="shared" si="2"/>
        <v>0</v>
      </c>
    </row>
    <row r="36" spans="1:9" ht="24" hidden="1" customHeight="1" thickBot="1" x14ac:dyDescent="0.25">
      <c r="A36" s="331">
        <v>30</v>
      </c>
      <c r="B36" s="359"/>
      <c r="C36" s="334">
        <v>0</v>
      </c>
      <c r="D36" s="303">
        <v>0</v>
      </c>
      <c r="E36" s="309">
        <f>SUMPRODUCT(-(Diário!$H$6:$H$2018='Gasto das Atividades'!B36),-(Diário!$P$6:$P$2018&gt;=1),(Diário!$F$6:$F$2018))+SUMPRODUCT(-(Comp.!$F$5:$F$147='Gasto das Atividades'!B36),-(Comp.!$K$5:'Comp.'!$K$147&gt;=1),(Comp.!$E$5:$E$147))</f>
        <v>0</v>
      </c>
      <c r="F36" s="308">
        <f t="shared" si="0"/>
        <v>0</v>
      </c>
      <c r="G36" s="312"/>
      <c r="H36" s="310" t="str">
        <f t="shared" si="1"/>
        <v>-</v>
      </c>
    </row>
    <row r="37" spans="1:9" ht="13.5" thickBot="1" x14ac:dyDescent="0.25">
      <c r="A37" s="397"/>
      <c r="B37" s="399" t="s">
        <v>285</v>
      </c>
      <c r="C37" s="400">
        <f>SUM(C7:C36)</f>
        <v>1561197.31</v>
      </c>
      <c r="D37" s="401">
        <f>SUM(D7:D36)</f>
        <v>1271501.4599999997</v>
      </c>
      <c r="E37" s="402">
        <f>SUM(E7:E36)</f>
        <v>628380.61999999988</v>
      </c>
      <c r="F37" s="398">
        <f>SUM(F7:F36)</f>
        <v>1899882.0799999998</v>
      </c>
      <c r="G37" s="275"/>
      <c r="H37" s="275"/>
      <c r="I37" s="482"/>
    </row>
    <row r="38" spans="1:9" x14ac:dyDescent="0.2">
      <c r="A38" s="335"/>
      <c r="B38" s="335"/>
      <c r="C38" s="275"/>
      <c r="D38" s="275"/>
      <c r="E38" s="275"/>
      <c r="F38" s="275"/>
      <c r="G38" s="275"/>
      <c r="H38" s="275"/>
    </row>
    <row r="39" spans="1:9" ht="13.5" customHeight="1" thickBot="1" x14ac:dyDescent="0.3">
      <c r="A39" s="275"/>
      <c r="B39" s="523" t="s">
        <v>333</v>
      </c>
      <c r="C39" s="523"/>
      <c r="D39" s="275"/>
      <c r="E39" s="275"/>
      <c r="F39" s="275"/>
      <c r="G39" s="275"/>
      <c r="H39" s="275"/>
    </row>
    <row r="40" spans="1:9" x14ac:dyDescent="0.2">
      <c r="A40" s="275"/>
      <c r="B40" s="323" t="s">
        <v>332</v>
      </c>
      <c r="C40" s="336" t="s">
        <v>334</v>
      </c>
      <c r="D40" s="336" t="s">
        <v>165</v>
      </c>
      <c r="E40" s="275"/>
      <c r="F40" s="275"/>
      <c r="G40" s="275"/>
      <c r="H40" s="275"/>
    </row>
    <row r="41" spans="1:9" x14ac:dyDescent="0.2">
      <c r="A41" s="275"/>
      <c r="B41" s="337" t="s">
        <v>325</v>
      </c>
      <c r="C41" s="324">
        <v>0.62970000000000004</v>
      </c>
      <c r="D41" s="338">
        <f>Comparativo!$R$20*C41</f>
        <v>555803.74413030304</v>
      </c>
      <c r="E41" s="275"/>
      <c r="F41" s="275"/>
      <c r="G41" s="275"/>
      <c r="H41" s="275"/>
    </row>
    <row r="42" spans="1:9" ht="13.5" customHeight="1" thickBot="1" x14ac:dyDescent="0.25">
      <c r="A42" s="275"/>
      <c r="B42" s="339" t="s">
        <v>324</v>
      </c>
      <c r="C42" s="325">
        <v>0.37030000000000002</v>
      </c>
      <c r="D42" s="340">
        <f>Comparativo!$R$20*C42</f>
        <v>326844.72995307483</v>
      </c>
      <c r="E42" s="275"/>
      <c r="F42" s="275"/>
      <c r="G42" s="275"/>
      <c r="H42" s="275"/>
    </row>
    <row r="43" spans="1:9" ht="12.75" customHeight="1" x14ac:dyDescent="0.2">
      <c r="A43" s="275"/>
      <c r="B43" s="275"/>
      <c r="C43" s="275"/>
      <c r="D43" s="275"/>
      <c r="E43" s="275"/>
      <c r="F43" s="275"/>
      <c r="G43" s="275"/>
      <c r="H43" s="275"/>
    </row>
    <row r="44" spans="1:9" ht="15.75" thickBot="1" x14ac:dyDescent="0.3">
      <c r="A44" s="275"/>
      <c r="B44" s="523" t="s">
        <v>331</v>
      </c>
      <c r="C44" s="523"/>
      <c r="D44" s="275"/>
      <c r="E44" s="275"/>
      <c r="F44" s="275"/>
      <c r="G44" s="275"/>
      <c r="H44" s="275"/>
    </row>
    <row r="45" spans="1:9" x14ac:dyDescent="0.2">
      <c r="A45" s="275"/>
      <c r="B45" s="323" t="s">
        <v>332</v>
      </c>
      <c r="C45" s="336" t="s">
        <v>165</v>
      </c>
      <c r="D45" s="275"/>
      <c r="E45" s="275"/>
      <c r="F45" s="275"/>
      <c r="G45" s="275"/>
      <c r="H45" s="275"/>
    </row>
    <row r="46" spans="1:9" x14ac:dyDescent="0.2">
      <c r="A46" s="275"/>
      <c r="B46" s="337" t="s">
        <v>325</v>
      </c>
      <c r="C46" s="338">
        <f>D41+F7</f>
        <v>708606.85413030302</v>
      </c>
      <c r="D46" s="275"/>
      <c r="E46" s="275"/>
      <c r="F46" s="275"/>
      <c r="G46" s="275"/>
      <c r="H46" s="275"/>
    </row>
    <row r="47" spans="1:9" ht="13.5" thickBot="1" x14ac:dyDescent="0.25">
      <c r="A47" s="275"/>
      <c r="B47" s="339" t="s">
        <v>324</v>
      </c>
      <c r="C47" s="340">
        <f>D42+SUM(F8:F36)</f>
        <v>2073923.6999530748</v>
      </c>
      <c r="D47" s="275"/>
      <c r="E47" s="275"/>
      <c r="F47" s="275"/>
      <c r="G47" s="275"/>
      <c r="H47" s="275"/>
    </row>
  </sheetData>
  <sheetProtection algorithmName="SHA-512" hashValue="tWVGHB33f07+8gQDoRNQSfsRfx/SBSaHRGgcnCfyQH8nMdMeQzylLW3hqB+B9a81c9GgYyVIUI8cGKAomHc2hw==" saltValue="/UAHsW3KgQnEO6YtFh8DWQ==" spinCount="100000" sheet="1" objects="1" scenarios="1" formatRows="0"/>
  <mergeCells count="9">
    <mergeCell ref="B39:C39"/>
    <mergeCell ref="B44:C44"/>
    <mergeCell ref="A1:H1"/>
    <mergeCell ref="A2:H2"/>
    <mergeCell ref="A3:H3"/>
    <mergeCell ref="D4:F4"/>
    <mergeCell ref="B4:B5"/>
    <mergeCell ref="A4:A5"/>
    <mergeCell ref="H4:H6"/>
  </mergeCells>
  <pageMargins left="0.19685039370078741" right="0.19685039370078741" top="0.59055118110236227" bottom="0.59055118110236227" header="0" footer="0"/>
  <pageSetup paperSize="9" orientation="landscape" r:id="rId1"/>
  <headerFooter>
    <oddFoote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6"/>
  <sheetViews>
    <sheetView showGridLines="0" zoomScaleNormal="100" zoomScaleSheetLayoutView="85" workbookViewId="0">
      <pane ySplit="6" topLeftCell="A103" activePane="bottomLeft" state="frozen"/>
      <selection activeCell="A5" sqref="A5"/>
      <selection pane="bottomLeft" activeCell="B108" sqref="B108"/>
    </sheetView>
  </sheetViews>
  <sheetFormatPr defaultRowHeight="12.75" x14ac:dyDescent="0.2"/>
  <cols>
    <col min="1" max="1" width="6" style="22" customWidth="1"/>
    <col min="2" max="2" width="25.7109375" style="22" customWidth="1"/>
    <col min="3" max="6" width="14.42578125" style="22" customWidth="1"/>
    <col min="7" max="8" width="14.42578125" style="22" hidden="1" customWidth="1"/>
    <col min="9" max="9" width="15.5703125" style="22" bestFit="1" customWidth="1"/>
    <col min="10" max="16384" width="9.140625" style="22"/>
  </cols>
  <sheetData>
    <row r="1" spans="1:10" ht="15.75" hidden="1" x14ac:dyDescent="0.2">
      <c r="A1" s="42"/>
      <c r="B1" s="43" t="s">
        <v>147</v>
      </c>
      <c r="C1" s="44">
        <v>1</v>
      </c>
      <c r="D1" s="44">
        <v>2</v>
      </c>
      <c r="E1" s="44">
        <v>3</v>
      </c>
      <c r="F1" s="44">
        <v>4</v>
      </c>
      <c r="G1" s="44">
        <v>5</v>
      </c>
      <c r="H1" s="44">
        <v>6</v>
      </c>
      <c r="I1" s="42"/>
    </row>
    <row r="2" spans="1:10" ht="54.75" customHeight="1" x14ac:dyDescent="0.2">
      <c r="A2" s="538" t="str">
        <f>Capa!A1</f>
        <v>Termo de Parceria nº. 42/2017 celebrado entre a Fundação Clóvis Salgado - FCS e a Associação Pró-Cultura e Promoção das Artes - APPA</v>
      </c>
      <c r="B2" s="538"/>
      <c r="C2" s="538"/>
      <c r="D2" s="538"/>
      <c r="E2" s="538"/>
      <c r="F2" s="538"/>
      <c r="G2" s="538"/>
      <c r="H2" s="538"/>
      <c r="I2" s="538"/>
      <c r="J2" s="538"/>
    </row>
    <row r="3" spans="1:10" ht="21.75" customHeight="1" x14ac:dyDescent="0.2">
      <c r="A3" s="538" t="str">
        <f>Capa!A5</f>
        <v>5º Relatório Gerencial Financeiro</v>
      </c>
      <c r="B3" s="538"/>
      <c r="C3" s="538"/>
      <c r="D3" s="538"/>
      <c r="E3" s="538"/>
      <c r="F3" s="538"/>
      <c r="G3" s="538"/>
      <c r="H3" s="538"/>
      <c r="I3" s="538"/>
      <c r="J3" s="538"/>
    </row>
    <row r="4" spans="1:10" ht="21" customHeight="1" thickBot="1" x14ac:dyDescent="0.25">
      <c r="A4" s="539" t="s">
        <v>337</v>
      </c>
      <c r="B4" s="539"/>
      <c r="C4" s="539"/>
      <c r="D4" s="539"/>
      <c r="E4" s="539"/>
      <c r="F4" s="539"/>
      <c r="G4" s="539"/>
      <c r="H4" s="539"/>
      <c r="I4" s="539"/>
      <c r="J4" s="539"/>
    </row>
    <row r="5" spans="1:10" ht="21" customHeight="1" x14ac:dyDescent="0.2">
      <c r="A5" s="205"/>
      <c r="B5" s="205"/>
      <c r="C5" s="206" t="str">
        <f>Resumo!C4</f>
        <v>Mês 16</v>
      </c>
      <c r="D5" s="206" t="str">
        <f>Resumo!D4</f>
        <v>Mês 17</v>
      </c>
      <c r="E5" s="206" t="str">
        <f>Resumo!E4</f>
        <v>Mês 18</v>
      </c>
      <c r="F5" s="206" t="str">
        <f>Resumo!F4</f>
        <v>Mês 19</v>
      </c>
      <c r="G5" s="206">
        <f>Resumo!G4</f>
        <v>0</v>
      </c>
      <c r="H5" s="206">
        <f>Resumo!H4</f>
        <v>0</v>
      </c>
      <c r="I5" s="534" t="s">
        <v>6</v>
      </c>
      <c r="J5" s="536" t="s">
        <v>307</v>
      </c>
    </row>
    <row r="6" spans="1:10" ht="39" customHeight="1" thickBot="1" x14ac:dyDescent="0.25">
      <c r="A6" s="173"/>
      <c r="B6" s="173"/>
      <c r="C6" s="207" t="str">
        <f>Resumo!C5</f>
        <v>01/09/18
a
30/09/18</v>
      </c>
      <c r="D6" s="207" t="str">
        <f>Resumo!D5</f>
        <v>01/10/18
a
31/10/18</v>
      </c>
      <c r="E6" s="207" t="str">
        <f>Resumo!E5</f>
        <v>01/11/18
a
30/11/18</v>
      </c>
      <c r="F6" s="207" t="str">
        <f>Resumo!F5</f>
        <v>01/12/18
a
31/12/18</v>
      </c>
      <c r="G6" s="207">
        <f>Resumo!G5</f>
        <v>0</v>
      </c>
      <c r="H6" s="207">
        <f>Resumo!H5</f>
        <v>0</v>
      </c>
      <c r="I6" s="535"/>
      <c r="J6" s="537"/>
    </row>
    <row r="7" spans="1:10" ht="23.25" customHeight="1" thickBot="1" x14ac:dyDescent="0.25">
      <c r="A7" s="208"/>
      <c r="B7" s="209"/>
      <c r="C7" s="210"/>
      <c r="D7" s="210"/>
      <c r="E7" s="210"/>
      <c r="F7" s="210"/>
      <c r="G7" s="210"/>
      <c r="H7" s="210"/>
      <c r="I7" s="211"/>
      <c r="J7" s="212"/>
    </row>
    <row r="8" spans="1:10" ht="23.25" customHeight="1" thickBot="1" x14ac:dyDescent="0.25">
      <c r="A8" s="135" t="s">
        <v>48</v>
      </c>
      <c r="B8" s="213" t="s">
        <v>305</v>
      </c>
      <c r="C8" s="182">
        <f>Resumo!C6</f>
        <v>169955.86</v>
      </c>
      <c r="D8" s="182">
        <f>C8+C16-C155</f>
        <v>718876.95</v>
      </c>
      <c r="E8" s="182">
        <f>D8+D16-D155</f>
        <v>407993.25999999989</v>
      </c>
      <c r="F8" s="182">
        <f>E8+E16-E155</f>
        <v>749420.62</v>
      </c>
      <c r="G8" s="182">
        <f>F8+F16-F155</f>
        <v>439453.92999999993</v>
      </c>
      <c r="H8" s="182">
        <f>G8+G16-G155</f>
        <v>439453.92999999993</v>
      </c>
      <c r="I8" s="214"/>
      <c r="J8" s="212"/>
    </row>
    <row r="9" spans="1:10" ht="23.25" customHeight="1" thickBot="1" x14ac:dyDescent="0.25">
      <c r="A9" s="174"/>
      <c r="B9" s="174"/>
      <c r="C9" s="215"/>
      <c r="D9" s="215"/>
      <c r="E9" s="215"/>
      <c r="F9" s="215"/>
      <c r="G9" s="215"/>
      <c r="H9" s="215"/>
      <c r="I9" s="214"/>
      <c r="J9" s="212"/>
    </row>
    <row r="10" spans="1:10" ht="23.25" customHeight="1" thickBot="1" x14ac:dyDescent="0.25">
      <c r="A10" s="216">
        <v>1</v>
      </c>
      <c r="B10" s="216" t="s">
        <v>159</v>
      </c>
      <c r="C10" s="217"/>
      <c r="D10" s="217"/>
      <c r="E10" s="217"/>
      <c r="F10" s="217"/>
      <c r="G10" s="217"/>
      <c r="H10" s="217"/>
      <c r="I10" s="217"/>
      <c r="J10" s="186"/>
    </row>
    <row r="11" spans="1:10" ht="23.25" customHeight="1" x14ac:dyDescent="0.2">
      <c r="A11" s="218" t="s">
        <v>16</v>
      </c>
      <c r="B11" s="218" t="s">
        <v>35</v>
      </c>
      <c r="C11" s="219"/>
      <c r="D11" s="219"/>
      <c r="E11" s="219"/>
      <c r="F11" s="219"/>
      <c r="G11" s="219"/>
      <c r="H11" s="219"/>
      <c r="I11" s="219"/>
      <c r="J11" s="187"/>
    </row>
    <row r="12" spans="1:10" ht="23.25" customHeight="1" x14ac:dyDescent="0.2">
      <c r="A12" s="220" t="s">
        <v>43</v>
      </c>
      <c r="B12" s="122" t="s">
        <v>247</v>
      </c>
      <c r="C12" s="221">
        <f>SUMPRODUCT(-(Diário!$E$6:$E$2018='Analítico Cx.'!$B12),-(Diário!$O$6:$O$2018=C$1),(Diário!$F$6:$F$2018))</f>
        <v>855058.15</v>
      </c>
      <c r="D12" s="221">
        <f>SUMPRODUCT(-(Diário!$E$6:$E$2018='Analítico Cx.'!$B12),-(Diário!$O$6:$O$2018=D$1),(Diário!$F$6:$F$2018))</f>
        <v>0</v>
      </c>
      <c r="E12" s="221">
        <f>SUMPRODUCT(-(Diário!$E$6:$E$2018='Analítico Cx.'!$B12),-(Diário!$O$6:$O$2018=E$1),(Diário!$F$6:$F$2018))</f>
        <v>596309.07000000007</v>
      </c>
      <c r="F12" s="221">
        <f>SUMPRODUCT(-(Diário!$E$6:$E$2018='Analítico Cx.'!$B12),-(Diário!$O$6:$O$2018=F$1),(Diário!$F$6:$F$2018))</f>
        <v>0</v>
      </c>
      <c r="G12" s="221">
        <f>SUMPRODUCT(-(Diário!$E$6:$E$2018='Analítico Cx.'!$B12),-(Diário!$O$6:$O$2018=G$1),(Diário!$F$6:$F$2018))</f>
        <v>0</v>
      </c>
      <c r="H12" s="221">
        <f>SUMPRODUCT(-(Diário!$E$6:$E$2018='Analítico Cx.'!$B12),-(Diário!$O$6:$O$2018=H$1),(Diário!$F$6:$F$2018))</f>
        <v>0</v>
      </c>
      <c r="I12" s="222">
        <f>SUM(C12:H12)</f>
        <v>1451367.2200000002</v>
      </c>
      <c r="J12" s="188">
        <f>IF($I$16=0,0,I12/$I$16)</f>
        <v>0.99417996343329817</v>
      </c>
    </row>
    <row r="13" spans="1:10" ht="23.25" customHeight="1" x14ac:dyDescent="0.2">
      <c r="A13" s="220" t="s">
        <v>44</v>
      </c>
      <c r="B13" s="122" t="s">
        <v>248</v>
      </c>
      <c r="C13" s="221">
        <f>SUMPRODUCT(-(Diário!$E$6:$E$2018='Analítico Cx.'!$B13),-(Diário!$O$6:$O$2018=C$1),(Diário!$F$6:$F$2018))</f>
        <v>0</v>
      </c>
      <c r="D13" s="221">
        <f>SUMPRODUCT(-(Diário!$E$6:$E$2018='Analítico Cx.'!$B13),-(Diário!$O$6:$O$2018=D$1),(Diário!$F$6:$F$2018))</f>
        <v>0</v>
      </c>
      <c r="E13" s="221">
        <f>SUMPRODUCT(-(Diário!$E$6:$E$2018='Analítico Cx.'!$B13),-(Diário!$O$6:$O$2018=E$1),(Diário!$F$6:$F$2018))</f>
        <v>0</v>
      </c>
      <c r="F13" s="221">
        <f>SUMPRODUCT(-(Diário!$E$6:$E$2018='Analítico Cx.'!$B13),-(Diário!$O$6:$O$2018=F$1),(Diário!$F$6:$F$2018))</f>
        <v>0</v>
      </c>
      <c r="G13" s="221">
        <f>SUMPRODUCT(-(Diário!$E$6:$E$2018='Analítico Cx.'!$B13),-(Diário!$O$6:$O$2018=G$1),(Diário!$F$6:$F$2018))</f>
        <v>0</v>
      </c>
      <c r="H13" s="221">
        <f>SUMPRODUCT(-(Diário!$E$6:$E$2018='Analítico Cx.'!$B13),-(Diário!$O$6:$O$2018=H$1),(Diário!$F$6:$F$2018))</f>
        <v>0</v>
      </c>
      <c r="I13" s="222">
        <f>SUM(C13:H13)</f>
        <v>0</v>
      </c>
      <c r="J13" s="188">
        <f>IF($I$16=0,0,I13/$I$16)</f>
        <v>0</v>
      </c>
    </row>
    <row r="14" spans="1:10" ht="23.25" customHeight="1" x14ac:dyDescent="0.2">
      <c r="A14" s="220" t="s">
        <v>46</v>
      </c>
      <c r="B14" s="122" t="s">
        <v>172</v>
      </c>
      <c r="C14" s="221">
        <f>SUMPRODUCT(-(Diário!$E$6:$E$2018='Analítico Cx.'!$B14),-(Diário!$O$6:$O$2018=C$1),(Diário!$F$6:$F$2018))</f>
        <v>0</v>
      </c>
      <c r="D14" s="221">
        <f>SUMPRODUCT(-(Diário!$E$6:$E$2018='Analítico Cx.'!$B14),-(Diário!$O$6:$O$2018=D$1),(Diário!$F$6:$F$2018))</f>
        <v>0</v>
      </c>
      <c r="E14" s="221">
        <f>SUMPRODUCT(-(Diário!$E$6:$E$2018='Analítico Cx.'!$B14),-(Diário!$O$6:$O$2018=E$1),(Diário!$F$6:$F$2018))</f>
        <v>0</v>
      </c>
      <c r="F14" s="221">
        <f>SUMPRODUCT(-(Diário!$E$6:$E$2018='Analítico Cx.'!$B14),-(Diário!$O$6:$O$2018=F$1),(Diário!$F$6:$F$2018))</f>
        <v>0</v>
      </c>
      <c r="G14" s="221">
        <f>SUMPRODUCT(-(Diário!$E$6:$E$2018='Analítico Cx.'!$B14),-(Diário!$O$6:$O$2018=G$1),(Diário!$F$6:$F$2018))</f>
        <v>0</v>
      </c>
      <c r="H14" s="221">
        <f>SUMPRODUCT(-(Diário!$E$6:$E$2018='Analítico Cx.'!$B14),-(Diário!$O$6:$O$2018=H$1),(Diário!$F$6:$F$2018))</f>
        <v>0</v>
      </c>
      <c r="I14" s="222">
        <f>SUM(C14:H14)</f>
        <v>0</v>
      </c>
      <c r="J14" s="188">
        <f>IF($I$16=0,0,I14/$I$16)</f>
        <v>0</v>
      </c>
    </row>
    <row r="15" spans="1:10" ht="23.25" customHeight="1" thickBot="1" x14ac:dyDescent="0.25">
      <c r="A15" s="374" t="s">
        <v>343</v>
      </c>
      <c r="B15" s="375" t="s">
        <v>310</v>
      </c>
      <c r="C15" s="371">
        <f>SUMPRODUCT(-(Diário!$E$6:$E$2018='Analítico Cx.'!$B15),-(Diário!$O$6:$O$2018=C$1),(Diário!$F$6:$F$2018))</f>
        <v>2074.0300000000002</v>
      </c>
      <c r="D15" s="371">
        <f>SUMPRODUCT(-(Diário!$E$6:$E$2018='Analítico Cx.'!$B15),-(Diário!$O$6:$O$2018=D$1),(Diário!$F$6:$F$2018))</f>
        <v>2122.85</v>
      </c>
      <c r="E15" s="371">
        <f>SUMPRODUCT(-(Diário!$E$6:$E$2018='Analítico Cx.'!$B15),-(Diário!$O$6:$O$2018=E$1),(Diário!$F$6:$F$2018))</f>
        <v>2195.5</v>
      </c>
      <c r="F15" s="371">
        <f>SUMPRODUCT(-(Diário!$E$6:$E$2018='Analítico Cx.'!$B15),-(Diário!$O$6:$O$2018=F$1),(Diário!$F$6:$F$2018))</f>
        <v>2104.08</v>
      </c>
      <c r="G15" s="371">
        <f>SUMPRODUCT(-(Diário!$E$6:$E$2018='Analítico Cx.'!$B15),-(Diário!$O$6:$O$2018=G$1),(Diário!$F$6:$F$2018))</f>
        <v>0</v>
      </c>
      <c r="H15" s="371">
        <f>SUMPRODUCT(-(Diário!$E$6:$E$2018='Analítico Cx.'!$B15),-(Diário!$O$6:$O$2018=H$1),(Diário!$F$6:$F$2018))</f>
        <v>0</v>
      </c>
      <c r="I15" s="249">
        <f>SUM(C15:H15)</f>
        <v>8496.4599999999991</v>
      </c>
      <c r="J15" s="372">
        <f>IF($I$16=0,0,I15/$I$16)</f>
        <v>5.8200365667018979E-3</v>
      </c>
    </row>
    <row r="16" spans="1:10" ht="23.25" customHeight="1" thickBot="1" x14ac:dyDescent="0.25">
      <c r="A16" s="209" t="s">
        <v>273</v>
      </c>
      <c r="B16" s="223"/>
      <c r="C16" s="224">
        <f t="shared" ref="C16:I16" si="0">SUBTOTAL(109,C12:C15)</f>
        <v>857132.18</v>
      </c>
      <c r="D16" s="224">
        <f t="shared" si="0"/>
        <v>2122.85</v>
      </c>
      <c r="E16" s="224">
        <f t="shared" si="0"/>
        <v>598504.57000000007</v>
      </c>
      <c r="F16" s="224">
        <f t="shared" si="0"/>
        <v>2104.08</v>
      </c>
      <c r="G16" s="224">
        <f t="shared" si="0"/>
        <v>0</v>
      </c>
      <c r="H16" s="224">
        <f t="shared" si="0"/>
        <v>0</v>
      </c>
      <c r="I16" s="224">
        <f t="shared" si="0"/>
        <v>1459863.6800000002</v>
      </c>
      <c r="J16" s="185">
        <f>IF($I$16=0,0,I16/$I$16)</f>
        <v>1</v>
      </c>
    </row>
    <row r="17" spans="1:10" ht="23.25" customHeight="1" thickBot="1" x14ac:dyDescent="0.25">
      <c r="A17" s="225"/>
      <c r="B17" s="226"/>
      <c r="C17" s="227"/>
      <c r="D17" s="227"/>
      <c r="E17" s="227"/>
      <c r="F17" s="227"/>
      <c r="G17" s="227"/>
      <c r="H17" s="227"/>
      <c r="I17" s="227"/>
      <c r="J17" s="212"/>
    </row>
    <row r="18" spans="1:10" ht="23.25" customHeight="1" thickBot="1" x14ac:dyDescent="0.25">
      <c r="A18" s="228">
        <v>2</v>
      </c>
      <c r="B18" s="226" t="s">
        <v>160</v>
      </c>
      <c r="C18" s="217"/>
      <c r="D18" s="217"/>
      <c r="E18" s="217"/>
      <c r="F18" s="217"/>
      <c r="G18" s="217"/>
      <c r="H18" s="217"/>
      <c r="I18" s="217"/>
      <c r="J18" s="217"/>
    </row>
    <row r="19" spans="1:10" ht="23.25" customHeight="1" x14ac:dyDescent="0.2">
      <c r="A19" s="218" t="s">
        <v>40</v>
      </c>
      <c r="B19" s="106" t="s">
        <v>189</v>
      </c>
      <c r="C19" s="211"/>
      <c r="D19" s="211"/>
      <c r="E19" s="211"/>
      <c r="F19" s="211"/>
      <c r="G19" s="211"/>
      <c r="H19" s="211"/>
      <c r="I19" s="211"/>
      <c r="J19" s="190"/>
    </row>
    <row r="20" spans="1:10" ht="23.25" customHeight="1" x14ac:dyDescent="0.2">
      <c r="A20" s="229" t="s">
        <v>12</v>
      </c>
      <c r="B20" s="230" t="s">
        <v>94</v>
      </c>
      <c r="C20" s="219"/>
      <c r="D20" s="219"/>
      <c r="E20" s="219"/>
      <c r="F20" s="219"/>
      <c r="G20" s="219"/>
      <c r="H20" s="219"/>
      <c r="I20" s="219"/>
      <c r="J20" s="191"/>
    </row>
    <row r="21" spans="1:10" ht="23.25" customHeight="1" x14ac:dyDescent="0.2">
      <c r="A21" s="231" t="s">
        <v>101</v>
      </c>
      <c r="B21" s="122" t="s">
        <v>2</v>
      </c>
      <c r="C21" s="221">
        <f>SUMPRODUCT(-(Diário!$E$6:$E$2018='Analítico Cx.'!$B21),-(Diário!$O$6:$O$2018=C$1),(Diário!$F$6:$F$2018))</f>
        <v>27899.899999999998</v>
      </c>
      <c r="D21" s="221">
        <f>SUMPRODUCT(-(Diário!$E$6:$E$2018='Analítico Cx.'!$B21),-(Diário!$O$6:$O$2018=D$1),(Diário!$F$6:$F$2018))</f>
        <v>29023.21</v>
      </c>
      <c r="E21" s="221">
        <f>SUMPRODUCT(-(Diário!$E$6:$E$2018='Analítico Cx.'!$B21),-(Diário!$O$6:$O$2018=E$1),(Diário!$F$6:$F$2018))</f>
        <v>30640.879999999997</v>
      </c>
      <c r="F21" s="221">
        <f>SUMPRODUCT(-(Diário!$E$6:$E$2018='Analítico Cx.'!$B21),-(Diário!$O$6:$O$2018=F$1),(Diário!$F$6:$F$2018))</f>
        <v>31346.049999999996</v>
      </c>
      <c r="G21" s="221">
        <f>SUMPRODUCT(-(Diário!$E$6:$E$2018='Analítico Cx.'!$B21),-(Diário!$O$6:$O$2018=G$1),(Diário!$F$6:$F$2018))</f>
        <v>0</v>
      </c>
      <c r="H21" s="221">
        <f>SUMPRODUCT(-(Diário!$E$6:$E$2018='Analítico Cx.'!$B21),-(Diário!$O$6:$O$2018=H$1),(Diário!$F$6:$F$2018))</f>
        <v>0</v>
      </c>
      <c r="I21" s="222">
        <f t="shared" ref="I21:I26" si="1">SUM(C21:H21)</f>
        <v>118910.03999999998</v>
      </c>
      <c r="J21" s="188">
        <f t="shared" ref="J21:J27" si="2">IF($I$155=0,0,I21/$I$155)</f>
        <v>9.9893712487208033E-2</v>
      </c>
    </row>
    <row r="22" spans="1:10" ht="23.25" customHeight="1" x14ac:dyDescent="0.2">
      <c r="A22" s="231" t="s">
        <v>102</v>
      </c>
      <c r="B22" s="122" t="s">
        <v>180</v>
      </c>
      <c r="C22" s="221">
        <f>SUMPRODUCT(-(Diário!$E$6:$E$2018='Analítico Cx.'!$B22),-(Diário!$O$6:$O$2018=C$1),(Diário!$F$6:$F$2018))</f>
        <v>0</v>
      </c>
      <c r="D22" s="221">
        <f>SUMPRODUCT(-(Diário!$E$6:$E$2018='Analítico Cx.'!$B22),-(Diário!$O$6:$O$2018=D$1),(Diário!$F$6:$F$2018))</f>
        <v>0</v>
      </c>
      <c r="E22" s="221">
        <f>SUMPRODUCT(-(Diário!$E$6:$E$2018='Analítico Cx.'!$B22),-(Diário!$O$6:$O$2018=E$1),(Diário!$F$6:$F$2018))</f>
        <v>0</v>
      </c>
      <c r="F22" s="221">
        <f>SUMPRODUCT(-(Diário!$E$6:$E$2018='Analítico Cx.'!$B22),-(Diário!$O$6:$O$2018=F$1),(Diário!$F$6:$F$2018))</f>
        <v>0</v>
      </c>
      <c r="G22" s="221">
        <f>SUMPRODUCT(-(Diário!$E$6:$E$2018='Analítico Cx.'!$B22),-(Diário!$O$6:$O$2018=G$1),(Diário!$F$6:$F$2018))</f>
        <v>0</v>
      </c>
      <c r="H22" s="221">
        <f>SUMPRODUCT(-(Diário!$E$6:$E$2018='Analítico Cx.'!$B22),-(Diário!$O$6:$O$2018=H$1),(Diário!$F$6:$F$2018))</f>
        <v>0</v>
      </c>
      <c r="I22" s="222">
        <f t="shared" si="1"/>
        <v>0</v>
      </c>
      <c r="J22" s="188">
        <f t="shared" si="2"/>
        <v>0</v>
      </c>
    </row>
    <row r="23" spans="1:10" ht="23.25" customHeight="1" x14ac:dyDescent="0.2">
      <c r="A23" s="231" t="s">
        <v>103</v>
      </c>
      <c r="B23" s="232" t="s">
        <v>175</v>
      </c>
      <c r="C23" s="221">
        <f>SUMPRODUCT(-(Diário!$E$6:$E$2018='Analítico Cx.'!$B23),-(Diário!$O$6:$O$2018=C$1),(Diário!$F$6:$F$2018))</f>
        <v>0</v>
      </c>
      <c r="D23" s="221">
        <f>SUMPRODUCT(-(Diário!$E$6:$E$2018='Analítico Cx.'!$B23),-(Diário!$O$6:$O$2018=D$1),(Diário!$F$6:$F$2018))</f>
        <v>0</v>
      </c>
      <c r="E23" s="221">
        <f>SUMPRODUCT(-(Diário!$E$6:$E$2018='Analítico Cx.'!$B23),-(Diário!$O$6:$O$2018=E$1),(Diário!$F$6:$F$2018))</f>
        <v>0</v>
      </c>
      <c r="F23" s="221">
        <f>SUMPRODUCT(-(Diário!$E$6:$E$2018='Analítico Cx.'!$B23),-(Diário!$O$6:$O$2018=F$1),(Diário!$F$6:$F$2018))</f>
        <v>0</v>
      </c>
      <c r="G23" s="221">
        <f>SUMPRODUCT(-(Diário!$E$6:$E$2018='Analítico Cx.'!$B23),-(Diário!$O$6:$O$2018=G$1),(Diário!$F$6:$F$2018))</f>
        <v>0</v>
      </c>
      <c r="H23" s="221">
        <f>SUMPRODUCT(-(Diário!$E$6:$E$2018='Analítico Cx.'!$B23),-(Diário!$O$6:$O$2018=H$1),(Diário!$F$6:$F$2018))</f>
        <v>0</v>
      </c>
      <c r="I23" s="222">
        <f t="shared" si="1"/>
        <v>0</v>
      </c>
      <c r="J23" s="188">
        <f t="shared" si="2"/>
        <v>0</v>
      </c>
    </row>
    <row r="24" spans="1:10" ht="23.25" customHeight="1" x14ac:dyDescent="0.2">
      <c r="A24" s="231" t="s">
        <v>104</v>
      </c>
      <c r="B24" s="232" t="s">
        <v>179</v>
      </c>
      <c r="C24" s="221">
        <f>SUMPRODUCT(-(Diário!$E$6:$E$2018='Analítico Cx.'!$B24),-(Diário!$O$6:$O$2018=C$1),(Diário!$F$6:$F$2018))</f>
        <v>0</v>
      </c>
      <c r="D24" s="221">
        <f>SUMPRODUCT(-(Diário!$E$6:$E$2018='Analítico Cx.'!$B24),-(Diário!$O$6:$O$2018=D$1),(Diário!$F$6:$F$2018))</f>
        <v>0</v>
      </c>
      <c r="E24" s="221">
        <f>SUMPRODUCT(-(Diário!$E$6:$E$2018='Analítico Cx.'!$B24),-(Diário!$O$6:$O$2018=E$1),(Diário!$F$6:$F$2018))</f>
        <v>0</v>
      </c>
      <c r="F24" s="221">
        <f>SUMPRODUCT(-(Diário!$E$6:$E$2018='Analítico Cx.'!$B24),-(Diário!$O$6:$O$2018=F$1),(Diário!$F$6:$F$2018))</f>
        <v>0</v>
      </c>
      <c r="G24" s="221">
        <f>SUMPRODUCT(-(Diário!$E$6:$E$2018='Analítico Cx.'!$B24),-(Diário!$O$6:$O$2018=G$1),(Diário!$F$6:$F$2018))</f>
        <v>0</v>
      </c>
      <c r="H24" s="221">
        <f>SUMPRODUCT(-(Diário!$E$6:$E$2018='Analítico Cx.'!$B24),-(Diário!$O$6:$O$2018=H$1),(Diário!$F$6:$F$2018))</f>
        <v>0</v>
      </c>
      <c r="I24" s="222">
        <f t="shared" si="1"/>
        <v>0</v>
      </c>
      <c r="J24" s="188">
        <f t="shared" si="2"/>
        <v>0</v>
      </c>
    </row>
    <row r="25" spans="1:10" ht="23.25" customHeight="1" x14ac:dyDescent="0.2">
      <c r="A25" s="231" t="s">
        <v>105</v>
      </c>
      <c r="B25" s="232" t="s">
        <v>181</v>
      </c>
      <c r="C25" s="221">
        <f>SUMPRODUCT(-(Diário!$E$6:$E$2018='Analítico Cx.'!$B25),-(Diário!$O$6:$O$2018=C$1),(Diário!$F$6:$F$2018))</f>
        <v>0</v>
      </c>
      <c r="D25" s="221">
        <f>SUMPRODUCT(-(Diário!$E$6:$E$2018='Analítico Cx.'!$B25),-(Diário!$O$6:$O$2018=D$1),(Diário!$F$6:$F$2018))</f>
        <v>0</v>
      </c>
      <c r="E25" s="221">
        <f>SUMPRODUCT(-(Diário!$E$6:$E$2018='Analítico Cx.'!$B25),-(Diário!$O$6:$O$2018=E$1),(Diário!$F$6:$F$2018))</f>
        <v>0</v>
      </c>
      <c r="F25" s="221">
        <f>SUMPRODUCT(-(Diário!$E$6:$E$2018='Analítico Cx.'!$B25),-(Diário!$O$6:$O$2018=F$1),(Diário!$F$6:$F$2018))</f>
        <v>0</v>
      </c>
      <c r="G25" s="221">
        <f>SUMPRODUCT(-(Diário!$E$6:$E$2018='Analítico Cx.'!$B25),-(Diário!$O$6:$O$2018=G$1),(Diário!$F$6:$F$2018))</f>
        <v>0</v>
      </c>
      <c r="H25" s="221">
        <f>SUMPRODUCT(-(Diário!$E$6:$E$2018='Analítico Cx.'!$B25),-(Diário!$O$6:$O$2018=H$1),(Diário!$F$6:$F$2018))</f>
        <v>0</v>
      </c>
      <c r="I25" s="222">
        <f t="shared" si="1"/>
        <v>0</v>
      </c>
      <c r="J25" s="188">
        <f t="shared" si="2"/>
        <v>0</v>
      </c>
    </row>
    <row r="26" spans="1:10" ht="23.25" customHeight="1" x14ac:dyDescent="0.2">
      <c r="A26" s="231" t="s">
        <v>106</v>
      </c>
      <c r="B26" s="232" t="s">
        <v>95</v>
      </c>
      <c r="C26" s="221">
        <f>SUMPRODUCT(-(Diário!$E$6:$E$2018='Analítico Cx.'!$B26),-(Diário!$O$6:$O$2018=C$1),(Diário!$F$6:$F$2018))</f>
        <v>0</v>
      </c>
      <c r="D26" s="221">
        <f>SUMPRODUCT(-(Diário!$E$6:$E$2018='Analítico Cx.'!$B26),-(Diário!$O$6:$O$2018=D$1),(Diário!$F$6:$F$2018))</f>
        <v>0</v>
      </c>
      <c r="E26" s="221">
        <f>SUMPRODUCT(-(Diário!$E$6:$E$2018='Analítico Cx.'!$B26),-(Diário!$O$6:$O$2018=E$1),(Diário!$F$6:$F$2018))</f>
        <v>0</v>
      </c>
      <c r="F26" s="221">
        <f>SUMPRODUCT(-(Diário!$E$6:$E$2018='Analítico Cx.'!$B26),-(Diário!$O$6:$O$2018=F$1),(Diário!$F$6:$F$2018))</f>
        <v>0</v>
      </c>
      <c r="G26" s="221">
        <f>SUMPRODUCT(-(Diário!$E$6:$E$2018='Analítico Cx.'!$B26),-(Diário!$O$6:$O$2018=G$1),(Diário!$F$6:$F$2018))</f>
        <v>0</v>
      </c>
      <c r="H26" s="221">
        <f>SUMPRODUCT(-(Diário!$E$6:$E$2018='Analítico Cx.'!$B26),-(Diário!$O$6:$O$2018=H$1),(Diário!$F$6:$F$2018))</f>
        <v>0</v>
      </c>
      <c r="I26" s="222">
        <f t="shared" si="1"/>
        <v>0</v>
      </c>
      <c r="J26" s="188">
        <f t="shared" si="2"/>
        <v>0</v>
      </c>
    </row>
    <row r="27" spans="1:10" ht="23.25" customHeight="1" x14ac:dyDescent="0.2">
      <c r="A27" s="233"/>
      <c r="B27" s="234" t="s">
        <v>107</v>
      </c>
      <c r="C27" s="235">
        <f t="shared" ref="C27:I27" si="3">SUBTOTAL(109,C21:C26)</f>
        <v>27899.899999999998</v>
      </c>
      <c r="D27" s="235">
        <f t="shared" si="3"/>
        <v>29023.21</v>
      </c>
      <c r="E27" s="235">
        <f t="shared" si="3"/>
        <v>30640.879999999997</v>
      </c>
      <c r="F27" s="235">
        <f t="shared" si="3"/>
        <v>31346.049999999996</v>
      </c>
      <c r="G27" s="235">
        <f t="shared" si="3"/>
        <v>0</v>
      </c>
      <c r="H27" s="235">
        <f t="shared" si="3"/>
        <v>0</v>
      </c>
      <c r="I27" s="235">
        <f t="shared" si="3"/>
        <v>118910.03999999998</v>
      </c>
      <c r="J27" s="192">
        <f t="shared" si="2"/>
        <v>9.9893712487208033E-2</v>
      </c>
    </row>
    <row r="28" spans="1:10" s="37" customFormat="1" ht="23.25" customHeight="1" x14ac:dyDescent="0.2">
      <c r="A28" s="104" t="s">
        <v>13</v>
      </c>
      <c r="B28" s="105" t="s">
        <v>8</v>
      </c>
      <c r="C28" s="236"/>
      <c r="D28" s="236"/>
      <c r="E28" s="236"/>
      <c r="F28" s="236"/>
      <c r="G28" s="236"/>
      <c r="H28" s="236"/>
      <c r="I28" s="236"/>
      <c r="J28" s="193"/>
    </row>
    <row r="29" spans="1:10" ht="23.25" customHeight="1" x14ac:dyDescent="0.2">
      <c r="A29" s="231" t="s">
        <v>108</v>
      </c>
      <c r="B29" s="122" t="s">
        <v>259</v>
      </c>
      <c r="C29" s="221">
        <f>SUMPRODUCT(-(Diário!$E$6:$E$2018='Analítico Cx.'!$B29),-(Diário!$O$6:$O$2018=C$1),(Diário!$F$6:$F$2018))</f>
        <v>0</v>
      </c>
      <c r="D29" s="221">
        <f>SUMPRODUCT(-(Diário!$E$6:$E$2018='Analítico Cx.'!$B29),-(Diário!$O$6:$O$2018=D$1),(Diário!$F$6:$F$2018))</f>
        <v>0</v>
      </c>
      <c r="E29" s="221">
        <f>SUMPRODUCT(-(Diário!$E$6:$E$2018='Analítico Cx.'!$B29),-(Diário!$O$6:$O$2018=E$1),(Diário!$F$6:$F$2018))</f>
        <v>0</v>
      </c>
      <c r="F29" s="221">
        <f>SUMPRODUCT(-(Diário!$E$6:$E$2018='Analítico Cx.'!$B29),-(Diário!$O$6:$O$2018=F$1),(Diário!$F$6:$F$2018))</f>
        <v>0</v>
      </c>
      <c r="G29" s="221">
        <f>SUMPRODUCT(-(Diário!$E$6:$E$2018='Analítico Cx.'!$B29),-(Diário!$O$6:$O$2018=G$1),(Diário!$F$6:$F$2018))</f>
        <v>0</v>
      </c>
      <c r="H29" s="221">
        <f>SUMPRODUCT(-(Diário!$E$6:$E$2018='Analítico Cx.'!$B29),-(Diário!$O$6:$O$2018=H$1),(Diário!$F$6:$F$2018))</f>
        <v>0</v>
      </c>
      <c r="I29" s="222">
        <f>SUM(C29:H29)</f>
        <v>0</v>
      </c>
      <c r="J29" s="188">
        <f>IF($I$155=0,0,I29/$I$155)</f>
        <v>0</v>
      </c>
    </row>
    <row r="30" spans="1:10" ht="23.25" customHeight="1" x14ac:dyDescent="0.2">
      <c r="A30" s="231" t="s">
        <v>260</v>
      </c>
      <c r="B30" s="122" t="s">
        <v>261</v>
      </c>
      <c r="C30" s="221">
        <f>SUMPRODUCT(-(Diário!$E$6:$E$2018='Analítico Cx.'!$B30),-(Diário!$O$6:$O$2018=C$1),(Diário!$F$6:$F$2018))</f>
        <v>0</v>
      </c>
      <c r="D30" s="221">
        <f>SUMPRODUCT(-(Diário!$E$6:$E$2018='Analítico Cx.'!$B30),-(Diário!$O$6:$O$2018=D$1),(Diário!$F$6:$F$2018))</f>
        <v>0</v>
      </c>
      <c r="E30" s="221">
        <f>SUMPRODUCT(-(Diário!$E$6:$E$2018='Analítico Cx.'!$B30),-(Diário!$O$6:$O$2018=E$1),(Diário!$F$6:$F$2018))</f>
        <v>0</v>
      </c>
      <c r="F30" s="221">
        <f>SUMPRODUCT(-(Diário!$E$6:$E$2018='Analítico Cx.'!$B30),-(Diário!$O$6:$O$2018=F$1),(Diário!$F$6:$F$2018))</f>
        <v>0</v>
      </c>
      <c r="G30" s="221">
        <f>SUMPRODUCT(-(Diário!$E$6:$E$2018='Analítico Cx.'!$B30),-(Diário!$O$6:$O$2018=G$1),(Diário!$F$6:$F$2018))</f>
        <v>0</v>
      </c>
      <c r="H30" s="221">
        <f>SUMPRODUCT(-(Diário!$E$6:$E$2018='Analítico Cx.'!$B30),-(Diário!$O$6:$O$2018=H$1),(Diário!$F$6:$F$2018))</f>
        <v>0</v>
      </c>
      <c r="I30" s="222">
        <f>SUM(C30:H30)</f>
        <v>0</v>
      </c>
      <c r="J30" s="188">
        <f>IF($I$155=0,0,I30/$I$155)</f>
        <v>0</v>
      </c>
    </row>
    <row r="31" spans="1:10" ht="23.25" customHeight="1" x14ac:dyDescent="0.2">
      <c r="A31" s="233"/>
      <c r="B31" s="234" t="s">
        <v>109</v>
      </c>
      <c r="C31" s="235">
        <f>SUBTOTAL(109,C29:C30)</f>
        <v>0</v>
      </c>
      <c r="D31" s="235">
        <f t="shared" ref="D31:I31" si="4">SUBTOTAL(109,D29:D30)</f>
        <v>0</v>
      </c>
      <c r="E31" s="235">
        <f t="shared" si="4"/>
        <v>0</v>
      </c>
      <c r="F31" s="235">
        <f t="shared" si="4"/>
        <v>0</v>
      </c>
      <c r="G31" s="235">
        <f t="shared" si="4"/>
        <v>0</v>
      </c>
      <c r="H31" s="235">
        <f t="shared" si="4"/>
        <v>0</v>
      </c>
      <c r="I31" s="235">
        <f t="shared" si="4"/>
        <v>0</v>
      </c>
      <c r="J31" s="192">
        <f>IF($I$155=0,0,I31/$I$155)</f>
        <v>0</v>
      </c>
    </row>
    <row r="32" spans="1:10" ht="23.25" customHeight="1" x14ac:dyDescent="0.2">
      <c r="A32" s="218" t="s">
        <v>14</v>
      </c>
      <c r="B32" s="230" t="s">
        <v>38</v>
      </c>
      <c r="C32" s="236"/>
      <c r="D32" s="236"/>
      <c r="E32" s="236"/>
      <c r="F32" s="236"/>
      <c r="G32" s="236"/>
      <c r="H32" s="236"/>
      <c r="I32" s="236"/>
      <c r="J32" s="193"/>
    </row>
    <row r="33" spans="1:10" ht="23.25" customHeight="1" x14ac:dyDescent="0.2">
      <c r="A33" s="231" t="s">
        <v>110</v>
      </c>
      <c r="B33" s="122" t="s">
        <v>262</v>
      </c>
      <c r="C33" s="221">
        <f>SUMPRODUCT(-(Diário!$E$6:$E$2018='Analítico Cx.'!$B33),-(Diário!$O$6:$O$2018=C$1),(Diário!$F$6:$F$2018))</f>
        <v>7401.17</v>
      </c>
      <c r="D33" s="221">
        <f>SUMPRODUCT(-(Diário!$E$6:$E$2018='Analítico Cx.'!$B33),-(Diário!$O$6:$O$2018=D$1),(Diário!$F$6:$F$2018))</f>
        <v>8240.3799999999992</v>
      </c>
      <c r="E33" s="221">
        <f>SUMPRODUCT(-(Diário!$E$6:$E$2018='Analítico Cx.'!$B33),-(Diário!$O$6:$O$2018=E$1),(Diário!$F$6:$F$2018))</f>
        <v>8062.59</v>
      </c>
      <c r="F33" s="221">
        <f>SUMPRODUCT(-(Diário!$E$6:$E$2018='Analítico Cx.'!$B33),-(Diário!$O$6:$O$2018=F$1),(Diário!$F$6:$F$2018))</f>
        <v>8202.89</v>
      </c>
      <c r="G33" s="221">
        <f>SUMPRODUCT(-(Diário!$E$6:$E$2018='Analítico Cx.'!$B33),-(Diário!$O$6:$O$2018=G$1),(Diário!$F$6:$F$2018))</f>
        <v>0</v>
      </c>
      <c r="H33" s="221">
        <f>SUMPRODUCT(-(Diário!$E$6:$E$2018='Analítico Cx.'!$B33),-(Diário!$O$6:$O$2018=H$1),(Diário!$F$6:$F$2018))</f>
        <v>0</v>
      </c>
      <c r="I33" s="222">
        <f t="shared" ref="I33:I43" si="5">SUM(C33:H33)</f>
        <v>31907.03</v>
      </c>
      <c r="J33" s="188">
        <f t="shared" ref="J33:J55" si="6">IF($I$155=0,0,I33/$I$155)</f>
        <v>2.6804394995920629E-2</v>
      </c>
    </row>
    <row r="34" spans="1:10" ht="23.25" customHeight="1" x14ac:dyDescent="0.2">
      <c r="A34" s="231" t="s">
        <v>178</v>
      </c>
      <c r="B34" s="122" t="s">
        <v>277</v>
      </c>
      <c r="C34" s="221">
        <f>SUMPRODUCT(-(Diário!$E$6:$E$2018='Analítico Cx.'!$B34),-(Diário!$O$6:$O$2018=C$1),(Diário!$F$6:$F$2018))</f>
        <v>290.55</v>
      </c>
      <c r="D34" s="221">
        <f>SUMPRODUCT(-(Diário!$E$6:$E$2018='Analítico Cx.'!$B34),-(Diário!$O$6:$O$2018=D$1),(Diário!$F$6:$F$2018))</f>
        <v>323.45999999999998</v>
      </c>
      <c r="E34" s="221">
        <f>SUMPRODUCT(-(Diário!$E$6:$E$2018='Analítico Cx.'!$B34),-(Diário!$O$6:$O$2018=E$1),(Diário!$F$6:$F$2018))</f>
        <v>316.49</v>
      </c>
      <c r="F34" s="221">
        <f>SUMPRODUCT(-(Diário!$E$6:$E$2018='Analítico Cx.'!$B34),-(Diário!$O$6:$O$2018=F$1),(Diário!$F$6:$F$2018))</f>
        <v>321.99</v>
      </c>
      <c r="G34" s="221">
        <f>SUMPRODUCT(-(Diário!$E$6:$E$2018='Analítico Cx.'!$B34),-(Diário!$O$6:$O$2018=G$1),(Diário!$F$6:$F$2018))</f>
        <v>0</v>
      </c>
      <c r="H34" s="221">
        <f>SUMPRODUCT(-(Diário!$E$6:$E$2018='Analítico Cx.'!$B34),-(Diário!$O$6:$O$2018=H$1),(Diário!$F$6:$F$2018))</f>
        <v>0</v>
      </c>
      <c r="I34" s="222">
        <f t="shared" si="5"/>
        <v>1252.49</v>
      </c>
      <c r="J34" s="188">
        <f t="shared" si="6"/>
        <v>1.0521893353421059E-3</v>
      </c>
    </row>
    <row r="35" spans="1:10" ht="23.25" customHeight="1" x14ac:dyDescent="0.2">
      <c r="A35" s="231" t="s">
        <v>249</v>
      </c>
      <c r="B35" s="122" t="s">
        <v>5</v>
      </c>
      <c r="C35" s="221">
        <f>SUMPRODUCT(-(Diário!$E$6:$E$2018='Analítico Cx.'!$B35),-(Diário!$O$6:$O$2018=C$1),(Diário!$F$6:$F$2018))</f>
        <v>2324.4299999999994</v>
      </c>
      <c r="D35" s="221">
        <f>SUMPRODUCT(-(Diário!$E$6:$E$2018='Analítico Cx.'!$B35),-(Diário!$O$6:$O$2018=D$1),(Diário!$F$6:$F$2018))</f>
        <v>2587.7099999999991</v>
      </c>
      <c r="E35" s="221">
        <f>SUMPRODUCT(-(Diário!$E$6:$E$2018='Analítico Cx.'!$B35),-(Diário!$O$6:$O$2018=E$1),(Diário!$F$6:$F$2018))</f>
        <v>2551.2800000000011</v>
      </c>
      <c r="F35" s="221">
        <f>SUMPRODUCT(-(Diário!$E$6:$E$2018='Analítico Cx.'!$B35),-(Diário!$O$6:$O$2018=F$1),(Diário!$F$6:$F$2018))</f>
        <v>2575.9400000000005</v>
      </c>
      <c r="G35" s="221">
        <f>SUMPRODUCT(-(Diário!$E$6:$E$2018='Analítico Cx.'!$B35),-(Diário!$O$6:$O$2018=G$1),(Diário!$F$6:$F$2018))</f>
        <v>0</v>
      </c>
      <c r="H35" s="221">
        <f>SUMPRODUCT(-(Diário!$E$6:$E$2018='Analítico Cx.'!$B35),-(Diário!$O$6:$O$2018=H$1),(Diário!$F$6:$F$2018))</f>
        <v>0</v>
      </c>
      <c r="I35" s="222">
        <f t="shared" si="5"/>
        <v>10039.36</v>
      </c>
      <c r="J35" s="188">
        <f t="shared" si="6"/>
        <v>8.4338457996951076E-3</v>
      </c>
    </row>
    <row r="36" spans="1:10" ht="23.25" customHeight="1" x14ac:dyDescent="0.2">
      <c r="A36" s="231" t="s">
        <v>250</v>
      </c>
      <c r="B36" s="122" t="s">
        <v>11</v>
      </c>
      <c r="C36" s="221">
        <f>SUMPRODUCT(-(Diário!$E$6:$E$2018='Analítico Cx.'!$B36),-(Diário!$O$6:$O$2018=C$1),(Diário!$F$6:$F$2018))</f>
        <v>0</v>
      </c>
      <c r="D36" s="221">
        <f>SUMPRODUCT(-(Diário!$E$6:$E$2018='Analítico Cx.'!$B36),-(Diário!$O$6:$O$2018=D$1),(Diário!$F$6:$F$2018))</f>
        <v>0</v>
      </c>
      <c r="E36" s="221">
        <f>SUMPRODUCT(-(Diário!$E$6:$E$2018='Analítico Cx.'!$B36),-(Diário!$O$6:$O$2018=E$1),(Diário!$F$6:$F$2018))</f>
        <v>0</v>
      </c>
      <c r="F36" s="221">
        <f>SUMPRODUCT(-(Diário!$E$6:$E$2018='Analítico Cx.'!$B36),-(Diário!$O$6:$O$2018=F$1),(Diário!$F$6:$F$2018))</f>
        <v>0</v>
      </c>
      <c r="G36" s="221">
        <f>SUMPRODUCT(-(Diário!$E$6:$E$2018='Analítico Cx.'!$B36),-(Diário!$O$6:$O$2018=G$1),(Diário!$F$6:$F$2018))</f>
        <v>0</v>
      </c>
      <c r="H36" s="221">
        <f>SUMPRODUCT(-(Diário!$E$6:$E$2018='Analítico Cx.'!$B36),-(Diário!$O$6:$O$2018=H$1),(Diário!$F$6:$F$2018))</f>
        <v>0</v>
      </c>
      <c r="I36" s="222">
        <f t="shared" si="5"/>
        <v>0</v>
      </c>
      <c r="J36" s="188">
        <f t="shared" si="6"/>
        <v>0</v>
      </c>
    </row>
    <row r="37" spans="1:10" ht="23.25" customHeight="1" x14ac:dyDescent="0.2">
      <c r="A37" s="231" t="s">
        <v>251</v>
      </c>
      <c r="B37" s="122" t="s">
        <v>278</v>
      </c>
      <c r="C37" s="221">
        <f>SUMPRODUCT(-(Diário!$E$6:$E$2018='Analítico Cx.'!$B37),-(Diário!$O$6:$O$2018=C$1),(Diário!$F$6:$F$2018))</f>
        <v>0</v>
      </c>
      <c r="D37" s="221">
        <f>SUMPRODUCT(-(Diário!$E$6:$E$2018='Analítico Cx.'!$B37),-(Diário!$O$6:$O$2018=D$1),(Diário!$F$6:$F$2018))</f>
        <v>0</v>
      </c>
      <c r="E37" s="221">
        <f>SUMPRODUCT(-(Diário!$E$6:$E$2018='Analítico Cx.'!$B37),-(Diário!$O$6:$O$2018=E$1),(Diário!$F$6:$F$2018))</f>
        <v>13519.29</v>
      </c>
      <c r="F37" s="221">
        <f>SUMPRODUCT(-(Diário!$E$6:$E$2018='Analítico Cx.'!$B37),-(Diário!$O$6:$O$2018=F$1),(Diário!$F$6:$F$2018))</f>
        <v>19542.849999999995</v>
      </c>
      <c r="G37" s="221">
        <f>SUMPRODUCT(-(Diário!$E$6:$E$2018='Analítico Cx.'!$B37),-(Diário!$O$6:$O$2018=G$1),(Diário!$F$6:$F$2018))</f>
        <v>0</v>
      </c>
      <c r="H37" s="221">
        <f>SUMPRODUCT(-(Diário!$E$6:$E$2018='Analítico Cx.'!$B37),-(Diário!$O$6:$O$2018=H$1),(Diário!$F$6:$F$2018))</f>
        <v>0</v>
      </c>
      <c r="I37" s="222">
        <f t="shared" si="5"/>
        <v>33062.14</v>
      </c>
      <c r="J37" s="188">
        <f t="shared" si="6"/>
        <v>2.7774777532425528E-2</v>
      </c>
    </row>
    <row r="38" spans="1:10" ht="23.25" customHeight="1" x14ac:dyDescent="0.2">
      <c r="A38" s="231" t="s">
        <v>252</v>
      </c>
      <c r="B38" s="122" t="s">
        <v>301</v>
      </c>
      <c r="C38" s="221">
        <f>SUMPRODUCT(-(Diário!$E$6:$E$2018='Analítico Cx.'!$B38),-(Diário!$O$6:$O$2018=C$1),(Diário!$F$6:$F$2018))</f>
        <v>0</v>
      </c>
      <c r="D38" s="221">
        <f>SUMPRODUCT(-(Diário!$E$6:$E$2018='Analítico Cx.'!$B38),-(Diário!$O$6:$O$2018=D$1),(Diário!$F$6:$F$2018))</f>
        <v>0</v>
      </c>
      <c r="E38" s="221">
        <f>SUMPRODUCT(-(Diário!$E$6:$E$2018='Analítico Cx.'!$B38),-(Diário!$O$6:$O$2018=E$1),(Diário!$F$6:$F$2018))</f>
        <v>3390.58</v>
      </c>
      <c r="F38" s="221">
        <f>SUMPRODUCT(-(Diário!$E$6:$E$2018='Analítico Cx.'!$B38),-(Diário!$O$6:$O$2018=F$1),(Diário!$F$6:$F$2018))</f>
        <v>6145.19</v>
      </c>
      <c r="G38" s="221">
        <f>SUMPRODUCT(-(Diário!$E$6:$E$2018='Analítico Cx.'!$B38),-(Diário!$O$6:$O$2018=G$1),(Diário!$F$6:$F$2018))</f>
        <v>0</v>
      </c>
      <c r="H38" s="221">
        <f>SUMPRODUCT(-(Diário!$E$6:$E$2018='Analítico Cx.'!$B38),-(Diário!$O$6:$O$2018=H$1),(Diário!$F$6:$F$2018))</f>
        <v>0</v>
      </c>
      <c r="I38" s="222">
        <f t="shared" si="5"/>
        <v>9535.77</v>
      </c>
      <c r="J38" s="188">
        <f t="shared" si="6"/>
        <v>8.0107909031410969E-3</v>
      </c>
    </row>
    <row r="39" spans="1:10" ht="23.25" customHeight="1" x14ac:dyDescent="0.2">
      <c r="A39" s="231" t="s">
        <v>253</v>
      </c>
      <c r="B39" s="122" t="s">
        <v>279</v>
      </c>
      <c r="C39" s="221">
        <f>SUMPRODUCT(-(Diário!$E$6:$E$2018='Analítico Cx.'!$B39),-(Diário!$O$6:$O$2018=C$1),(Diário!$F$6:$F$2018))</f>
        <v>0</v>
      </c>
      <c r="D39" s="221">
        <f>SUMPRODUCT(-(Diário!$E$6:$E$2018='Analítico Cx.'!$B39),-(Diário!$O$6:$O$2018=D$1),(Diário!$F$6:$F$2018))</f>
        <v>0</v>
      </c>
      <c r="E39" s="221">
        <f>SUMPRODUCT(-(Diário!$E$6:$E$2018='Analítico Cx.'!$B39),-(Diário!$O$6:$O$2018=E$1),(Diário!$F$6:$F$2018))</f>
        <v>0</v>
      </c>
      <c r="F39" s="221">
        <f>SUMPRODUCT(-(Diário!$E$6:$E$2018='Analítico Cx.'!$B39),-(Diário!$O$6:$O$2018=F$1),(Diário!$F$6:$F$2018))</f>
        <v>0</v>
      </c>
      <c r="G39" s="221">
        <f>SUMPRODUCT(-(Diário!$E$6:$E$2018='Analítico Cx.'!$B39),-(Diário!$O$6:$O$2018=G$1),(Diário!$F$6:$F$2018))</f>
        <v>0</v>
      </c>
      <c r="H39" s="221">
        <f>SUMPRODUCT(-(Diário!$E$6:$E$2018='Analítico Cx.'!$B39),-(Diário!$O$6:$O$2018=H$1),(Diário!$F$6:$F$2018))</f>
        <v>0</v>
      </c>
      <c r="I39" s="222">
        <f t="shared" si="5"/>
        <v>0</v>
      </c>
      <c r="J39" s="188">
        <f t="shared" si="6"/>
        <v>0</v>
      </c>
    </row>
    <row r="40" spans="1:10" ht="23.25" customHeight="1" x14ac:dyDescent="0.2">
      <c r="A40" s="231" t="s">
        <v>254</v>
      </c>
      <c r="B40" s="122" t="s">
        <v>182</v>
      </c>
      <c r="C40" s="221">
        <f>SUMPRODUCT(-(Diário!$E$6:$E$2018='Analítico Cx.'!$B40),-(Diário!$O$6:$O$2018=C$1),(Diário!$F$6:$F$2018))</f>
        <v>0</v>
      </c>
      <c r="D40" s="221">
        <f>SUMPRODUCT(-(Diário!$E$6:$E$2018='Analítico Cx.'!$B40),-(Diário!$O$6:$O$2018=D$1),(Diário!$F$6:$F$2018))</f>
        <v>266.08999999999997</v>
      </c>
      <c r="E40" s="221">
        <f>SUMPRODUCT(-(Diário!$E$6:$E$2018='Analítico Cx.'!$B40),-(Diário!$O$6:$O$2018=E$1),(Diário!$F$6:$F$2018))</f>
        <v>141.1</v>
      </c>
      <c r="F40" s="221">
        <f>SUMPRODUCT(-(Diário!$E$6:$E$2018='Analítico Cx.'!$B40),-(Diário!$O$6:$O$2018=F$1),(Diário!$F$6:$F$2018))</f>
        <v>0</v>
      </c>
      <c r="G40" s="221">
        <f>SUMPRODUCT(-(Diário!$E$6:$E$2018='Analítico Cx.'!$B40),-(Diário!$O$6:$O$2018=G$1),(Diário!$F$6:$F$2018))</f>
        <v>0</v>
      </c>
      <c r="H40" s="221">
        <f>SUMPRODUCT(-(Diário!$E$6:$E$2018='Analítico Cx.'!$B40),-(Diário!$O$6:$O$2018=H$1),(Diário!$F$6:$F$2018))</f>
        <v>0</v>
      </c>
      <c r="I40" s="222">
        <f t="shared" si="5"/>
        <v>407.18999999999994</v>
      </c>
      <c r="J40" s="188">
        <f t="shared" si="6"/>
        <v>3.4207137418897717E-4</v>
      </c>
    </row>
    <row r="41" spans="1:10" ht="23.25" customHeight="1" x14ac:dyDescent="0.2">
      <c r="A41" s="231" t="s">
        <v>255</v>
      </c>
      <c r="B41" s="122" t="s">
        <v>186</v>
      </c>
      <c r="C41" s="221">
        <f>SUMPRODUCT(-(Diário!$E$6:$E$2018='Analítico Cx.'!$B41),-(Diário!$O$6:$O$2018=C$1),(Diário!$F$6:$F$2018))</f>
        <v>73.84</v>
      </c>
      <c r="D41" s="221">
        <f>SUMPRODUCT(-(Diário!$E$6:$E$2018='Analítico Cx.'!$B41),-(Diário!$O$6:$O$2018=D$1),(Diário!$F$6:$F$2018))</f>
        <v>38.799999999999997</v>
      </c>
      <c r="E41" s="221">
        <f>SUMPRODUCT(-(Diário!$E$6:$E$2018='Analítico Cx.'!$B41),-(Diário!$O$6:$O$2018=E$1),(Diário!$F$6:$F$2018))</f>
        <v>1.2</v>
      </c>
      <c r="F41" s="221">
        <f>SUMPRODUCT(-(Diário!$E$6:$E$2018='Analítico Cx.'!$B41),-(Diário!$O$6:$O$2018=F$1),(Diário!$F$6:$F$2018))</f>
        <v>201.6</v>
      </c>
      <c r="G41" s="221">
        <f>SUMPRODUCT(-(Diário!$E$6:$E$2018='Analítico Cx.'!$B41),-(Diário!$O$6:$O$2018=G$1),(Diário!$F$6:$F$2018))</f>
        <v>0</v>
      </c>
      <c r="H41" s="221">
        <f>SUMPRODUCT(-(Diário!$E$6:$E$2018='Analítico Cx.'!$B41),-(Diário!$O$6:$O$2018=H$1),(Diário!$F$6:$F$2018))</f>
        <v>0</v>
      </c>
      <c r="I41" s="222">
        <f t="shared" si="5"/>
        <v>315.44</v>
      </c>
      <c r="J41" s="188">
        <f t="shared" si="6"/>
        <v>2.649942146766153E-4</v>
      </c>
    </row>
    <row r="42" spans="1:10" ht="23.25" customHeight="1" x14ac:dyDescent="0.2">
      <c r="A42" s="231" t="s">
        <v>256</v>
      </c>
      <c r="B42" s="122" t="s">
        <v>299</v>
      </c>
      <c r="C42" s="221">
        <f>SUMPRODUCT(-(Diário!$E$6:$E$2018='Analítico Cx.'!$B42),-(Diário!$O$6:$O$2018=C$1),(Diário!$F$6:$F$2018))</f>
        <v>0</v>
      </c>
      <c r="D42" s="221">
        <f>SUMPRODUCT(-(Diário!$E$6:$E$2018='Analítico Cx.'!$B42),-(Diário!$O$6:$O$2018=D$1),(Diário!$F$6:$F$2018))</f>
        <v>0</v>
      </c>
      <c r="E42" s="221">
        <f>SUMPRODUCT(-(Diário!$E$6:$E$2018='Analítico Cx.'!$B42),-(Diário!$O$6:$O$2018=E$1),(Diário!$F$6:$F$2018))</f>
        <v>0</v>
      </c>
      <c r="F42" s="221">
        <f>SUMPRODUCT(-(Diário!$E$6:$E$2018='Analítico Cx.'!$B42),-(Diário!$O$6:$O$2018=F$1),(Diário!$F$6:$F$2018))</f>
        <v>0</v>
      </c>
      <c r="G42" s="221">
        <f>SUMPRODUCT(-(Diário!$E$6:$E$2018='Analítico Cx.'!$B42),-(Diário!$O$6:$O$2018=G$1),(Diário!$F$6:$F$2018))</f>
        <v>0</v>
      </c>
      <c r="H42" s="221">
        <f>SUMPRODUCT(-(Diário!$E$6:$E$2018='Analítico Cx.'!$B42),-(Diário!$O$6:$O$2018=H$1),(Diário!$F$6:$F$2018))</f>
        <v>0</v>
      </c>
      <c r="I42" s="222">
        <f t="shared" si="5"/>
        <v>0</v>
      </c>
      <c r="J42" s="188">
        <f t="shared" si="6"/>
        <v>0</v>
      </c>
    </row>
    <row r="43" spans="1:10" ht="23.25" customHeight="1" x14ac:dyDescent="0.2">
      <c r="A43" s="231" t="s">
        <v>257</v>
      </c>
      <c r="B43" s="122" t="s">
        <v>183</v>
      </c>
      <c r="C43" s="221">
        <f>SUMPRODUCT(-(Diário!$E$6:$E$2018='Analítico Cx.'!$B43),-(Diário!$O$6:$O$2018=C$1),(Diário!$F$6:$F$2018))</f>
        <v>0</v>
      </c>
      <c r="D43" s="221">
        <f>SUMPRODUCT(-(Diário!$E$6:$E$2018='Analítico Cx.'!$B43),-(Diário!$O$6:$O$2018=D$1),(Diário!$F$6:$F$2018))</f>
        <v>0</v>
      </c>
      <c r="E43" s="221">
        <f>SUMPRODUCT(-(Diário!$E$6:$E$2018='Analítico Cx.'!$B43),-(Diário!$O$6:$O$2018=E$1),(Diário!$F$6:$F$2018))</f>
        <v>0</v>
      </c>
      <c r="F43" s="221">
        <f>SUMPRODUCT(-(Diário!$E$6:$E$2018='Analítico Cx.'!$B43),-(Diário!$O$6:$O$2018=F$1),(Diário!$F$6:$F$2018))</f>
        <v>0</v>
      </c>
      <c r="G43" s="221">
        <f>SUMPRODUCT(-(Diário!$E$6:$E$2018='Analítico Cx.'!$B43),-(Diário!$O$6:$O$2018=G$1),(Diário!$F$6:$F$2018))</f>
        <v>0</v>
      </c>
      <c r="H43" s="221">
        <f>SUMPRODUCT(-(Diário!$E$6:$E$2018='Analítico Cx.'!$B43),-(Diário!$O$6:$O$2018=H$1),(Diário!$F$6:$F$2018))</f>
        <v>0</v>
      </c>
      <c r="I43" s="222">
        <f t="shared" si="5"/>
        <v>0</v>
      </c>
      <c r="J43" s="188">
        <f t="shared" si="6"/>
        <v>0</v>
      </c>
    </row>
    <row r="44" spans="1:10" s="37" customFormat="1" ht="23.25" customHeight="1" x14ac:dyDescent="0.2">
      <c r="A44" s="231" t="s">
        <v>258</v>
      </c>
      <c r="B44" s="66" t="s">
        <v>311</v>
      </c>
      <c r="C44" s="221">
        <f>SUMPRODUCT(-(Diário!$E$6:$E$2018='Analítico Cx.'!$B44),-(Diário!$O$6:$O$2018=C$1),(Diário!$F$6:$F$2018))</f>
        <v>0</v>
      </c>
      <c r="D44" s="221">
        <f>SUMPRODUCT(-(Diário!$E$6:$E$2018='Analítico Cx.'!$B44),-(Diário!$O$6:$O$2018=D$1),(Diário!$F$6:$F$2018))</f>
        <v>0</v>
      </c>
      <c r="E44" s="221">
        <f>SUMPRODUCT(-(Diário!$E$6:$E$2018='Analítico Cx.'!$B44),-(Diário!$O$6:$O$2018=E$1),(Diário!$F$6:$F$2018))</f>
        <v>0</v>
      </c>
      <c r="F44" s="221">
        <f>SUMPRODUCT(-(Diário!$E$6:$E$2018='Analítico Cx.'!$B44),-(Diário!$O$6:$O$2018=F$1),(Diário!$F$6:$F$2018))</f>
        <v>0</v>
      </c>
      <c r="G44" s="221">
        <f>SUMPRODUCT(-(Diário!$E$6:$E$2018='Analítico Cx.'!$B44),-(Diário!$O$6:$O$2018=G$1),(Diário!$F$6:$F$2018))</f>
        <v>0</v>
      </c>
      <c r="H44" s="221">
        <f>SUMPRODUCT(-(Diário!$E$6:$E$2018='Analítico Cx.'!$B44),-(Diário!$O$6:$O$2018=H$1),(Diário!$F$6:$F$2018))</f>
        <v>0</v>
      </c>
      <c r="I44" s="222">
        <f>SUM(C44:H44)</f>
        <v>0</v>
      </c>
      <c r="J44" s="188">
        <f t="shared" si="6"/>
        <v>0</v>
      </c>
    </row>
    <row r="45" spans="1:10" ht="23.25" customHeight="1" x14ac:dyDescent="0.2">
      <c r="A45" s="233"/>
      <c r="B45" s="234" t="s">
        <v>116</v>
      </c>
      <c r="C45" s="235">
        <f t="shared" ref="C45:I45" si="7">SUBTOTAL(109,C33:C44)</f>
        <v>10089.99</v>
      </c>
      <c r="D45" s="235">
        <f t="shared" si="7"/>
        <v>11456.439999999997</v>
      </c>
      <c r="E45" s="235">
        <f t="shared" si="7"/>
        <v>27982.530000000002</v>
      </c>
      <c r="F45" s="235">
        <f t="shared" si="7"/>
        <v>36990.459999999992</v>
      </c>
      <c r="G45" s="235">
        <f t="shared" si="7"/>
        <v>0</v>
      </c>
      <c r="H45" s="235">
        <f t="shared" si="7"/>
        <v>0</v>
      </c>
      <c r="I45" s="235">
        <f t="shared" si="7"/>
        <v>86519.42</v>
      </c>
      <c r="J45" s="194">
        <f t="shared" si="6"/>
        <v>7.2683064155390067E-2</v>
      </c>
    </row>
    <row r="46" spans="1:10" ht="23.25" customHeight="1" x14ac:dyDescent="0.2">
      <c r="A46" s="218" t="s">
        <v>15</v>
      </c>
      <c r="B46" s="230" t="s">
        <v>39</v>
      </c>
      <c r="C46" s="236"/>
      <c r="D46" s="236"/>
      <c r="E46" s="236"/>
      <c r="F46" s="236"/>
      <c r="G46" s="236"/>
      <c r="H46" s="236"/>
      <c r="I46" s="236"/>
      <c r="J46" s="188">
        <f t="shared" si="6"/>
        <v>0</v>
      </c>
    </row>
    <row r="47" spans="1:10" ht="23.25" customHeight="1" x14ac:dyDescent="0.2">
      <c r="A47" s="237" t="s">
        <v>111</v>
      </c>
      <c r="B47" s="122" t="s">
        <v>164</v>
      </c>
      <c r="C47" s="221">
        <f>SUMPRODUCT(-(Diário!$E$6:$E$2018='Analítico Cx.'!$B47),-(Diário!$O$6:$O$2018=C$1),(Diário!$F$6:$F$2018))</f>
        <v>1254.56</v>
      </c>
      <c r="D47" s="221">
        <f>SUMPRODUCT(-(Diário!$E$6:$E$2018='Analítico Cx.'!$B47),-(Diário!$O$6:$O$2018=D$1),(Diário!$F$6:$F$2018))</f>
        <v>1569.49</v>
      </c>
      <c r="E47" s="221">
        <f>SUMPRODUCT(-(Diário!$E$6:$E$2018='Analítico Cx.'!$B47),-(Diário!$O$6:$O$2018=E$1),(Diário!$F$6:$F$2018))</f>
        <v>940.32</v>
      </c>
      <c r="F47" s="221">
        <f>SUMPRODUCT(-(Diário!$E$6:$E$2018='Analítico Cx.'!$B47),-(Diário!$O$6:$O$2018=F$1),(Diário!$F$6:$F$2018))</f>
        <v>872.04</v>
      </c>
      <c r="G47" s="221">
        <f>SUMPRODUCT(-(Diário!$E$6:$E$2018='Analítico Cx.'!$B47),-(Diário!$O$6:$O$2018=G$1),(Diário!$F$6:$F$2018))</f>
        <v>0</v>
      </c>
      <c r="H47" s="221">
        <f>SUMPRODUCT(-(Diário!$E$6:$E$2018='Analítico Cx.'!$B47),-(Diário!$O$6:$O$2018=H$1),(Diário!$F$6:$F$2018))</f>
        <v>0</v>
      </c>
      <c r="I47" s="222">
        <f t="shared" ref="I47:I53" si="8">SUM(C47:H47)</f>
        <v>4636.41</v>
      </c>
      <c r="J47" s="188">
        <f t="shared" si="6"/>
        <v>3.894946192203924E-3</v>
      </c>
    </row>
    <row r="48" spans="1:10" ht="23.25" customHeight="1" x14ac:dyDescent="0.2">
      <c r="A48" s="237" t="s">
        <v>112</v>
      </c>
      <c r="B48" s="122" t="s">
        <v>7</v>
      </c>
      <c r="C48" s="221">
        <f>SUMPRODUCT(-(Diário!$E$6:$E$2018='Analítico Cx.'!$B48),-(Diário!$O$6:$O$2018=C$1),(Diário!$F$6:$F$2018))</f>
        <v>3177.29</v>
      </c>
      <c r="D48" s="221">
        <f>SUMPRODUCT(-(Diário!$E$6:$E$2018='Analítico Cx.'!$B48),-(Diário!$O$6:$O$2018=D$1),(Diário!$F$6:$F$2018))</f>
        <v>3678.7000000000003</v>
      </c>
      <c r="E48" s="221">
        <f>SUMPRODUCT(-(Diário!$E$6:$E$2018='Analítico Cx.'!$B48),-(Diário!$O$6:$O$2018=E$1),(Diário!$F$6:$F$2018))</f>
        <v>3587.9400000000005</v>
      </c>
      <c r="F48" s="221">
        <f>SUMPRODUCT(-(Diário!$E$6:$E$2018='Analítico Cx.'!$B48),-(Diário!$O$6:$O$2018=F$1),(Diário!$F$6:$F$2018))</f>
        <v>2665.1499999999996</v>
      </c>
      <c r="G48" s="221">
        <f>SUMPRODUCT(-(Diário!$E$6:$E$2018='Analítico Cx.'!$B48),-(Diário!$O$6:$O$2018=G$1),(Diário!$F$6:$F$2018))</f>
        <v>0</v>
      </c>
      <c r="H48" s="221">
        <f>SUMPRODUCT(-(Diário!$E$6:$E$2018='Analítico Cx.'!$B48),-(Diário!$O$6:$O$2018=H$1),(Diário!$F$6:$F$2018))</f>
        <v>0</v>
      </c>
      <c r="I48" s="222">
        <f t="shared" si="8"/>
        <v>13109.08</v>
      </c>
      <c r="J48" s="188">
        <f t="shared" si="6"/>
        <v>1.1012650138641021E-2</v>
      </c>
    </row>
    <row r="49" spans="1:10" ht="23.25" customHeight="1" x14ac:dyDescent="0.2">
      <c r="A49" s="237" t="s">
        <v>113</v>
      </c>
      <c r="B49" s="122" t="s">
        <v>351</v>
      </c>
      <c r="C49" s="221">
        <f>SUMPRODUCT(-(Diário!$E$6:$E$2018='Analítico Cx.'!$B49),-(Diário!$O$6:$O$2018=C$1),(Diário!$F$6:$F$2018))</f>
        <v>0</v>
      </c>
      <c r="D49" s="221">
        <f>SUMPRODUCT(-(Diário!$E$6:$E$2018='Analítico Cx.'!$B49),-(Diário!$O$6:$O$2018=D$1),(Diário!$F$6:$F$2018))</f>
        <v>0</v>
      </c>
      <c r="E49" s="221">
        <f>SUMPRODUCT(-(Diário!$E$6:$E$2018='Analítico Cx.'!$B49),-(Diário!$O$6:$O$2018=E$1),(Diário!$F$6:$F$2018))</f>
        <v>0</v>
      </c>
      <c r="F49" s="221">
        <f>SUMPRODUCT(-(Diário!$E$6:$E$2018='Analítico Cx.'!$B49),-(Diário!$O$6:$O$2018=F$1),(Diário!$F$6:$F$2018))</f>
        <v>0</v>
      </c>
      <c r="G49" s="221">
        <f>SUMPRODUCT(-(Diário!$E$6:$E$2018='Analítico Cx.'!$B49),-(Diário!$O$6:$O$2018=G$1),(Diário!$F$6:$F$2018))</f>
        <v>0</v>
      </c>
      <c r="H49" s="221">
        <f>SUMPRODUCT(-(Diário!$E$6:$E$2018='Analítico Cx.'!$B49),-(Diário!$O$6:$O$2018=H$1),(Diário!$F$6:$F$2018))</f>
        <v>0</v>
      </c>
      <c r="I49" s="222">
        <f t="shared" si="8"/>
        <v>0</v>
      </c>
      <c r="J49" s="188">
        <f t="shared" si="6"/>
        <v>0</v>
      </c>
    </row>
    <row r="50" spans="1:10" ht="23.25" customHeight="1" x14ac:dyDescent="0.2">
      <c r="A50" s="237" t="s">
        <v>114</v>
      </c>
      <c r="B50" s="122" t="s">
        <v>9</v>
      </c>
      <c r="C50" s="221">
        <f>SUMPRODUCT(-(Diário!$E$6:$E$2018='Analítico Cx.'!$B50),-(Diário!$O$6:$O$2018=C$1),(Diário!$F$6:$F$2018))</f>
        <v>167.75</v>
      </c>
      <c r="D50" s="221">
        <f>SUMPRODUCT(-(Diário!$E$6:$E$2018='Analítico Cx.'!$B50),-(Diário!$O$6:$O$2018=D$1),(Diário!$F$6:$F$2018))</f>
        <v>167.75</v>
      </c>
      <c r="E50" s="221">
        <f>SUMPRODUCT(-(Diário!$E$6:$E$2018='Analítico Cx.'!$B50),-(Diário!$O$6:$O$2018=E$1),(Diário!$F$6:$F$2018))</f>
        <v>0</v>
      </c>
      <c r="F50" s="221">
        <f>SUMPRODUCT(-(Diário!$E$6:$E$2018='Analítico Cx.'!$B50),-(Diário!$O$6:$O$2018=F$1),(Diário!$F$6:$F$2018))</f>
        <v>382.47</v>
      </c>
      <c r="G50" s="221">
        <f>SUMPRODUCT(-(Diário!$E$6:$E$2018='Analítico Cx.'!$B50),-(Diário!$O$6:$O$2018=G$1),(Diário!$F$6:$F$2018))</f>
        <v>0</v>
      </c>
      <c r="H50" s="221">
        <f>SUMPRODUCT(-(Diário!$E$6:$E$2018='Analítico Cx.'!$B50),-(Diário!$O$6:$O$2018=H$1),(Diário!$F$6:$F$2018))</f>
        <v>0</v>
      </c>
      <c r="I50" s="222">
        <f t="shared" si="8"/>
        <v>717.97</v>
      </c>
      <c r="J50" s="188">
        <f t="shared" si="6"/>
        <v>6.0315082523259406E-4</v>
      </c>
    </row>
    <row r="51" spans="1:10" ht="23.25" customHeight="1" x14ac:dyDescent="0.2">
      <c r="A51" s="237" t="s">
        <v>115</v>
      </c>
      <c r="B51" s="122" t="s">
        <v>58</v>
      </c>
      <c r="C51" s="221">
        <f>SUMPRODUCT(-(Diário!$E$6:$E$2018='Analítico Cx.'!$B51),-(Diário!$O$6:$O$2018=C$1),(Diário!$F$6:$F$2018))</f>
        <v>0</v>
      </c>
      <c r="D51" s="221">
        <f>SUMPRODUCT(-(Diário!$E$6:$E$2018='Analítico Cx.'!$B51),-(Diário!$O$6:$O$2018=D$1),(Diário!$F$6:$F$2018))</f>
        <v>0</v>
      </c>
      <c r="E51" s="221">
        <f>SUMPRODUCT(-(Diário!$E$6:$E$2018='Analítico Cx.'!$B51),-(Diário!$O$6:$O$2018=E$1),(Diário!$F$6:$F$2018))</f>
        <v>0</v>
      </c>
      <c r="F51" s="221">
        <f>SUMPRODUCT(-(Diário!$E$6:$E$2018='Analítico Cx.'!$B51),-(Diário!$O$6:$O$2018=F$1),(Diário!$F$6:$F$2018))</f>
        <v>0</v>
      </c>
      <c r="G51" s="221">
        <f>SUMPRODUCT(-(Diário!$E$6:$E$2018='Analítico Cx.'!$B51),-(Diário!$O$6:$O$2018=G$1),(Diário!$F$6:$F$2018))</f>
        <v>0</v>
      </c>
      <c r="H51" s="221">
        <f>SUMPRODUCT(-(Diário!$E$6:$E$2018='Analítico Cx.'!$B51),-(Diário!$O$6:$O$2018=H$1),(Diário!$F$6:$F$2018))</f>
        <v>0</v>
      </c>
      <c r="I51" s="222">
        <f t="shared" si="8"/>
        <v>0</v>
      </c>
      <c r="J51" s="188">
        <f t="shared" si="6"/>
        <v>0</v>
      </c>
    </row>
    <row r="52" spans="1:10" ht="23.25" customHeight="1" x14ac:dyDescent="0.2">
      <c r="A52" s="237" t="s">
        <v>176</v>
      </c>
      <c r="B52" s="122" t="s">
        <v>59</v>
      </c>
      <c r="C52" s="221">
        <f>SUMPRODUCT(-(Diário!$E$6:$E$2018='Analítico Cx.'!$B52),-(Diário!$O$6:$O$2018=C$1),(Diário!$F$6:$F$2018))</f>
        <v>0</v>
      </c>
      <c r="D52" s="221">
        <f>SUMPRODUCT(-(Diário!$E$6:$E$2018='Analítico Cx.'!$B52),-(Diário!$O$6:$O$2018=D$1),(Diário!$F$6:$F$2018))</f>
        <v>0</v>
      </c>
      <c r="E52" s="221">
        <f>SUMPRODUCT(-(Diário!$E$6:$E$2018='Analítico Cx.'!$B52),-(Diário!$O$6:$O$2018=E$1),(Diário!$F$6:$F$2018))</f>
        <v>0</v>
      </c>
      <c r="F52" s="221">
        <f>SUMPRODUCT(-(Diário!$E$6:$E$2018='Analítico Cx.'!$B52),-(Diário!$O$6:$O$2018=F$1),(Diário!$F$6:$F$2018))</f>
        <v>0</v>
      </c>
      <c r="G52" s="221">
        <f>SUMPRODUCT(-(Diário!$E$6:$E$2018='Analítico Cx.'!$B52),-(Diário!$O$6:$O$2018=G$1),(Diário!$F$6:$F$2018))</f>
        <v>0</v>
      </c>
      <c r="H52" s="221">
        <f>SUMPRODUCT(-(Diário!$E$6:$E$2018='Analítico Cx.'!$B52),-(Diário!$O$6:$O$2018=H$1),(Diário!$F$6:$F$2018))</f>
        <v>0</v>
      </c>
      <c r="I52" s="222">
        <f t="shared" si="8"/>
        <v>0</v>
      </c>
      <c r="J52" s="188">
        <f t="shared" si="6"/>
        <v>0</v>
      </c>
    </row>
    <row r="53" spans="1:10" ht="23.25" customHeight="1" x14ac:dyDescent="0.2">
      <c r="A53" s="237" t="s">
        <v>177</v>
      </c>
      <c r="B53" s="238" t="s">
        <v>78</v>
      </c>
      <c r="C53" s="221">
        <f>SUMPRODUCT(-(Diário!$E$6:$E$2018='Analítico Cx.'!$B53),-(Diário!$O$6:$O$2018=C$1),(Diário!$F$6:$F$2018))</f>
        <v>0</v>
      </c>
      <c r="D53" s="221">
        <f>SUMPRODUCT(-(Diário!$E$6:$E$2018='Analítico Cx.'!$B53),-(Diário!$O$6:$O$2018=D$1),(Diário!$F$6:$F$2018))</f>
        <v>0</v>
      </c>
      <c r="E53" s="221">
        <f>SUMPRODUCT(-(Diário!$E$6:$E$2018='Analítico Cx.'!$B53),-(Diário!$O$6:$O$2018=E$1),(Diário!$F$6:$F$2018))</f>
        <v>0</v>
      </c>
      <c r="F53" s="221">
        <f>SUMPRODUCT(-(Diário!$E$6:$E$2018='Analítico Cx.'!$B53),-(Diário!$O$6:$O$2018=F$1),(Diário!$F$6:$F$2018))</f>
        <v>0</v>
      </c>
      <c r="G53" s="221">
        <f>SUMPRODUCT(-(Diário!$E$6:$E$2018='Analítico Cx.'!$B53),-(Diário!$O$6:$O$2018=G$1),(Diário!$F$6:$F$2018))</f>
        <v>0</v>
      </c>
      <c r="H53" s="221">
        <f>SUMPRODUCT(-(Diário!$E$6:$E$2018='Analítico Cx.'!$B53),-(Diário!$O$6:$O$2018=H$1),(Diário!$F$6:$F$2018))</f>
        <v>0</v>
      </c>
      <c r="I53" s="239">
        <f t="shared" si="8"/>
        <v>0</v>
      </c>
      <c r="J53" s="188">
        <f t="shared" si="6"/>
        <v>0</v>
      </c>
    </row>
    <row r="54" spans="1:10" ht="23.25" customHeight="1" x14ac:dyDescent="0.2">
      <c r="A54" s="233"/>
      <c r="B54" s="234" t="s">
        <v>117</v>
      </c>
      <c r="C54" s="235">
        <f t="shared" ref="C54:I54" si="9">SUBTOTAL(109,C47:C53)</f>
        <v>4599.6000000000004</v>
      </c>
      <c r="D54" s="235">
        <f t="shared" si="9"/>
        <v>5415.9400000000005</v>
      </c>
      <c r="E54" s="235">
        <f t="shared" si="9"/>
        <v>4528.26</v>
      </c>
      <c r="F54" s="235">
        <f t="shared" si="9"/>
        <v>3919.66</v>
      </c>
      <c r="G54" s="235">
        <f t="shared" si="9"/>
        <v>0</v>
      </c>
      <c r="H54" s="235">
        <f t="shared" si="9"/>
        <v>0</v>
      </c>
      <c r="I54" s="235">
        <f t="shared" si="9"/>
        <v>18463.46</v>
      </c>
      <c r="J54" s="192">
        <f t="shared" si="6"/>
        <v>1.5510747156077538E-2</v>
      </c>
    </row>
    <row r="55" spans="1:10" ht="23.25" customHeight="1" thickBot="1" x14ac:dyDescent="0.25">
      <c r="A55" s="225"/>
      <c r="B55" s="240" t="s">
        <v>272</v>
      </c>
      <c r="C55" s="241">
        <f t="shared" ref="C55:I55" si="10">SUBTOTAL(109,C21:C54)</f>
        <v>42589.49</v>
      </c>
      <c r="D55" s="241">
        <f t="shared" si="10"/>
        <v>45895.589999999989</v>
      </c>
      <c r="E55" s="241">
        <f t="shared" si="10"/>
        <v>63151.67</v>
      </c>
      <c r="F55" s="241">
        <f t="shared" si="10"/>
        <v>72256.169999999984</v>
      </c>
      <c r="G55" s="241">
        <f t="shared" si="10"/>
        <v>0</v>
      </c>
      <c r="H55" s="241">
        <f t="shared" si="10"/>
        <v>0</v>
      </c>
      <c r="I55" s="241">
        <f t="shared" si="10"/>
        <v>223892.91999999998</v>
      </c>
      <c r="J55" s="189">
        <f t="shared" si="6"/>
        <v>0.18808752379867563</v>
      </c>
    </row>
    <row r="56" spans="1:10" ht="23.25" customHeight="1" thickBot="1" x14ac:dyDescent="0.25">
      <c r="A56" s="77" t="s">
        <v>41</v>
      </c>
      <c r="B56" s="141" t="s">
        <v>281</v>
      </c>
      <c r="C56" s="242"/>
      <c r="D56" s="242"/>
      <c r="E56" s="242"/>
      <c r="F56" s="242"/>
      <c r="G56" s="242"/>
      <c r="H56" s="242"/>
      <c r="I56" s="242"/>
      <c r="J56" s="186"/>
    </row>
    <row r="57" spans="1:10" ht="23.25" customHeight="1" x14ac:dyDescent="0.2">
      <c r="A57" s="231" t="s">
        <v>17</v>
      </c>
      <c r="B57" s="243" t="s">
        <v>3</v>
      </c>
      <c r="C57" s="221">
        <f>SUMPRODUCT(-(Diário!$E$6:$E$2018='Analítico Cx.'!$B57),-(Diário!$O$6:$O$2018=C$1),(Diário!$F$6:$F$2018))</f>
        <v>2280.84</v>
      </c>
      <c r="D57" s="221">
        <f>SUMPRODUCT(-(Diário!$E$6:$E$2018='Analítico Cx.'!$B57),-(Diário!$O$6:$O$2018=D$1),(Diário!$F$6:$F$2018))</f>
        <v>2280.84</v>
      </c>
      <c r="E57" s="221">
        <f>SUMPRODUCT(-(Diário!$E$6:$E$2018='Analítico Cx.'!$B57),-(Diário!$O$6:$O$2018=E$1),(Diário!$F$6:$F$2018))</f>
        <v>2280.84</v>
      </c>
      <c r="F57" s="221">
        <f>SUMPRODUCT(-(Diário!$E$6:$E$2018='Analítico Cx.'!$B57),-(Diário!$O$6:$O$2018=F$1),(Diário!$F$6:$F$2018))</f>
        <v>2280.84</v>
      </c>
      <c r="G57" s="221">
        <f>SUMPRODUCT(-(Diário!$E$6:$E$2018='Analítico Cx.'!$B57),-(Diário!$O$6:$O$2018=G$1),(Diário!$F$6:$F$2018))</f>
        <v>0</v>
      </c>
      <c r="H57" s="221">
        <f>SUMPRODUCT(-(Diário!$E$6:$E$2018='Analítico Cx.'!$B57),-(Diário!$O$6:$O$2018=H$1),(Diário!$F$6:$F$2018))</f>
        <v>0</v>
      </c>
      <c r="I57" s="222">
        <f t="shared" ref="I57:I88" si="11">SUM(C57:H57)</f>
        <v>9123.36</v>
      </c>
      <c r="J57" s="188">
        <f t="shared" ref="J57:J88" si="12">IF($I$155=0,0,I57/$I$155)</f>
        <v>7.6643343216207362E-3</v>
      </c>
    </row>
    <row r="58" spans="1:10" ht="23.25" customHeight="1" x14ac:dyDescent="0.2">
      <c r="A58" s="231" t="s">
        <v>18</v>
      </c>
      <c r="B58" s="243" t="s">
        <v>157</v>
      </c>
      <c r="C58" s="221">
        <f>SUMPRODUCT(-(Diário!$E$6:$E$2018='Analítico Cx.'!$B58),-(Diário!$O$6:$O$2018=C$1),(Diário!$F$6:$F$2018))</f>
        <v>0</v>
      </c>
      <c r="D58" s="221">
        <f>SUMPRODUCT(-(Diário!$E$6:$E$2018='Analítico Cx.'!$B58),-(Diário!$O$6:$O$2018=D$1),(Diário!$F$6:$F$2018))</f>
        <v>0</v>
      </c>
      <c r="E58" s="221">
        <f>SUMPRODUCT(-(Diário!$E$6:$E$2018='Analítico Cx.'!$B58),-(Diário!$O$6:$O$2018=E$1),(Diário!$F$6:$F$2018))</f>
        <v>0</v>
      </c>
      <c r="F58" s="221">
        <f>SUMPRODUCT(-(Diário!$E$6:$E$2018='Analítico Cx.'!$B58),-(Diário!$O$6:$O$2018=F$1),(Diário!$F$6:$F$2018))</f>
        <v>0</v>
      </c>
      <c r="G58" s="221">
        <f>SUMPRODUCT(-(Diário!$E$6:$E$2018='Analítico Cx.'!$B58),-(Diário!$O$6:$O$2018=G$1),(Diário!$F$6:$F$2018))</f>
        <v>0</v>
      </c>
      <c r="H58" s="221">
        <f>SUMPRODUCT(-(Diário!$E$6:$E$2018='Analítico Cx.'!$B58),-(Diário!$O$6:$O$2018=H$1),(Diário!$F$6:$F$2018))</f>
        <v>0</v>
      </c>
      <c r="I58" s="222">
        <f t="shared" si="11"/>
        <v>0</v>
      </c>
      <c r="J58" s="188">
        <f t="shared" si="12"/>
        <v>0</v>
      </c>
    </row>
    <row r="59" spans="1:10" ht="23.25" customHeight="1" x14ac:dyDescent="0.2">
      <c r="A59" s="231" t="s">
        <v>19</v>
      </c>
      <c r="B59" s="243" t="s">
        <v>4</v>
      </c>
      <c r="C59" s="221">
        <f>SUMPRODUCT(-(Diário!$E$6:$E$2018='Analítico Cx.'!$B59),-(Diário!$O$6:$O$2018=C$1),(Diário!$F$6:$F$2018))</f>
        <v>446.07000000000011</v>
      </c>
      <c r="D59" s="221">
        <f>SUMPRODUCT(-(Diário!$E$6:$E$2018='Analítico Cx.'!$B59),-(Diário!$O$6:$O$2018=D$1),(Diário!$F$6:$F$2018))</f>
        <v>446.07000000000016</v>
      </c>
      <c r="E59" s="221">
        <f>SUMPRODUCT(-(Diário!$E$6:$E$2018='Analítico Cx.'!$B59),-(Diário!$O$6:$O$2018=E$1),(Diário!$F$6:$F$2018))</f>
        <v>446.07000000000016</v>
      </c>
      <c r="F59" s="221">
        <f>SUMPRODUCT(-(Diário!$E$6:$E$2018='Analítico Cx.'!$B59),-(Diário!$O$6:$O$2018=F$1),(Diário!$F$6:$F$2018))</f>
        <v>446.07000000000016</v>
      </c>
      <c r="G59" s="221">
        <f>SUMPRODUCT(-(Diário!$E$6:$E$2018='Analítico Cx.'!$B59),-(Diário!$O$6:$O$2018=G$1),(Diário!$F$6:$F$2018))</f>
        <v>0</v>
      </c>
      <c r="H59" s="221">
        <f>SUMPRODUCT(-(Diário!$E$6:$E$2018='Analítico Cx.'!$B59),-(Diário!$O$6:$O$2018=H$1),(Diário!$F$6:$F$2018))</f>
        <v>0</v>
      </c>
      <c r="I59" s="222">
        <f t="shared" si="11"/>
        <v>1784.2800000000007</v>
      </c>
      <c r="J59" s="188">
        <f t="shared" si="12"/>
        <v>1.498934432421986E-3</v>
      </c>
    </row>
    <row r="60" spans="1:10" ht="23.25" customHeight="1" x14ac:dyDescent="0.2">
      <c r="A60" s="231" t="s">
        <v>20</v>
      </c>
      <c r="B60" s="243" t="s">
        <v>66</v>
      </c>
      <c r="C60" s="221">
        <f>SUMPRODUCT(-(Diário!$E$6:$E$2018='Analítico Cx.'!$B60),-(Diário!$O$6:$O$2018=C$1),(Diário!$F$6:$F$2018))</f>
        <v>0</v>
      </c>
      <c r="D60" s="221">
        <f>SUMPRODUCT(-(Diário!$E$6:$E$2018='Analítico Cx.'!$B60),-(Diário!$O$6:$O$2018=D$1),(Diário!$F$6:$F$2018))</f>
        <v>0</v>
      </c>
      <c r="E60" s="221">
        <f>SUMPRODUCT(-(Diário!$E$6:$E$2018='Analítico Cx.'!$B60),-(Diário!$O$6:$O$2018=E$1),(Diário!$F$6:$F$2018))</f>
        <v>0</v>
      </c>
      <c r="F60" s="221">
        <f>SUMPRODUCT(-(Diário!$E$6:$E$2018='Analítico Cx.'!$B60),-(Diário!$O$6:$O$2018=F$1),(Diário!$F$6:$F$2018))</f>
        <v>0</v>
      </c>
      <c r="G60" s="221">
        <f>SUMPRODUCT(-(Diário!$E$6:$E$2018='Analítico Cx.'!$B60),-(Diário!$O$6:$O$2018=G$1),(Diário!$F$6:$F$2018))</f>
        <v>0</v>
      </c>
      <c r="H60" s="221">
        <f>SUMPRODUCT(-(Diário!$E$6:$E$2018='Analítico Cx.'!$B60),-(Diário!$O$6:$O$2018=H$1),(Diário!$F$6:$F$2018))</f>
        <v>0</v>
      </c>
      <c r="I60" s="222">
        <f t="shared" si="11"/>
        <v>0</v>
      </c>
      <c r="J60" s="188">
        <f t="shared" si="12"/>
        <v>0</v>
      </c>
    </row>
    <row r="61" spans="1:10" ht="23.25" customHeight="1" x14ac:dyDescent="0.2">
      <c r="A61" s="231" t="s">
        <v>21</v>
      </c>
      <c r="B61" s="243" t="s">
        <v>86</v>
      </c>
      <c r="C61" s="221">
        <f>SUMPRODUCT(-(Diário!$E$6:$E$2018='Analítico Cx.'!$B61),-(Diário!$O$6:$O$2018=C$1),(Diário!$F$6:$F$2018))</f>
        <v>672.98</v>
      </c>
      <c r="D61" s="221">
        <f>SUMPRODUCT(-(Diário!$E$6:$E$2018='Analítico Cx.'!$B61),-(Diário!$O$6:$O$2018=D$1),(Diário!$F$6:$F$2018))</f>
        <v>640.66</v>
      </c>
      <c r="E61" s="221">
        <f>SUMPRODUCT(-(Diário!$E$6:$E$2018='Analítico Cx.'!$B61),-(Diário!$O$6:$O$2018=E$1),(Diário!$F$6:$F$2018))</f>
        <v>997.63000000000011</v>
      </c>
      <c r="F61" s="221">
        <f>SUMPRODUCT(-(Diário!$E$6:$E$2018='Analítico Cx.'!$B61),-(Diário!$O$6:$O$2018=F$1),(Diário!$F$6:$F$2018))</f>
        <v>747.3</v>
      </c>
      <c r="G61" s="221">
        <f>SUMPRODUCT(-(Diário!$E$6:$E$2018='Analítico Cx.'!$B61),-(Diário!$O$6:$O$2018=G$1),(Diário!$F$6:$F$2018))</f>
        <v>0</v>
      </c>
      <c r="H61" s="221">
        <f>SUMPRODUCT(-(Diário!$E$6:$E$2018='Analítico Cx.'!$B61),-(Diário!$O$6:$O$2018=H$1),(Diário!$F$6:$F$2018))</f>
        <v>0</v>
      </c>
      <c r="I61" s="222">
        <f t="shared" si="11"/>
        <v>3058.5699999999997</v>
      </c>
      <c r="J61" s="188">
        <f t="shared" si="12"/>
        <v>2.5694374688798351E-3</v>
      </c>
    </row>
    <row r="62" spans="1:10" ht="23.25" customHeight="1" x14ac:dyDescent="0.2">
      <c r="A62" s="231" t="s">
        <v>118</v>
      </c>
      <c r="B62" s="243" t="s">
        <v>85</v>
      </c>
      <c r="C62" s="221">
        <f>SUMPRODUCT(-(Diário!$E$6:$E$2018='Analítico Cx.'!$B62),-(Diário!$O$6:$O$2018=C$1),(Diário!$F$6:$F$2018))</f>
        <v>0</v>
      </c>
      <c r="D62" s="221">
        <f>SUMPRODUCT(-(Diário!$E$6:$E$2018='Analítico Cx.'!$B62),-(Diário!$O$6:$O$2018=D$1),(Diário!$F$6:$F$2018))</f>
        <v>0</v>
      </c>
      <c r="E62" s="221">
        <f>SUMPRODUCT(-(Diário!$E$6:$E$2018='Analítico Cx.'!$B62),-(Diário!$O$6:$O$2018=E$1),(Diário!$F$6:$F$2018))</f>
        <v>0</v>
      </c>
      <c r="F62" s="221">
        <f>SUMPRODUCT(-(Diário!$E$6:$E$2018='Analítico Cx.'!$B62),-(Diário!$O$6:$O$2018=F$1),(Diário!$F$6:$F$2018))</f>
        <v>0</v>
      </c>
      <c r="G62" s="221">
        <f>SUMPRODUCT(-(Diário!$E$6:$E$2018='Analítico Cx.'!$B62),-(Diário!$O$6:$O$2018=G$1),(Diário!$F$6:$F$2018))</f>
        <v>0</v>
      </c>
      <c r="H62" s="221">
        <f>SUMPRODUCT(-(Diário!$E$6:$E$2018='Analítico Cx.'!$B62),-(Diário!$O$6:$O$2018=H$1),(Diário!$F$6:$F$2018))</f>
        <v>0</v>
      </c>
      <c r="I62" s="222">
        <f t="shared" si="11"/>
        <v>0</v>
      </c>
      <c r="J62" s="188">
        <f t="shared" si="12"/>
        <v>0</v>
      </c>
    </row>
    <row r="63" spans="1:10" ht="23.25" customHeight="1" x14ac:dyDescent="0.2">
      <c r="A63" s="231" t="s">
        <v>119</v>
      </c>
      <c r="B63" s="243" t="s">
        <v>166</v>
      </c>
      <c r="C63" s="221">
        <f>SUMPRODUCT(-(Diário!$E$6:$E$2018='Analítico Cx.'!$B63),-(Diário!$O$6:$O$2018=C$1),(Diário!$F$6:$F$2018))</f>
        <v>0</v>
      </c>
      <c r="D63" s="221">
        <f>SUMPRODUCT(-(Diário!$E$6:$E$2018='Analítico Cx.'!$B63),-(Diário!$O$6:$O$2018=D$1),(Diário!$F$6:$F$2018))</f>
        <v>0</v>
      </c>
      <c r="E63" s="221">
        <f>SUMPRODUCT(-(Diário!$E$6:$E$2018='Analítico Cx.'!$B63),-(Diário!$O$6:$O$2018=E$1),(Diário!$F$6:$F$2018))</f>
        <v>0</v>
      </c>
      <c r="F63" s="221">
        <f>SUMPRODUCT(-(Diário!$E$6:$E$2018='Analítico Cx.'!$B63),-(Diário!$O$6:$O$2018=F$1),(Diário!$F$6:$F$2018))</f>
        <v>0</v>
      </c>
      <c r="G63" s="221">
        <f>SUMPRODUCT(-(Diário!$E$6:$E$2018='Analítico Cx.'!$B63),-(Diário!$O$6:$O$2018=G$1),(Diário!$F$6:$F$2018))</f>
        <v>0</v>
      </c>
      <c r="H63" s="221">
        <f>SUMPRODUCT(-(Diário!$E$6:$E$2018='Analítico Cx.'!$B63),-(Diário!$O$6:$O$2018=H$1),(Diário!$F$6:$F$2018))</f>
        <v>0</v>
      </c>
      <c r="I63" s="222">
        <f t="shared" si="11"/>
        <v>0</v>
      </c>
      <c r="J63" s="188">
        <f t="shared" si="12"/>
        <v>0</v>
      </c>
    </row>
    <row r="64" spans="1:10" ht="23.25" customHeight="1" x14ac:dyDescent="0.2">
      <c r="A64" s="231" t="s">
        <v>120</v>
      </c>
      <c r="B64" s="243" t="s">
        <v>167</v>
      </c>
      <c r="C64" s="221">
        <f>SUMPRODUCT(-(Diário!$E$6:$E$2018='Analítico Cx.'!$B64),-(Diário!$O$6:$O$2018=C$1),(Diário!$F$6:$F$2018))</f>
        <v>549.95000000000005</v>
      </c>
      <c r="D64" s="221">
        <f>SUMPRODUCT(-(Diário!$E$6:$E$2018='Analítico Cx.'!$B64),-(Diário!$O$6:$O$2018=D$1),(Diário!$F$6:$F$2018))</f>
        <v>632.85</v>
      </c>
      <c r="E64" s="221">
        <f>SUMPRODUCT(-(Diário!$E$6:$E$2018='Analítico Cx.'!$B64),-(Diário!$O$6:$O$2018=E$1),(Diário!$F$6:$F$2018))</f>
        <v>549.95000000000005</v>
      </c>
      <c r="F64" s="221">
        <f>SUMPRODUCT(-(Diário!$E$6:$E$2018='Analítico Cx.'!$B64),-(Diário!$O$6:$O$2018=F$1),(Diário!$F$6:$F$2018))</f>
        <v>576.91</v>
      </c>
      <c r="G64" s="221">
        <f>SUMPRODUCT(-(Diário!$E$6:$E$2018='Analítico Cx.'!$B64),-(Diário!$O$6:$O$2018=G$1),(Diário!$F$6:$F$2018))</f>
        <v>0</v>
      </c>
      <c r="H64" s="221">
        <f>SUMPRODUCT(-(Diário!$E$6:$E$2018='Analítico Cx.'!$B64),-(Diário!$O$6:$O$2018=H$1),(Diário!$F$6:$F$2018))</f>
        <v>0</v>
      </c>
      <c r="I64" s="222">
        <f t="shared" si="11"/>
        <v>2309.6600000000003</v>
      </c>
      <c r="J64" s="188">
        <f t="shared" si="12"/>
        <v>1.9402946293114105E-3</v>
      </c>
    </row>
    <row r="65" spans="1:10" ht="23.25" customHeight="1" x14ac:dyDescent="0.2">
      <c r="A65" s="231" t="s">
        <v>121</v>
      </c>
      <c r="B65" s="243" t="s">
        <v>190</v>
      </c>
      <c r="C65" s="221">
        <f>SUMPRODUCT(-(Diário!$E$6:$E$2018='Analítico Cx.'!$B65),-(Diário!$O$6:$O$2018=C$1),(Diário!$F$6:$F$2018))</f>
        <v>0</v>
      </c>
      <c r="D65" s="221">
        <f>SUMPRODUCT(-(Diário!$E$6:$E$2018='Analítico Cx.'!$B65),-(Diário!$O$6:$O$2018=D$1),(Diário!$F$6:$F$2018))</f>
        <v>0</v>
      </c>
      <c r="E65" s="221">
        <f>SUMPRODUCT(-(Diário!$E$6:$E$2018='Analítico Cx.'!$B65),-(Diário!$O$6:$O$2018=E$1),(Diário!$F$6:$F$2018))</f>
        <v>0</v>
      </c>
      <c r="F65" s="221">
        <f>SUMPRODUCT(-(Diário!$E$6:$E$2018='Analítico Cx.'!$B65),-(Diário!$O$6:$O$2018=F$1),(Diário!$F$6:$F$2018))</f>
        <v>0</v>
      </c>
      <c r="G65" s="221">
        <f>SUMPRODUCT(-(Diário!$E$6:$E$2018='Analítico Cx.'!$B65),-(Diário!$O$6:$O$2018=G$1),(Diário!$F$6:$F$2018))</f>
        <v>0</v>
      </c>
      <c r="H65" s="221">
        <f>SUMPRODUCT(-(Diário!$E$6:$E$2018='Analítico Cx.'!$B65),-(Diário!$O$6:$O$2018=H$1),(Diário!$F$6:$F$2018))</f>
        <v>0</v>
      </c>
      <c r="I65" s="222">
        <f t="shared" si="11"/>
        <v>0</v>
      </c>
      <c r="J65" s="188">
        <f t="shared" si="12"/>
        <v>0</v>
      </c>
    </row>
    <row r="66" spans="1:10" ht="23.25" customHeight="1" x14ac:dyDescent="0.2">
      <c r="A66" s="231" t="s">
        <v>122</v>
      </c>
      <c r="B66" s="243" t="s">
        <v>187</v>
      </c>
      <c r="C66" s="221">
        <f>SUMPRODUCT(-(Diário!$E$6:$E$2018='Analítico Cx.'!$B66),-(Diário!$O$6:$O$2018=C$1),(Diário!$F$6:$F$2018))</f>
        <v>0</v>
      </c>
      <c r="D66" s="221">
        <f>SUMPRODUCT(-(Diário!$E$6:$E$2018='Analítico Cx.'!$B66),-(Diário!$O$6:$O$2018=D$1),(Diário!$F$6:$F$2018))</f>
        <v>0</v>
      </c>
      <c r="E66" s="221">
        <f>SUMPRODUCT(-(Diário!$E$6:$E$2018='Analítico Cx.'!$B66),-(Diário!$O$6:$O$2018=E$1),(Diário!$F$6:$F$2018))</f>
        <v>0</v>
      </c>
      <c r="F66" s="221">
        <f>SUMPRODUCT(-(Diário!$E$6:$E$2018='Analítico Cx.'!$B66),-(Diário!$O$6:$O$2018=F$1),(Diário!$F$6:$F$2018))</f>
        <v>0</v>
      </c>
      <c r="G66" s="221">
        <f>SUMPRODUCT(-(Diário!$E$6:$E$2018='Analítico Cx.'!$B66),-(Diário!$O$6:$O$2018=G$1),(Diário!$F$6:$F$2018))</f>
        <v>0</v>
      </c>
      <c r="H66" s="221">
        <f>SUMPRODUCT(-(Diário!$E$6:$E$2018='Analítico Cx.'!$B66),-(Diário!$O$6:$O$2018=H$1),(Diário!$F$6:$F$2018))</f>
        <v>0</v>
      </c>
      <c r="I66" s="222">
        <f t="shared" si="11"/>
        <v>0</v>
      </c>
      <c r="J66" s="188">
        <f t="shared" si="12"/>
        <v>0</v>
      </c>
    </row>
    <row r="67" spans="1:10" ht="23.25" customHeight="1" x14ac:dyDescent="0.2">
      <c r="A67" s="231" t="s">
        <v>123</v>
      </c>
      <c r="B67" s="243" t="s">
        <v>60</v>
      </c>
      <c r="C67" s="221">
        <f>SUMPRODUCT(-(Diário!$E$6:$E$2018='Analítico Cx.'!$B67),-(Diário!$O$6:$O$2018=C$1),(Diário!$F$6:$F$2018))</f>
        <v>2660</v>
      </c>
      <c r="D67" s="221">
        <f>SUMPRODUCT(-(Diário!$E$6:$E$2018='Analítico Cx.'!$B67),-(Diário!$O$6:$O$2018=D$1),(Diário!$F$6:$F$2018))</f>
        <v>2660</v>
      </c>
      <c r="E67" s="221">
        <f>SUMPRODUCT(-(Diário!$E$6:$E$2018='Analítico Cx.'!$B67),-(Diário!$O$6:$O$2018=E$1),(Diário!$F$6:$F$2018))</f>
        <v>2660</v>
      </c>
      <c r="F67" s="221">
        <f>SUMPRODUCT(-(Diário!$E$6:$E$2018='Analítico Cx.'!$B67),-(Diário!$O$6:$O$2018=F$1),(Diário!$F$6:$F$2018))</f>
        <v>2660</v>
      </c>
      <c r="G67" s="221">
        <f>SUMPRODUCT(-(Diário!$E$6:$E$2018='Analítico Cx.'!$B67),-(Diário!$O$6:$O$2018=G$1),(Diário!$F$6:$F$2018))</f>
        <v>0</v>
      </c>
      <c r="H67" s="221">
        <f>SUMPRODUCT(-(Diário!$E$6:$E$2018='Analítico Cx.'!$B67),-(Diário!$O$6:$O$2018=H$1),(Diário!$F$6:$F$2018))</f>
        <v>0</v>
      </c>
      <c r="I67" s="222">
        <f t="shared" si="11"/>
        <v>10640</v>
      </c>
      <c r="J67" s="188">
        <f t="shared" si="12"/>
        <v>8.9384302693354886E-3</v>
      </c>
    </row>
    <row r="68" spans="1:10" ht="23.25" customHeight="1" x14ac:dyDescent="0.2">
      <c r="A68" s="231" t="s">
        <v>124</v>
      </c>
      <c r="B68" s="243" t="s">
        <v>10</v>
      </c>
      <c r="C68" s="221">
        <f>SUMPRODUCT(-(Diário!$E$6:$E$2018='Analítico Cx.'!$B68),-(Diário!$O$6:$O$2018=C$1),(Diário!$F$6:$F$2018))</f>
        <v>1916.01</v>
      </c>
      <c r="D68" s="221">
        <f>SUMPRODUCT(-(Diário!$E$6:$E$2018='Analítico Cx.'!$B68),-(Diário!$O$6:$O$2018=D$1),(Diário!$F$6:$F$2018))</f>
        <v>1923.39</v>
      </c>
      <c r="E68" s="221">
        <f>SUMPRODUCT(-(Diário!$E$6:$E$2018='Analítico Cx.'!$B68),-(Diário!$O$6:$O$2018=E$1),(Diário!$F$6:$F$2018))</f>
        <v>1923.78</v>
      </c>
      <c r="F68" s="221">
        <f>SUMPRODUCT(-(Diário!$E$6:$E$2018='Analítico Cx.'!$B68),-(Diário!$O$6:$O$2018=F$1),(Diário!$F$6:$F$2018))</f>
        <v>1925.8999999999999</v>
      </c>
      <c r="G68" s="221">
        <f>SUMPRODUCT(-(Diário!$E$6:$E$2018='Analítico Cx.'!$B68),-(Diário!$O$6:$O$2018=G$1),(Diário!$F$6:$F$2018))</f>
        <v>0</v>
      </c>
      <c r="H68" s="221">
        <f>SUMPRODUCT(-(Diário!$E$6:$E$2018='Analítico Cx.'!$B68),-(Diário!$O$6:$O$2018=H$1),(Diário!$F$6:$F$2018))</f>
        <v>0</v>
      </c>
      <c r="I68" s="222">
        <f t="shared" si="11"/>
        <v>7689.08</v>
      </c>
      <c r="J68" s="188">
        <f t="shared" si="12"/>
        <v>6.459427200690049E-3</v>
      </c>
    </row>
    <row r="69" spans="1:10" ht="23.25" customHeight="1" x14ac:dyDescent="0.2">
      <c r="A69" s="231" t="s">
        <v>125</v>
      </c>
      <c r="B69" s="243" t="s">
        <v>352</v>
      </c>
      <c r="C69" s="221">
        <f>SUMPRODUCT(-(Diário!$E$6:$E$2018='Analítico Cx.'!$B69),-(Diário!$O$6:$O$2018=C$1),(Diário!$F$6:$F$2018))</f>
        <v>0</v>
      </c>
      <c r="D69" s="221">
        <f>SUMPRODUCT(-(Diário!$E$6:$E$2018='Analítico Cx.'!$B69),-(Diário!$O$6:$O$2018=D$1),(Diário!$F$6:$F$2018))</f>
        <v>0</v>
      </c>
      <c r="E69" s="221">
        <f>SUMPRODUCT(-(Diário!$E$6:$E$2018='Analítico Cx.'!$B69),-(Diário!$O$6:$O$2018=E$1),(Diário!$F$6:$F$2018))</f>
        <v>0</v>
      </c>
      <c r="F69" s="221">
        <f>SUMPRODUCT(-(Diário!$E$6:$E$2018='Analítico Cx.'!$B69),-(Diário!$O$6:$O$2018=F$1),(Diário!$F$6:$F$2018))</f>
        <v>0</v>
      </c>
      <c r="G69" s="221">
        <f>SUMPRODUCT(-(Diário!$E$6:$E$2018='Analítico Cx.'!$B69),-(Diário!$O$6:$O$2018=G$1),(Diário!$F$6:$F$2018))</f>
        <v>0</v>
      </c>
      <c r="H69" s="221">
        <f>SUMPRODUCT(-(Diário!$E$6:$E$2018='Analítico Cx.'!$B69),-(Diário!$O$6:$O$2018=H$1),(Diário!$F$6:$F$2018))</f>
        <v>0</v>
      </c>
      <c r="I69" s="222">
        <f t="shared" si="11"/>
        <v>0</v>
      </c>
      <c r="J69" s="188">
        <f t="shared" si="12"/>
        <v>0</v>
      </c>
    </row>
    <row r="70" spans="1:10" ht="23.25" customHeight="1" x14ac:dyDescent="0.2">
      <c r="A70" s="231" t="s">
        <v>126</v>
      </c>
      <c r="B70" s="243" t="s">
        <v>184</v>
      </c>
      <c r="C70" s="221">
        <f>SUMPRODUCT(-(Diário!$E$6:$E$2018='Analítico Cx.'!$B70),-(Diário!$O$6:$O$2018=C$1),(Diário!$F$6:$F$2018))</f>
        <v>0</v>
      </c>
      <c r="D70" s="221">
        <f>SUMPRODUCT(-(Diário!$E$6:$E$2018='Analítico Cx.'!$B70),-(Diário!$O$6:$O$2018=D$1),(Diário!$F$6:$F$2018))</f>
        <v>0</v>
      </c>
      <c r="E70" s="221">
        <f>SUMPRODUCT(-(Diário!$E$6:$E$2018='Analítico Cx.'!$B70),-(Diário!$O$6:$O$2018=E$1),(Diário!$F$6:$F$2018))</f>
        <v>0</v>
      </c>
      <c r="F70" s="221">
        <f>SUMPRODUCT(-(Diário!$E$6:$E$2018='Analítico Cx.'!$B70),-(Diário!$O$6:$O$2018=F$1),(Diário!$F$6:$F$2018))</f>
        <v>0</v>
      </c>
      <c r="G70" s="221">
        <f>SUMPRODUCT(-(Diário!$E$6:$E$2018='Analítico Cx.'!$B70),-(Diário!$O$6:$O$2018=G$1),(Diário!$F$6:$F$2018))</f>
        <v>0</v>
      </c>
      <c r="H70" s="221">
        <f>SUMPRODUCT(-(Diário!$E$6:$E$2018='Analítico Cx.'!$B70),-(Diário!$O$6:$O$2018=H$1),(Diário!$F$6:$F$2018))</f>
        <v>0</v>
      </c>
      <c r="I70" s="222">
        <f t="shared" si="11"/>
        <v>0</v>
      </c>
      <c r="J70" s="188">
        <f t="shared" si="12"/>
        <v>0</v>
      </c>
    </row>
    <row r="71" spans="1:10" ht="23.25" customHeight="1" x14ac:dyDescent="0.2">
      <c r="A71" s="231" t="s">
        <v>127</v>
      </c>
      <c r="B71" s="243" t="s">
        <v>191</v>
      </c>
      <c r="C71" s="221">
        <f>SUMPRODUCT(-(Diário!$E$6:$E$2018='Analítico Cx.'!$B71),-(Diário!$O$6:$O$2018=C$1),(Diário!$F$6:$F$2018))</f>
        <v>7568</v>
      </c>
      <c r="D71" s="221">
        <f>SUMPRODUCT(-(Diário!$E$6:$E$2018='Analítico Cx.'!$B71),-(Diário!$O$6:$O$2018=D$1),(Diário!$F$6:$F$2018))</f>
        <v>2732</v>
      </c>
      <c r="E71" s="221">
        <f>SUMPRODUCT(-(Diário!$E$6:$E$2018='Analítico Cx.'!$B71),-(Diário!$O$6:$O$2018=E$1),(Diário!$F$6:$F$2018))</f>
        <v>5000</v>
      </c>
      <c r="F71" s="221">
        <f>SUMPRODUCT(-(Diário!$E$6:$E$2018='Analítico Cx.'!$B71),-(Diário!$O$6:$O$2018=F$1),(Diário!$F$6:$F$2018))</f>
        <v>500</v>
      </c>
      <c r="G71" s="221">
        <f>SUMPRODUCT(-(Diário!$E$6:$E$2018='Analítico Cx.'!$B71),-(Diário!$O$6:$O$2018=G$1),(Diário!$F$6:$F$2018))</f>
        <v>0</v>
      </c>
      <c r="H71" s="221">
        <f>SUMPRODUCT(-(Diário!$E$6:$E$2018='Analítico Cx.'!$B71),-(Diário!$O$6:$O$2018=H$1),(Diário!$F$6:$F$2018))</f>
        <v>0</v>
      </c>
      <c r="I71" s="222">
        <f t="shared" si="11"/>
        <v>15800</v>
      </c>
      <c r="J71" s="188">
        <f t="shared" si="12"/>
        <v>1.3273232918750068E-2</v>
      </c>
    </row>
    <row r="72" spans="1:10" ht="23.25" customHeight="1" x14ac:dyDescent="0.2">
      <c r="A72" s="231" t="s">
        <v>128</v>
      </c>
      <c r="B72" s="244" t="s">
        <v>229</v>
      </c>
      <c r="C72" s="221">
        <f>SUMPRODUCT(-(Diário!$E$6:$E$2018='Analítico Cx.'!$B72),-(Diário!$O$6:$O$2018=C$1),(Diário!$F$6:$F$2018))</f>
        <v>6811</v>
      </c>
      <c r="D72" s="221">
        <f>SUMPRODUCT(-(Diário!$E$6:$E$2018='Analítico Cx.'!$B72),-(Diário!$O$6:$O$2018=D$1),(Diário!$F$6:$F$2018))</f>
        <v>9500</v>
      </c>
      <c r="E72" s="221">
        <f>SUMPRODUCT(-(Diário!$E$6:$E$2018='Analítico Cx.'!$B72),-(Diário!$O$6:$O$2018=E$1),(Diário!$F$6:$F$2018))</f>
        <v>4876.5</v>
      </c>
      <c r="F72" s="221">
        <f>SUMPRODUCT(-(Diário!$E$6:$E$2018='Analítico Cx.'!$B72),-(Diário!$O$6:$O$2018=F$1),(Diário!$F$6:$F$2018))</f>
        <v>9999</v>
      </c>
      <c r="G72" s="221">
        <f>SUMPRODUCT(-(Diário!$E$6:$E$2018='Analítico Cx.'!$B72),-(Diário!$O$6:$O$2018=G$1),(Diário!$F$6:$F$2018))</f>
        <v>0</v>
      </c>
      <c r="H72" s="221">
        <f>SUMPRODUCT(-(Diário!$E$6:$E$2018='Analítico Cx.'!$B72),-(Diário!$O$6:$O$2018=H$1),(Diário!$F$6:$F$2018))</f>
        <v>0</v>
      </c>
      <c r="I72" s="222">
        <f t="shared" si="11"/>
        <v>31186.5</v>
      </c>
      <c r="J72" s="188">
        <f t="shared" si="12"/>
        <v>2.6199093570923985E-2</v>
      </c>
    </row>
    <row r="73" spans="1:10" ht="23.25" customHeight="1" x14ac:dyDescent="0.2">
      <c r="A73" s="231" t="s">
        <v>129</v>
      </c>
      <c r="B73" s="243" t="s">
        <v>67</v>
      </c>
      <c r="C73" s="221">
        <f>SUMPRODUCT(-(Diário!$E$6:$E$2018='Analítico Cx.'!$B73),-(Diário!$O$6:$O$2018=C$1),(Diário!$F$6:$F$2018))</f>
        <v>0</v>
      </c>
      <c r="D73" s="221">
        <f>SUMPRODUCT(-(Diário!$E$6:$E$2018='Analítico Cx.'!$B73),-(Diário!$O$6:$O$2018=D$1),(Diário!$F$6:$F$2018))</f>
        <v>0</v>
      </c>
      <c r="E73" s="221">
        <f>SUMPRODUCT(-(Diário!$E$6:$E$2018='Analítico Cx.'!$B73),-(Diário!$O$6:$O$2018=E$1),(Diário!$F$6:$F$2018))</f>
        <v>0</v>
      </c>
      <c r="F73" s="221">
        <f>SUMPRODUCT(-(Diário!$E$6:$E$2018='Analítico Cx.'!$B73),-(Diário!$O$6:$O$2018=F$1),(Diário!$F$6:$F$2018))</f>
        <v>0</v>
      </c>
      <c r="G73" s="221">
        <f>SUMPRODUCT(-(Diário!$E$6:$E$2018='Analítico Cx.'!$B73),-(Diário!$O$6:$O$2018=G$1),(Diário!$F$6:$F$2018))</f>
        <v>0</v>
      </c>
      <c r="H73" s="221">
        <f>SUMPRODUCT(-(Diário!$E$6:$E$2018='Analítico Cx.'!$B73),-(Diário!$O$6:$O$2018=H$1),(Diário!$F$6:$F$2018))</f>
        <v>0</v>
      </c>
      <c r="I73" s="222">
        <f t="shared" si="11"/>
        <v>0</v>
      </c>
      <c r="J73" s="188">
        <f t="shared" si="12"/>
        <v>0</v>
      </c>
    </row>
    <row r="74" spans="1:10" ht="23.25" customHeight="1" x14ac:dyDescent="0.2">
      <c r="A74" s="231" t="s">
        <v>130</v>
      </c>
      <c r="B74" s="243" t="s">
        <v>192</v>
      </c>
      <c r="C74" s="221">
        <f>SUMPRODUCT(-(Diário!$E$6:$E$2018='Analítico Cx.'!$B74),-(Diário!$O$6:$O$2018=C$1),(Diário!$F$6:$F$2018))</f>
        <v>0</v>
      </c>
      <c r="D74" s="221">
        <f>SUMPRODUCT(-(Diário!$E$6:$E$2018='Analítico Cx.'!$B74),-(Diário!$O$6:$O$2018=D$1),(Diário!$F$6:$F$2018))</f>
        <v>0</v>
      </c>
      <c r="E74" s="221">
        <f>SUMPRODUCT(-(Diário!$E$6:$E$2018='Analítico Cx.'!$B74),-(Diário!$O$6:$O$2018=E$1),(Diário!$F$6:$F$2018))</f>
        <v>0</v>
      </c>
      <c r="F74" s="221">
        <f>SUMPRODUCT(-(Diário!$E$6:$E$2018='Analítico Cx.'!$B74),-(Diário!$O$6:$O$2018=F$1),(Diário!$F$6:$F$2018))</f>
        <v>0</v>
      </c>
      <c r="G74" s="221">
        <f>SUMPRODUCT(-(Diário!$E$6:$E$2018='Analítico Cx.'!$B74),-(Diário!$O$6:$O$2018=G$1),(Diário!$F$6:$F$2018))</f>
        <v>0</v>
      </c>
      <c r="H74" s="221">
        <f>SUMPRODUCT(-(Diário!$E$6:$E$2018='Analítico Cx.'!$B74),-(Diário!$O$6:$O$2018=H$1),(Diário!$F$6:$F$2018))</f>
        <v>0</v>
      </c>
      <c r="I74" s="222">
        <f t="shared" si="11"/>
        <v>0</v>
      </c>
      <c r="J74" s="188">
        <f t="shared" si="12"/>
        <v>0</v>
      </c>
    </row>
    <row r="75" spans="1:10" ht="23.25" customHeight="1" x14ac:dyDescent="0.2">
      <c r="A75" s="231" t="s">
        <v>131</v>
      </c>
      <c r="B75" s="243" t="s">
        <v>193</v>
      </c>
      <c r="C75" s="221">
        <f>SUMPRODUCT(-(Diário!$E$6:$E$2018='Analítico Cx.'!$B75),-(Diário!$O$6:$O$2018=C$1),(Diário!$F$6:$F$2018))</f>
        <v>0</v>
      </c>
      <c r="D75" s="221">
        <f>SUMPRODUCT(-(Diário!$E$6:$E$2018='Analítico Cx.'!$B75),-(Diário!$O$6:$O$2018=D$1),(Diário!$F$6:$F$2018))</f>
        <v>0</v>
      </c>
      <c r="E75" s="221">
        <f>SUMPRODUCT(-(Diário!$E$6:$E$2018='Analítico Cx.'!$B75),-(Diário!$O$6:$O$2018=E$1),(Diário!$F$6:$F$2018))</f>
        <v>0</v>
      </c>
      <c r="F75" s="221">
        <f>SUMPRODUCT(-(Diário!$E$6:$E$2018='Analítico Cx.'!$B75),-(Diário!$O$6:$O$2018=F$1),(Diário!$F$6:$F$2018))</f>
        <v>0</v>
      </c>
      <c r="G75" s="221">
        <f>SUMPRODUCT(-(Diário!$E$6:$E$2018='Analítico Cx.'!$B75),-(Diário!$O$6:$O$2018=G$1),(Diário!$F$6:$F$2018))</f>
        <v>0</v>
      </c>
      <c r="H75" s="221">
        <f>SUMPRODUCT(-(Diário!$E$6:$E$2018='Analítico Cx.'!$B75),-(Diário!$O$6:$O$2018=H$1),(Diário!$F$6:$F$2018))</f>
        <v>0</v>
      </c>
      <c r="I75" s="222">
        <f t="shared" si="11"/>
        <v>0</v>
      </c>
      <c r="J75" s="188">
        <f t="shared" si="12"/>
        <v>0</v>
      </c>
    </row>
    <row r="76" spans="1:10" ht="23.25" customHeight="1" x14ac:dyDescent="0.2">
      <c r="A76" s="231" t="s">
        <v>132</v>
      </c>
      <c r="B76" s="245" t="s">
        <v>194</v>
      </c>
      <c r="C76" s="221">
        <f>SUMPRODUCT(-(Diário!$E$6:$E$2018='Analítico Cx.'!$B76),-(Diário!$O$6:$O$2018=C$1),(Diário!$F$6:$F$2018))</f>
        <v>0</v>
      </c>
      <c r="D76" s="221">
        <f>SUMPRODUCT(-(Diário!$E$6:$E$2018='Analítico Cx.'!$B76),-(Diário!$O$6:$O$2018=D$1),(Diário!$F$6:$F$2018))</f>
        <v>0</v>
      </c>
      <c r="E76" s="221">
        <f>SUMPRODUCT(-(Diário!$E$6:$E$2018='Analítico Cx.'!$B76),-(Diário!$O$6:$O$2018=E$1),(Diário!$F$6:$F$2018))</f>
        <v>0</v>
      </c>
      <c r="F76" s="221">
        <f>SUMPRODUCT(-(Diário!$E$6:$E$2018='Analítico Cx.'!$B76),-(Diário!$O$6:$O$2018=F$1),(Diário!$F$6:$F$2018))</f>
        <v>0</v>
      </c>
      <c r="G76" s="221">
        <f>SUMPRODUCT(-(Diário!$E$6:$E$2018='Analítico Cx.'!$B76),-(Diário!$O$6:$O$2018=G$1),(Diário!$F$6:$F$2018))</f>
        <v>0</v>
      </c>
      <c r="H76" s="221">
        <f>SUMPRODUCT(-(Diário!$E$6:$E$2018='Analítico Cx.'!$B76),-(Diário!$O$6:$O$2018=H$1),(Diário!$F$6:$F$2018))</f>
        <v>0</v>
      </c>
      <c r="I76" s="222">
        <f t="shared" si="11"/>
        <v>0</v>
      </c>
      <c r="J76" s="188">
        <f t="shared" si="12"/>
        <v>0</v>
      </c>
    </row>
    <row r="77" spans="1:10" ht="23.25" customHeight="1" x14ac:dyDescent="0.2">
      <c r="A77" s="231" t="s">
        <v>133</v>
      </c>
      <c r="B77" s="245" t="s">
        <v>195</v>
      </c>
      <c r="C77" s="221">
        <f>SUMPRODUCT(-(Diário!$E$6:$E$2018='Analítico Cx.'!$B77),-(Diário!$O$6:$O$2018=C$1),(Diário!$F$6:$F$2018))</f>
        <v>0</v>
      </c>
      <c r="D77" s="221">
        <f>SUMPRODUCT(-(Diário!$E$6:$E$2018='Analítico Cx.'!$B77),-(Diário!$O$6:$O$2018=D$1),(Diário!$F$6:$F$2018))</f>
        <v>0</v>
      </c>
      <c r="E77" s="221">
        <f>SUMPRODUCT(-(Diário!$E$6:$E$2018='Analítico Cx.'!$B77),-(Diário!$O$6:$O$2018=E$1),(Diário!$F$6:$F$2018))</f>
        <v>0</v>
      </c>
      <c r="F77" s="221">
        <f>SUMPRODUCT(-(Diário!$E$6:$E$2018='Analítico Cx.'!$B77),-(Diário!$O$6:$O$2018=F$1),(Diário!$F$6:$F$2018))</f>
        <v>0</v>
      </c>
      <c r="G77" s="221">
        <f>SUMPRODUCT(-(Diário!$E$6:$E$2018='Analítico Cx.'!$B77),-(Diário!$O$6:$O$2018=G$1),(Diário!$F$6:$F$2018))</f>
        <v>0</v>
      </c>
      <c r="H77" s="221">
        <f>SUMPRODUCT(-(Diário!$E$6:$E$2018='Analítico Cx.'!$B77),-(Diário!$O$6:$O$2018=H$1),(Diário!$F$6:$F$2018))</f>
        <v>0</v>
      </c>
      <c r="I77" s="222">
        <f t="shared" si="11"/>
        <v>0</v>
      </c>
      <c r="J77" s="188">
        <f t="shared" si="12"/>
        <v>0</v>
      </c>
    </row>
    <row r="78" spans="1:10" ht="23.25" customHeight="1" x14ac:dyDescent="0.2">
      <c r="A78" s="231" t="s">
        <v>134</v>
      </c>
      <c r="B78" s="245" t="s">
        <v>196</v>
      </c>
      <c r="C78" s="221">
        <f>SUMPRODUCT(-(Diário!$E$6:$E$2018='Analítico Cx.'!$B78),-(Diário!$O$6:$O$2018=C$1),(Diário!$F$6:$F$2018))</f>
        <v>0</v>
      </c>
      <c r="D78" s="221">
        <f>SUMPRODUCT(-(Diário!$E$6:$E$2018='Analítico Cx.'!$B78),-(Diário!$O$6:$O$2018=D$1),(Diário!$F$6:$F$2018))</f>
        <v>0</v>
      </c>
      <c r="E78" s="221">
        <f>SUMPRODUCT(-(Diário!$E$6:$E$2018='Analítico Cx.'!$B78),-(Diário!$O$6:$O$2018=E$1),(Diário!$F$6:$F$2018))</f>
        <v>0</v>
      </c>
      <c r="F78" s="221">
        <f>SUMPRODUCT(-(Diário!$E$6:$E$2018='Analítico Cx.'!$B78),-(Diário!$O$6:$O$2018=F$1),(Diário!$F$6:$F$2018))</f>
        <v>0</v>
      </c>
      <c r="G78" s="221">
        <f>SUMPRODUCT(-(Diário!$E$6:$E$2018='Analítico Cx.'!$B78),-(Diário!$O$6:$O$2018=G$1),(Diário!$F$6:$F$2018))</f>
        <v>0</v>
      </c>
      <c r="H78" s="221">
        <f>SUMPRODUCT(-(Diário!$E$6:$E$2018='Analítico Cx.'!$B78),-(Diário!$O$6:$O$2018=H$1),(Diário!$F$6:$F$2018))</f>
        <v>0</v>
      </c>
      <c r="I78" s="222">
        <f t="shared" si="11"/>
        <v>0</v>
      </c>
      <c r="J78" s="188">
        <f t="shared" si="12"/>
        <v>0</v>
      </c>
    </row>
    <row r="79" spans="1:10" ht="23.25" customHeight="1" x14ac:dyDescent="0.2">
      <c r="A79" s="231" t="s">
        <v>135</v>
      </c>
      <c r="B79" s="245" t="s">
        <v>263</v>
      </c>
      <c r="C79" s="221">
        <f>SUMPRODUCT(-(Diário!$E$6:$E$2018='Analítico Cx.'!$B79),-(Diário!$O$6:$O$2018=C$1),(Diário!$F$6:$F$2018))</f>
        <v>0</v>
      </c>
      <c r="D79" s="221">
        <f>SUMPRODUCT(-(Diário!$E$6:$E$2018='Analítico Cx.'!$B79),-(Diário!$O$6:$O$2018=D$1),(Diário!$F$6:$F$2018))</f>
        <v>0</v>
      </c>
      <c r="E79" s="221">
        <f>SUMPRODUCT(-(Diário!$E$6:$E$2018='Analítico Cx.'!$B79),-(Diário!$O$6:$O$2018=E$1),(Diário!$F$6:$F$2018))</f>
        <v>0</v>
      </c>
      <c r="F79" s="221">
        <f>SUMPRODUCT(-(Diário!$E$6:$E$2018='Analítico Cx.'!$B79),-(Diário!$O$6:$O$2018=F$1),(Diário!$F$6:$F$2018))</f>
        <v>0</v>
      </c>
      <c r="G79" s="221">
        <f>SUMPRODUCT(-(Diário!$E$6:$E$2018='Analítico Cx.'!$B79),-(Diário!$O$6:$O$2018=G$1),(Diário!$F$6:$F$2018))</f>
        <v>0</v>
      </c>
      <c r="H79" s="221">
        <f>SUMPRODUCT(-(Diário!$E$6:$E$2018='Analítico Cx.'!$B79),-(Diário!$O$6:$O$2018=H$1),(Diário!$F$6:$F$2018))</f>
        <v>0</v>
      </c>
      <c r="I79" s="222">
        <f t="shared" si="11"/>
        <v>0</v>
      </c>
      <c r="J79" s="188">
        <f t="shared" si="12"/>
        <v>0</v>
      </c>
    </row>
    <row r="80" spans="1:10" ht="23.25" customHeight="1" x14ac:dyDescent="0.2">
      <c r="A80" s="231" t="s">
        <v>136</v>
      </c>
      <c r="B80" s="245" t="s">
        <v>93</v>
      </c>
      <c r="C80" s="221">
        <f>SUMPRODUCT(-(Diário!$E$6:$E$2018='Analítico Cx.'!$B80),-(Diário!$O$6:$O$2018=C$1),(Diário!$F$6:$F$2018))</f>
        <v>165.91999999999996</v>
      </c>
      <c r="D80" s="221">
        <f>SUMPRODUCT(-(Diário!$E$6:$E$2018='Analítico Cx.'!$B80),-(Diário!$O$6:$O$2018=D$1),(Diário!$F$6:$F$2018))</f>
        <v>187.29000000000008</v>
      </c>
      <c r="E80" s="221">
        <f>SUMPRODUCT(-(Diário!$E$6:$E$2018='Analítico Cx.'!$B80),-(Diário!$O$6:$O$2018=E$1),(Diário!$F$6:$F$2018))</f>
        <v>181.48999999999995</v>
      </c>
      <c r="F80" s="221">
        <f>SUMPRODUCT(-(Diário!$E$6:$E$2018='Analítico Cx.'!$B80),-(Diário!$O$6:$O$2018=F$1),(Diário!$F$6:$F$2018))</f>
        <v>276.8599999999999</v>
      </c>
      <c r="G80" s="221">
        <f>SUMPRODUCT(-(Diário!$E$6:$E$2018='Analítico Cx.'!$B80),-(Diário!$O$6:$O$2018=G$1),(Diário!$F$6:$F$2018))</f>
        <v>0</v>
      </c>
      <c r="H80" s="221">
        <f>SUMPRODUCT(-(Diário!$E$6:$E$2018='Analítico Cx.'!$B80),-(Diário!$O$6:$O$2018=H$1),(Diário!$F$6:$F$2018))</f>
        <v>0</v>
      </c>
      <c r="I80" s="222">
        <f t="shared" si="11"/>
        <v>811.56</v>
      </c>
      <c r="J80" s="188">
        <f t="shared" si="12"/>
        <v>6.8177372832536735E-4</v>
      </c>
    </row>
    <row r="81" spans="1:10" ht="23.25" customHeight="1" x14ac:dyDescent="0.2">
      <c r="A81" s="231" t="s">
        <v>137</v>
      </c>
      <c r="B81" s="245" t="s">
        <v>353</v>
      </c>
      <c r="C81" s="221">
        <f>SUMPRODUCT(-(Diário!$E$6:$E$2018='Analítico Cx.'!$B81),-(Diário!$O$6:$O$2018=C$1),(Diário!$F$6:$F$2018))</f>
        <v>0</v>
      </c>
      <c r="D81" s="221">
        <f>SUMPRODUCT(-(Diário!$E$6:$E$2018='Analítico Cx.'!$B81),-(Diário!$O$6:$O$2018=D$1),(Diário!$F$6:$F$2018))</f>
        <v>0</v>
      </c>
      <c r="E81" s="221">
        <f>SUMPRODUCT(-(Diário!$E$6:$E$2018='Analítico Cx.'!$B81),-(Diário!$O$6:$O$2018=E$1),(Diário!$F$6:$F$2018))</f>
        <v>0</v>
      </c>
      <c r="F81" s="221">
        <f>SUMPRODUCT(-(Diário!$E$6:$E$2018='Analítico Cx.'!$B81),-(Diário!$O$6:$O$2018=F$1),(Diário!$F$6:$F$2018))</f>
        <v>0</v>
      </c>
      <c r="G81" s="221">
        <f>SUMPRODUCT(-(Diário!$E$6:$E$2018='Analítico Cx.'!$B81),-(Diário!$O$6:$O$2018=G$1),(Diário!$F$6:$F$2018))</f>
        <v>0</v>
      </c>
      <c r="H81" s="221">
        <f>SUMPRODUCT(-(Diário!$E$6:$E$2018='Analítico Cx.'!$B81),-(Diário!$O$6:$O$2018=H$1),(Diário!$F$6:$F$2018))</f>
        <v>0</v>
      </c>
      <c r="I81" s="222">
        <f t="shared" si="11"/>
        <v>0</v>
      </c>
      <c r="J81" s="188">
        <f t="shared" si="12"/>
        <v>0</v>
      </c>
    </row>
    <row r="82" spans="1:10" ht="23.25" customHeight="1" x14ac:dyDescent="0.2">
      <c r="A82" s="231" t="s">
        <v>148</v>
      </c>
      <c r="B82" s="245" t="s">
        <v>83</v>
      </c>
      <c r="C82" s="221">
        <f>SUMPRODUCT(-(Diário!$E$6:$E$2018='Analítico Cx.'!$B82),-(Diário!$O$6:$O$2018=C$1),(Diário!$F$6:$F$2018))</f>
        <v>0</v>
      </c>
      <c r="D82" s="221">
        <f>SUMPRODUCT(-(Diário!$E$6:$E$2018='Analítico Cx.'!$B82),-(Diário!$O$6:$O$2018=D$1),(Diário!$F$6:$F$2018))</f>
        <v>0</v>
      </c>
      <c r="E82" s="221">
        <f>SUMPRODUCT(-(Diário!$E$6:$E$2018='Analítico Cx.'!$B82),-(Diário!$O$6:$O$2018=E$1),(Diário!$F$6:$F$2018))</f>
        <v>0</v>
      </c>
      <c r="F82" s="221">
        <f>SUMPRODUCT(-(Diário!$E$6:$E$2018='Analítico Cx.'!$B82),-(Diário!$O$6:$O$2018=F$1),(Diário!$F$6:$F$2018))</f>
        <v>0</v>
      </c>
      <c r="G82" s="221">
        <f>SUMPRODUCT(-(Diário!$E$6:$E$2018='Analítico Cx.'!$B82),-(Diário!$O$6:$O$2018=G$1),(Diário!$F$6:$F$2018))</f>
        <v>0</v>
      </c>
      <c r="H82" s="221">
        <f>SUMPRODUCT(-(Diário!$E$6:$E$2018='Analítico Cx.'!$B82),-(Diário!$O$6:$O$2018=H$1),(Diário!$F$6:$F$2018))</f>
        <v>0</v>
      </c>
      <c r="I82" s="222">
        <f t="shared" si="11"/>
        <v>0</v>
      </c>
      <c r="J82" s="188">
        <f t="shared" si="12"/>
        <v>0</v>
      </c>
    </row>
    <row r="83" spans="1:10" ht="23.25" customHeight="1" x14ac:dyDescent="0.2">
      <c r="A83" s="231" t="s">
        <v>149</v>
      </c>
      <c r="B83" s="245" t="s">
        <v>197</v>
      </c>
      <c r="C83" s="221">
        <f>SUMPRODUCT(-(Diário!$E$6:$E$2018='Analítico Cx.'!$B83),-(Diário!$O$6:$O$2018=C$1),(Diário!$F$6:$F$2018))</f>
        <v>0</v>
      </c>
      <c r="D83" s="221">
        <f>SUMPRODUCT(-(Diário!$E$6:$E$2018='Analítico Cx.'!$B83),-(Diário!$O$6:$O$2018=D$1),(Diário!$F$6:$F$2018))</f>
        <v>0</v>
      </c>
      <c r="E83" s="221">
        <f>SUMPRODUCT(-(Diário!$E$6:$E$2018='Analítico Cx.'!$B83),-(Diário!$O$6:$O$2018=E$1),(Diário!$F$6:$F$2018))</f>
        <v>0</v>
      </c>
      <c r="F83" s="221">
        <f>SUMPRODUCT(-(Diário!$E$6:$E$2018='Analítico Cx.'!$B83),-(Diário!$O$6:$O$2018=F$1),(Diário!$F$6:$F$2018))</f>
        <v>0</v>
      </c>
      <c r="G83" s="221">
        <f>SUMPRODUCT(-(Diário!$E$6:$E$2018='Analítico Cx.'!$B83),-(Diário!$O$6:$O$2018=G$1),(Diário!$F$6:$F$2018))</f>
        <v>0</v>
      </c>
      <c r="H83" s="221">
        <f>SUMPRODUCT(-(Diário!$E$6:$E$2018='Analítico Cx.'!$B83),-(Diário!$O$6:$O$2018=H$1),(Diário!$F$6:$F$2018))</f>
        <v>0</v>
      </c>
      <c r="I83" s="222">
        <f t="shared" si="11"/>
        <v>0</v>
      </c>
      <c r="J83" s="188">
        <f t="shared" si="12"/>
        <v>0</v>
      </c>
    </row>
    <row r="84" spans="1:10" ht="23.25" customHeight="1" x14ac:dyDescent="0.2">
      <c r="A84" s="231" t="s">
        <v>150</v>
      </c>
      <c r="B84" s="245" t="s">
        <v>91</v>
      </c>
      <c r="C84" s="221">
        <f>SUMPRODUCT(-(Diário!$E$6:$E$2018='Analítico Cx.'!$B84),-(Diário!$O$6:$O$2018=C$1),(Diário!$F$6:$F$2018))</f>
        <v>2500</v>
      </c>
      <c r="D84" s="221">
        <f>SUMPRODUCT(-(Diário!$E$6:$E$2018='Analítico Cx.'!$B84),-(Diário!$O$6:$O$2018=D$1),(Diário!$F$6:$F$2018))</f>
        <v>3050.25</v>
      </c>
      <c r="E84" s="221">
        <f>SUMPRODUCT(-(Diário!$E$6:$E$2018='Analítico Cx.'!$B84),-(Diário!$O$6:$O$2018=E$1),(Diário!$F$6:$F$2018))</f>
        <v>3450</v>
      </c>
      <c r="F84" s="221">
        <f>SUMPRODUCT(-(Diário!$E$6:$E$2018='Analítico Cx.'!$B84),-(Diário!$O$6:$O$2018=F$1),(Diário!$F$6:$F$2018))</f>
        <v>3903</v>
      </c>
      <c r="G84" s="221">
        <f>SUMPRODUCT(-(Diário!$E$6:$E$2018='Analítico Cx.'!$B84),-(Diário!$O$6:$O$2018=G$1),(Diário!$F$6:$F$2018))</f>
        <v>0</v>
      </c>
      <c r="H84" s="221">
        <f>SUMPRODUCT(-(Diário!$E$6:$E$2018='Analítico Cx.'!$B84),-(Diário!$O$6:$O$2018=H$1),(Diário!$F$6:$F$2018))</f>
        <v>0</v>
      </c>
      <c r="I84" s="222">
        <f t="shared" si="11"/>
        <v>12903.25</v>
      </c>
      <c r="J84" s="188">
        <f t="shared" si="12"/>
        <v>1.0839736877143152E-2</v>
      </c>
    </row>
    <row r="85" spans="1:10" ht="23.25" customHeight="1" x14ac:dyDescent="0.2">
      <c r="A85" s="231" t="s">
        <v>151</v>
      </c>
      <c r="B85" s="245" t="s">
        <v>87</v>
      </c>
      <c r="C85" s="221">
        <f>SUMPRODUCT(-(Diário!$E$6:$E$2018='Analítico Cx.'!$B85),-(Diário!$O$6:$O$2018=C$1),(Diário!$F$6:$F$2018))</f>
        <v>0</v>
      </c>
      <c r="D85" s="221">
        <f>SUMPRODUCT(-(Diário!$E$6:$E$2018='Analítico Cx.'!$B85),-(Diário!$O$6:$O$2018=D$1),(Diário!$F$6:$F$2018))</f>
        <v>0</v>
      </c>
      <c r="E85" s="221">
        <f>SUMPRODUCT(-(Diário!$E$6:$E$2018='Analítico Cx.'!$B85),-(Diário!$O$6:$O$2018=E$1),(Diário!$F$6:$F$2018))</f>
        <v>0</v>
      </c>
      <c r="F85" s="221">
        <f>SUMPRODUCT(-(Diário!$E$6:$E$2018='Analítico Cx.'!$B85),-(Diário!$O$6:$O$2018=F$1),(Diário!$F$6:$F$2018))</f>
        <v>0</v>
      </c>
      <c r="G85" s="221">
        <f>SUMPRODUCT(-(Diário!$E$6:$E$2018='Analítico Cx.'!$B85),-(Diário!$O$6:$O$2018=G$1),(Diário!$F$6:$F$2018))</f>
        <v>0</v>
      </c>
      <c r="H85" s="221">
        <f>SUMPRODUCT(-(Diário!$E$6:$E$2018='Analítico Cx.'!$B85),-(Diário!$O$6:$O$2018=H$1),(Diário!$F$6:$F$2018))</f>
        <v>0</v>
      </c>
      <c r="I85" s="222">
        <f t="shared" si="11"/>
        <v>0</v>
      </c>
      <c r="J85" s="188">
        <f t="shared" si="12"/>
        <v>0</v>
      </c>
    </row>
    <row r="86" spans="1:10" ht="23.25" customHeight="1" x14ac:dyDescent="0.2">
      <c r="A86" s="231" t="s">
        <v>152</v>
      </c>
      <c r="B86" s="245" t="s">
        <v>185</v>
      </c>
      <c r="C86" s="221">
        <f>SUMPRODUCT(-(Diário!$E$6:$E$2018='Analítico Cx.'!$B86),-(Diário!$O$6:$O$2018=C$1),(Diário!$F$6:$F$2018))</f>
        <v>0</v>
      </c>
      <c r="D86" s="221">
        <f>SUMPRODUCT(-(Diário!$E$6:$E$2018='Analítico Cx.'!$B86),-(Diário!$O$6:$O$2018=D$1),(Diário!$F$6:$F$2018))</f>
        <v>0</v>
      </c>
      <c r="E86" s="221">
        <f>SUMPRODUCT(-(Diário!$E$6:$E$2018='Analítico Cx.'!$B86),-(Diário!$O$6:$O$2018=E$1),(Diário!$F$6:$F$2018))</f>
        <v>0</v>
      </c>
      <c r="F86" s="221">
        <f>SUMPRODUCT(-(Diário!$E$6:$E$2018='Analítico Cx.'!$B86),-(Diário!$O$6:$O$2018=F$1),(Diário!$F$6:$F$2018))</f>
        <v>0</v>
      </c>
      <c r="G86" s="221">
        <f>SUMPRODUCT(-(Diário!$E$6:$E$2018='Analítico Cx.'!$B86),-(Diário!$O$6:$O$2018=G$1),(Diário!$F$6:$F$2018))</f>
        <v>0</v>
      </c>
      <c r="H86" s="221">
        <f>SUMPRODUCT(-(Diário!$E$6:$E$2018='Analítico Cx.'!$B86),-(Diário!$O$6:$O$2018=H$1),(Diário!$F$6:$F$2018))</f>
        <v>0</v>
      </c>
      <c r="I86" s="222">
        <f t="shared" si="11"/>
        <v>0</v>
      </c>
      <c r="J86" s="188">
        <f t="shared" si="12"/>
        <v>0</v>
      </c>
    </row>
    <row r="87" spans="1:10" ht="23.25" customHeight="1" x14ac:dyDescent="0.2">
      <c r="A87" s="231" t="s">
        <v>153</v>
      </c>
      <c r="B87" s="245" t="s">
        <v>62</v>
      </c>
      <c r="C87" s="221">
        <f>SUMPRODUCT(-(Diário!$E$6:$E$2018='Analítico Cx.'!$B87),-(Diário!$O$6:$O$2018=C$1),(Diário!$F$6:$F$2018))</f>
        <v>0</v>
      </c>
      <c r="D87" s="221">
        <f>SUMPRODUCT(-(Diário!$E$6:$E$2018='Analítico Cx.'!$B87),-(Diário!$O$6:$O$2018=D$1),(Diário!$F$6:$F$2018))</f>
        <v>0</v>
      </c>
      <c r="E87" s="221">
        <f>SUMPRODUCT(-(Diário!$E$6:$E$2018='Analítico Cx.'!$B87),-(Diário!$O$6:$O$2018=E$1),(Diário!$F$6:$F$2018))</f>
        <v>616.29999999999995</v>
      </c>
      <c r="F87" s="221">
        <f>SUMPRODUCT(-(Diário!$E$6:$E$2018='Analítico Cx.'!$B87),-(Diário!$O$6:$O$2018=F$1),(Diário!$F$6:$F$2018))</f>
        <v>0</v>
      </c>
      <c r="G87" s="221">
        <f>SUMPRODUCT(-(Diário!$E$6:$E$2018='Analítico Cx.'!$B87),-(Diário!$O$6:$O$2018=G$1),(Diário!$F$6:$F$2018))</f>
        <v>0</v>
      </c>
      <c r="H87" s="221">
        <f>SUMPRODUCT(-(Diário!$E$6:$E$2018='Analítico Cx.'!$B87),-(Diário!$O$6:$O$2018=H$1),(Diário!$F$6:$F$2018))</f>
        <v>0</v>
      </c>
      <c r="I87" s="222">
        <f t="shared" si="11"/>
        <v>616.29999999999995</v>
      </c>
      <c r="J87" s="188">
        <f t="shared" si="12"/>
        <v>5.1774009163453583E-4</v>
      </c>
    </row>
    <row r="88" spans="1:10" ht="23.25" customHeight="1" x14ac:dyDescent="0.2">
      <c r="A88" s="231" t="s">
        <v>154</v>
      </c>
      <c r="B88" s="245" t="s">
        <v>61</v>
      </c>
      <c r="C88" s="221">
        <f>SUMPRODUCT(-(Diário!$E$6:$E$2018='Analítico Cx.'!$B88),-(Diário!$O$6:$O$2018=C$1),(Diário!$F$6:$F$2018))</f>
        <v>0</v>
      </c>
      <c r="D88" s="221">
        <f>SUMPRODUCT(-(Diário!$E$6:$E$2018='Analítico Cx.'!$B88),-(Diário!$O$6:$O$2018=D$1),(Diário!$F$6:$F$2018))</f>
        <v>0</v>
      </c>
      <c r="E88" s="221">
        <f>SUMPRODUCT(-(Diário!$E$6:$E$2018='Analítico Cx.'!$B88),-(Diário!$O$6:$O$2018=E$1),(Diário!$F$6:$F$2018))</f>
        <v>0</v>
      </c>
      <c r="F88" s="221">
        <f>SUMPRODUCT(-(Diário!$E$6:$E$2018='Analítico Cx.'!$B88),-(Diário!$O$6:$O$2018=F$1),(Diário!$F$6:$F$2018))</f>
        <v>0</v>
      </c>
      <c r="G88" s="221">
        <f>SUMPRODUCT(-(Diário!$E$6:$E$2018='Analítico Cx.'!$B88),-(Diário!$O$6:$O$2018=G$1),(Diário!$F$6:$F$2018))</f>
        <v>0</v>
      </c>
      <c r="H88" s="221">
        <f>SUMPRODUCT(-(Diário!$E$6:$E$2018='Analítico Cx.'!$B88),-(Diário!$O$6:$O$2018=H$1),(Diário!$F$6:$F$2018))</f>
        <v>0</v>
      </c>
      <c r="I88" s="222">
        <f t="shared" si="11"/>
        <v>0</v>
      </c>
      <c r="J88" s="188">
        <f t="shared" si="12"/>
        <v>0</v>
      </c>
    </row>
    <row r="89" spans="1:10" ht="23.25" customHeight="1" x14ac:dyDescent="0.2">
      <c r="A89" s="231" t="s">
        <v>155</v>
      </c>
      <c r="B89" s="245" t="s">
        <v>72</v>
      </c>
      <c r="C89" s="221">
        <f>SUMPRODUCT(-(Diário!$E$6:$E$2018='Analítico Cx.'!$B89),-(Diário!$O$6:$O$2018=C$1),(Diário!$F$6:$F$2018))</f>
        <v>396.9499999999997</v>
      </c>
      <c r="D89" s="221">
        <f>SUMPRODUCT(-(Diário!$E$6:$E$2018='Analítico Cx.'!$B89),-(Diário!$O$6:$O$2018=D$1),(Diário!$F$6:$F$2018))</f>
        <v>430.29999999999967</v>
      </c>
      <c r="E89" s="221">
        <f>SUMPRODUCT(-(Diário!$E$6:$E$2018='Analítico Cx.'!$B89),-(Diário!$O$6:$O$2018=E$1),(Diário!$F$6:$F$2018))</f>
        <v>363.89999999999986</v>
      </c>
      <c r="F89" s="221">
        <f>SUMPRODUCT(-(Diário!$E$6:$E$2018='Analítico Cx.'!$B89),-(Diário!$O$6:$O$2018=F$1),(Diário!$F$6:$F$2018))</f>
        <v>356.02999999999992</v>
      </c>
      <c r="G89" s="221">
        <f>SUMPRODUCT(-(Diário!$E$6:$E$2018='Analítico Cx.'!$B89),-(Diário!$O$6:$O$2018=G$1),(Diário!$F$6:$F$2018))</f>
        <v>0</v>
      </c>
      <c r="H89" s="221">
        <f>SUMPRODUCT(-(Diário!$E$6:$E$2018='Analítico Cx.'!$B89),-(Diário!$O$6:$O$2018=H$1),(Diário!$F$6:$F$2018))</f>
        <v>0</v>
      </c>
      <c r="I89" s="222">
        <f t="shared" ref="I89:I117" si="13">SUM(C89:H89)</f>
        <v>1547.1799999999992</v>
      </c>
      <c r="J89" s="188">
        <f t="shared" ref="J89:J120" si="14">IF($I$155=0,0,I89/$I$155)</f>
        <v>1.2997519308374506E-3</v>
      </c>
    </row>
    <row r="90" spans="1:10" ht="23.25" customHeight="1" x14ac:dyDescent="0.2">
      <c r="A90" s="231" t="s">
        <v>156</v>
      </c>
      <c r="B90" s="245" t="s">
        <v>70</v>
      </c>
      <c r="C90" s="221">
        <f>SUMPRODUCT(-(Diário!$E$6:$E$2018='Analítico Cx.'!$B90),-(Diário!$O$6:$O$2018=C$1),(Diário!$F$6:$F$2018))</f>
        <v>0</v>
      </c>
      <c r="D90" s="221">
        <f>SUMPRODUCT(-(Diário!$E$6:$E$2018='Analítico Cx.'!$B90),-(Diário!$O$6:$O$2018=D$1),(Diário!$F$6:$F$2018))</f>
        <v>0</v>
      </c>
      <c r="E90" s="221">
        <f>SUMPRODUCT(-(Diário!$E$6:$E$2018='Analítico Cx.'!$B90),-(Diário!$O$6:$O$2018=E$1),(Diário!$F$6:$F$2018))</f>
        <v>0</v>
      </c>
      <c r="F90" s="221">
        <f>SUMPRODUCT(-(Diário!$E$6:$E$2018='Analítico Cx.'!$B90),-(Diário!$O$6:$O$2018=F$1),(Diário!$F$6:$F$2018))</f>
        <v>0</v>
      </c>
      <c r="G90" s="221">
        <f>SUMPRODUCT(-(Diário!$E$6:$E$2018='Analítico Cx.'!$B90),-(Diário!$O$6:$O$2018=G$1),(Diário!$F$6:$F$2018))</f>
        <v>0</v>
      </c>
      <c r="H90" s="221">
        <f>SUMPRODUCT(-(Diário!$E$6:$E$2018='Analítico Cx.'!$B90),-(Diário!$O$6:$O$2018=H$1),(Diário!$F$6:$F$2018))</f>
        <v>0</v>
      </c>
      <c r="I90" s="222">
        <f t="shared" si="13"/>
        <v>0</v>
      </c>
      <c r="J90" s="188">
        <f t="shared" si="14"/>
        <v>0</v>
      </c>
    </row>
    <row r="91" spans="1:10" ht="23.25" customHeight="1" x14ac:dyDescent="0.2">
      <c r="A91" s="231" t="s">
        <v>198</v>
      </c>
      <c r="B91" s="245" t="s">
        <v>68</v>
      </c>
      <c r="C91" s="221">
        <f>SUMPRODUCT(-(Diário!$E$6:$E$2018='Analítico Cx.'!$B91),-(Diário!$O$6:$O$2018=C$1),(Diário!$F$6:$F$2018))</f>
        <v>47.14</v>
      </c>
      <c r="D91" s="221">
        <f>SUMPRODUCT(-(Diário!$E$6:$E$2018='Analítico Cx.'!$B91),-(Diário!$O$6:$O$2018=D$1),(Diário!$F$6:$F$2018))</f>
        <v>83.25</v>
      </c>
      <c r="E91" s="221">
        <f>SUMPRODUCT(-(Diário!$E$6:$E$2018='Analítico Cx.'!$B91),-(Diário!$O$6:$O$2018=E$1),(Diário!$F$6:$F$2018))</f>
        <v>85.36</v>
      </c>
      <c r="F91" s="221">
        <f>SUMPRODUCT(-(Diário!$E$6:$E$2018='Analítico Cx.'!$B91),-(Diário!$O$6:$O$2018=F$1),(Diário!$F$6:$F$2018))</f>
        <v>88.42</v>
      </c>
      <c r="G91" s="221">
        <f>SUMPRODUCT(-(Diário!$E$6:$E$2018='Analítico Cx.'!$B91),-(Diário!$O$6:$O$2018=G$1),(Diário!$F$6:$F$2018))</f>
        <v>0</v>
      </c>
      <c r="H91" s="221">
        <f>SUMPRODUCT(-(Diário!$E$6:$E$2018='Analítico Cx.'!$B91),-(Diário!$O$6:$O$2018=H$1),(Diário!$F$6:$F$2018))</f>
        <v>0</v>
      </c>
      <c r="I91" s="222">
        <f t="shared" si="13"/>
        <v>304.17</v>
      </c>
      <c r="J91" s="188">
        <f t="shared" si="14"/>
        <v>2.5552653524659548E-4</v>
      </c>
    </row>
    <row r="92" spans="1:10" ht="23.25" customHeight="1" x14ac:dyDescent="0.2">
      <c r="A92" s="231" t="s">
        <v>199</v>
      </c>
      <c r="B92" s="245" t="s">
        <v>69</v>
      </c>
      <c r="C92" s="221">
        <f>SUMPRODUCT(-(Diário!$E$6:$E$2018='Analítico Cx.'!$B92),-(Diário!$O$6:$O$2018=C$1),(Diário!$F$6:$F$2018))</f>
        <v>141.69</v>
      </c>
      <c r="D92" s="221">
        <f>SUMPRODUCT(-(Diário!$E$6:$E$2018='Analítico Cx.'!$B92),-(Diário!$O$6:$O$2018=D$1),(Diário!$F$6:$F$2018))</f>
        <v>97.48</v>
      </c>
      <c r="E92" s="221">
        <f>SUMPRODUCT(-(Diário!$E$6:$E$2018='Analítico Cx.'!$B92),-(Diário!$O$6:$O$2018=E$1),(Diário!$F$6:$F$2018))</f>
        <v>0</v>
      </c>
      <c r="F92" s="221">
        <f>SUMPRODUCT(-(Diário!$E$6:$E$2018='Analítico Cx.'!$B92),-(Diário!$O$6:$O$2018=F$1),(Diário!$F$6:$F$2018))</f>
        <v>0</v>
      </c>
      <c r="G92" s="221">
        <f>SUMPRODUCT(-(Diário!$E$6:$E$2018='Analítico Cx.'!$B92),-(Diário!$O$6:$O$2018=G$1),(Diário!$F$6:$F$2018))</f>
        <v>0</v>
      </c>
      <c r="H92" s="221">
        <f>SUMPRODUCT(-(Diário!$E$6:$E$2018='Analítico Cx.'!$B92),-(Diário!$O$6:$O$2018=H$1),(Diário!$F$6:$F$2018))</f>
        <v>0</v>
      </c>
      <c r="I92" s="222">
        <f t="shared" si="13"/>
        <v>239.17000000000002</v>
      </c>
      <c r="J92" s="188">
        <f t="shared" si="14"/>
        <v>2.0092146311249709E-4</v>
      </c>
    </row>
    <row r="93" spans="1:10" ht="23.25" customHeight="1" x14ac:dyDescent="0.2">
      <c r="A93" s="231" t="s">
        <v>200</v>
      </c>
      <c r="B93" s="245" t="s">
        <v>79</v>
      </c>
      <c r="C93" s="221">
        <f>SUMPRODUCT(-(Diário!$E$6:$E$2018='Analítico Cx.'!$B93),-(Diário!$O$6:$O$2018=C$1),(Diário!$F$6:$F$2018))</f>
        <v>195.3</v>
      </c>
      <c r="D93" s="221">
        <f>SUMPRODUCT(-(Diário!$E$6:$E$2018='Analítico Cx.'!$B93),-(Diário!$O$6:$O$2018=D$1),(Diário!$F$6:$F$2018))</f>
        <v>253.82</v>
      </c>
      <c r="E93" s="221">
        <f>SUMPRODUCT(-(Diário!$E$6:$E$2018='Analítico Cx.'!$B93),-(Diário!$O$6:$O$2018=E$1),(Diário!$F$6:$F$2018))</f>
        <v>960.14</v>
      </c>
      <c r="F93" s="221">
        <f>SUMPRODUCT(-(Diário!$E$6:$E$2018='Analítico Cx.'!$B93),-(Diário!$O$6:$O$2018=F$1),(Diário!$F$6:$F$2018))</f>
        <v>204.39</v>
      </c>
      <c r="G93" s="221">
        <f>SUMPRODUCT(-(Diário!$E$6:$E$2018='Analítico Cx.'!$B93),-(Diário!$O$6:$O$2018=G$1),(Diário!$F$6:$F$2018))</f>
        <v>0</v>
      </c>
      <c r="H93" s="221">
        <f>SUMPRODUCT(-(Diário!$E$6:$E$2018='Analítico Cx.'!$B93),-(Diário!$O$6:$O$2018=H$1),(Diário!$F$6:$F$2018))</f>
        <v>0</v>
      </c>
      <c r="I93" s="222">
        <f t="shared" si="13"/>
        <v>1613.65</v>
      </c>
      <c r="J93" s="188">
        <f t="shared" si="14"/>
        <v>1.3555919176798132E-3</v>
      </c>
    </row>
    <row r="94" spans="1:10" ht="23.25" customHeight="1" x14ac:dyDescent="0.2">
      <c r="A94" s="231" t="s">
        <v>201</v>
      </c>
      <c r="B94" s="245" t="s">
        <v>71</v>
      </c>
      <c r="C94" s="221">
        <f>SUMPRODUCT(-(Diário!$E$6:$E$2018='Analítico Cx.'!$B94),-(Diário!$O$6:$O$2018=C$1),(Diário!$F$6:$F$2018))</f>
        <v>0</v>
      </c>
      <c r="D94" s="221">
        <f>SUMPRODUCT(-(Diário!$E$6:$E$2018='Analítico Cx.'!$B94),-(Diário!$O$6:$O$2018=D$1),(Diário!$F$6:$F$2018))</f>
        <v>0</v>
      </c>
      <c r="E94" s="221">
        <f>SUMPRODUCT(-(Diário!$E$6:$E$2018='Analítico Cx.'!$B94),-(Diário!$O$6:$O$2018=E$1),(Diário!$F$6:$F$2018))</f>
        <v>0</v>
      </c>
      <c r="F94" s="221">
        <f>SUMPRODUCT(-(Diário!$E$6:$E$2018='Analítico Cx.'!$B94),-(Diário!$O$6:$O$2018=F$1),(Diário!$F$6:$F$2018))</f>
        <v>0</v>
      </c>
      <c r="G94" s="221">
        <f>SUMPRODUCT(-(Diário!$E$6:$E$2018='Analítico Cx.'!$B94),-(Diário!$O$6:$O$2018=G$1),(Diário!$F$6:$F$2018))</f>
        <v>0</v>
      </c>
      <c r="H94" s="221">
        <f>SUMPRODUCT(-(Diário!$E$6:$E$2018='Analítico Cx.'!$B94),-(Diário!$O$6:$O$2018=H$1),(Diário!$F$6:$F$2018))</f>
        <v>0</v>
      </c>
      <c r="I94" s="222">
        <f t="shared" si="13"/>
        <v>0</v>
      </c>
      <c r="J94" s="188">
        <f t="shared" si="14"/>
        <v>0</v>
      </c>
    </row>
    <row r="95" spans="1:10" ht="23.25" customHeight="1" x14ac:dyDescent="0.2">
      <c r="A95" s="231" t="s">
        <v>202</v>
      </c>
      <c r="B95" s="245" t="s">
        <v>143</v>
      </c>
      <c r="C95" s="221">
        <f>SUMPRODUCT(-(Diário!$E$6:$E$2018='Analítico Cx.'!$B95),-(Diário!$O$6:$O$2018=C$1),(Diário!$F$6:$F$2018))</f>
        <v>0</v>
      </c>
      <c r="D95" s="221">
        <f>SUMPRODUCT(-(Diário!$E$6:$E$2018='Analítico Cx.'!$B95),-(Diário!$O$6:$O$2018=D$1),(Diário!$F$6:$F$2018))</f>
        <v>0</v>
      </c>
      <c r="E95" s="221">
        <f>SUMPRODUCT(-(Diário!$E$6:$E$2018='Analítico Cx.'!$B95),-(Diário!$O$6:$O$2018=E$1),(Diário!$F$6:$F$2018))</f>
        <v>303.04000000000002</v>
      </c>
      <c r="F95" s="221">
        <f>SUMPRODUCT(-(Diário!$E$6:$E$2018='Analítico Cx.'!$B95),-(Diário!$O$6:$O$2018=F$1),(Diário!$F$6:$F$2018))</f>
        <v>0</v>
      </c>
      <c r="G95" s="221">
        <f>SUMPRODUCT(-(Diário!$E$6:$E$2018='Analítico Cx.'!$B95),-(Diário!$O$6:$O$2018=G$1),(Diário!$F$6:$F$2018))</f>
        <v>0</v>
      </c>
      <c r="H95" s="221">
        <f>SUMPRODUCT(-(Diário!$E$6:$E$2018='Analítico Cx.'!$B95),-(Diário!$O$6:$O$2018=H$1),(Diário!$F$6:$F$2018))</f>
        <v>0</v>
      </c>
      <c r="I95" s="222">
        <f t="shared" si="13"/>
        <v>303.04000000000002</v>
      </c>
      <c r="J95" s="188">
        <f t="shared" si="14"/>
        <v>2.5457724706949499E-4</v>
      </c>
    </row>
    <row r="96" spans="1:10" ht="23.25" customHeight="1" x14ac:dyDescent="0.2">
      <c r="A96" s="231" t="s">
        <v>203</v>
      </c>
      <c r="B96" s="245" t="s">
        <v>141</v>
      </c>
      <c r="C96" s="221">
        <f>SUMPRODUCT(-(Diário!$E$6:$E$2018='Analítico Cx.'!$B96),-(Diário!$O$6:$O$2018=C$1),(Diário!$F$6:$F$2018))</f>
        <v>498.1</v>
      </c>
      <c r="D96" s="221">
        <f>SUMPRODUCT(-(Diário!$E$6:$E$2018='Analítico Cx.'!$B96),-(Diário!$O$6:$O$2018=D$1),(Diário!$F$6:$F$2018))</f>
        <v>710.7</v>
      </c>
      <c r="E96" s="221">
        <f>SUMPRODUCT(-(Diário!$E$6:$E$2018='Analítico Cx.'!$B96),-(Diário!$O$6:$O$2018=E$1),(Diário!$F$6:$F$2018))</f>
        <v>0</v>
      </c>
      <c r="F96" s="221">
        <f>SUMPRODUCT(-(Diário!$E$6:$E$2018='Analítico Cx.'!$B96),-(Diário!$O$6:$O$2018=F$1),(Diário!$F$6:$F$2018))</f>
        <v>0</v>
      </c>
      <c r="G96" s="221">
        <f>SUMPRODUCT(-(Diário!$E$6:$E$2018='Analítico Cx.'!$B96),-(Diário!$O$6:$O$2018=G$1),(Diário!$F$6:$F$2018))</f>
        <v>0</v>
      </c>
      <c r="H96" s="221">
        <f>SUMPRODUCT(-(Diário!$E$6:$E$2018='Analítico Cx.'!$B96),-(Diário!$O$6:$O$2018=H$1),(Diário!$F$6:$F$2018))</f>
        <v>0</v>
      </c>
      <c r="I96" s="222">
        <f t="shared" si="13"/>
        <v>1208.8000000000002</v>
      </c>
      <c r="J96" s="188">
        <f t="shared" si="14"/>
        <v>1.0154863260876635E-3</v>
      </c>
    </row>
    <row r="97" spans="1:10" ht="23.25" customHeight="1" x14ac:dyDescent="0.2">
      <c r="A97" s="231" t="s">
        <v>204</v>
      </c>
      <c r="B97" s="245" t="s">
        <v>63</v>
      </c>
      <c r="C97" s="221">
        <f>SUMPRODUCT(-(Diário!$E$6:$E$2018='Analítico Cx.'!$B97),-(Diário!$O$6:$O$2018=C$1),(Diário!$F$6:$F$2018))</f>
        <v>0</v>
      </c>
      <c r="D97" s="221">
        <f>SUMPRODUCT(-(Diário!$E$6:$E$2018='Analítico Cx.'!$B97),-(Diário!$O$6:$O$2018=D$1),(Diário!$F$6:$F$2018))</f>
        <v>310.62</v>
      </c>
      <c r="E97" s="221">
        <f>SUMPRODUCT(-(Diário!$E$6:$E$2018='Analítico Cx.'!$B97),-(Diário!$O$6:$O$2018=E$1),(Diário!$F$6:$F$2018))</f>
        <v>150</v>
      </c>
      <c r="F97" s="221">
        <f>SUMPRODUCT(-(Diário!$E$6:$E$2018='Analítico Cx.'!$B97),-(Diário!$O$6:$O$2018=F$1),(Diário!$F$6:$F$2018))</f>
        <v>4553.13</v>
      </c>
      <c r="G97" s="221">
        <f>SUMPRODUCT(-(Diário!$E$6:$E$2018='Analítico Cx.'!$B97),-(Diário!$O$6:$O$2018=G$1),(Diário!$F$6:$F$2018))</f>
        <v>0</v>
      </c>
      <c r="H97" s="221">
        <f>SUMPRODUCT(-(Diário!$E$6:$E$2018='Analítico Cx.'!$B97),-(Diário!$O$6:$O$2018=H$1),(Diário!$F$6:$F$2018))</f>
        <v>0</v>
      </c>
      <c r="I97" s="222">
        <f t="shared" si="13"/>
        <v>5013.75</v>
      </c>
      <c r="J97" s="188">
        <f t="shared" si="14"/>
        <v>4.2119412371128574E-3</v>
      </c>
    </row>
    <row r="98" spans="1:10" ht="23.25" customHeight="1" x14ac:dyDescent="0.2">
      <c r="A98" s="231" t="s">
        <v>205</v>
      </c>
      <c r="B98" s="245" t="s">
        <v>89</v>
      </c>
      <c r="C98" s="221">
        <f>SUMPRODUCT(-(Diário!$E$6:$E$2018='Analítico Cx.'!$B98),-(Diário!$O$6:$O$2018=C$1),(Diário!$F$6:$F$2018))</f>
        <v>0</v>
      </c>
      <c r="D98" s="221">
        <f>SUMPRODUCT(-(Diário!$E$6:$E$2018='Analítico Cx.'!$B98),-(Diário!$O$6:$O$2018=D$1),(Diário!$F$6:$F$2018))</f>
        <v>137.11000000000001</v>
      </c>
      <c r="E98" s="221">
        <f>SUMPRODUCT(-(Diário!$E$6:$E$2018='Analítico Cx.'!$B98),-(Diário!$O$6:$O$2018=E$1),(Diário!$F$6:$F$2018))</f>
        <v>0</v>
      </c>
      <c r="F98" s="221">
        <f>SUMPRODUCT(-(Diário!$E$6:$E$2018='Analítico Cx.'!$B98),-(Diário!$O$6:$O$2018=F$1),(Diário!$F$6:$F$2018))</f>
        <v>0</v>
      </c>
      <c r="G98" s="221">
        <f>SUMPRODUCT(-(Diário!$E$6:$E$2018='Analítico Cx.'!$B98),-(Diário!$O$6:$O$2018=G$1),(Diário!$F$6:$F$2018))</f>
        <v>0</v>
      </c>
      <c r="H98" s="221">
        <f>SUMPRODUCT(-(Diário!$E$6:$E$2018='Analítico Cx.'!$B98),-(Diário!$O$6:$O$2018=H$1),(Diário!$F$6:$F$2018))</f>
        <v>0</v>
      </c>
      <c r="I98" s="222">
        <f t="shared" si="13"/>
        <v>137.11000000000001</v>
      </c>
      <c r="J98" s="188">
        <f t="shared" si="14"/>
        <v>1.1518309908163431E-4</v>
      </c>
    </row>
    <row r="99" spans="1:10" ht="23.25" customHeight="1" x14ac:dyDescent="0.2">
      <c r="A99" s="231" t="s">
        <v>206</v>
      </c>
      <c r="B99" s="245" t="s">
        <v>264</v>
      </c>
      <c r="C99" s="221">
        <f>SUMPRODUCT(-(Diário!$E$6:$E$2018='Analítico Cx.'!$B99),-(Diário!$O$6:$O$2018=C$1),(Diário!$F$6:$F$2018))</f>
        <v>0</v>
      </c>
      <c r="D99" s="221">
        <f>SUMPRODUCT(-(Diário!$E$6:$E$2018='Analítico Cx.'!$B99),-(Diário!$O$6:$O$2018=D$1),(Diário!$F$6:$F$2018))</f>
        <v>0</v>
      </c>
      <c r="E99" s="221">
        <f>SUMPRODUCT(-(Diário!$E$6:$E$2018='Analítico Cx.'!$B99),-(Diário!$O$6:$O$2018=E$1),(Diário!$F$6:$F$2018))</f>
        <v>0</v>
      </c>
      <c r="F99" s="221">
        <f>SUMPRODUCT(-(Diário!$E$6:$E$2018='Analítico Cx.'!$B99),-(Diário!$O$6:$O$2018=F$1),(Diário!$F$6:$F$2018))</f>
        <v>0</v>
      </c>
      <c r="G99" s="221">
        <f>SUMPRODUCT(-(Diário!$E$6:$E$2018='Analítico Cx.'!$B99),-(Diário!$O$6:$O$2018=G$1),(Diário!$F$6:$F$2018))</f>
        <v>0</v>
      </c>
      <c r="H99" s="221">
        <f>SUMPRODUCT(-(Diário!$E$6:$E$2018='Analítico Cx.'!$B99),-(Diário!$O$6:$O$2018=H$1),(Diário!$F$6:$F$2018))</f>
        <v>0</v>
      </c>
      <c r="I99" s="222">
        <f t="shared" si="13"/>
        <v>0</v>
      </c>
      <c r="J99" s="188">
        <f t="shared" si="14"/>
        <v>0</v>
      </c>
    </row>
    <row r="100" spans="1:10" ht="23.25" customHeight="1" x14ac:dyDescent="0.2">
      <c r="A100" s="231" t="s">
        <v>207</v>
      </c>
      <c r="B100" s="245" t="s">
        <v>0</v>
      </c>
      <c r="C100" s="221">
        <f>SUMPRODUCT(-(Diário!$E$6:$E$2018='Analítico Cx.'!$B100),-(Diário!$O$6:$O$2018=C$1),(Diário!$F$6:$F$2018))</f>
        <v>770.48</v>
      </c>
      <c r="D100" s="221">
        <f>SUMPRODUCT(-(Diário!$E$6:$E$2018='Analítico Cx.'!$B100),-(Diário!$O$6:$O$2018=D$1),(Diário!$F$6:$F$2018))</f>
        <v>148.9</v>
      </c>
      <c r="E100" s="221">
        <f>SUMPRODUCT(-(Diário!$E$6:$E$2018='Analítico Cx.'!$B100),-(Diário!$O$6:$O$2018=E$1),(Diário!$F$6:$F$2018))</f>
        <v>0</v>
      </c>
      <c r="F100" s="221">
        <f>SUMPRODUCT(-(Diário!$E$6:$E$2018='Analítico Cx.'!$B100),-(Diário!$O$6:$O$2018=F$1),(Diário!$F$6:$F$2018))</f>
        <v>0</v>
      </c>
      <c r="G100" s="221">
        <f>SUMPRODUCT(-(Diário!$E$6:$E$2018='Analítico Cx.'!$B100),-(Diário!$O$6:$O$2018=G$1),(Diário!$F$6:$F$2018))</f>
        <v>0</v>
      </c>
      <c r="H100" s="221">
        <f>SUMPRODUCT(-(Diário!$E$6:$E$2018='Analítico Cx.'!$B100),-(Diário!$O$6:$O$2018=H$1),(Diário!$F$6:$F$2018))</f>
        <v>0</v>
      </c>
      <c r="I100" s="222">
        <f t="shared" si="13"/>
        <v>919.38</v>
      </c>
      <c r="J100" s="188">
        <f t="shared" si="14"/>
        <v>7.7235094182534416E-4</v>
      </c>
    </row>
    <row r="101" spans="1:10" ht="23.25" customHeight="1" x14ac:dyDescent="0.2">
      <c r="A101" s="231" t="s">
        <v>208</v>
      </c>
      <c r="B101" s="244" t="s">
        <v>90</v>
      </c>
      <c r="C101" s="221">
        <f>SUMPRODUCT(-(Diário!$E$6:$E$2018='Analítico Cx.'!$B101),-(Diário!$O$6:$O$2018=C$1),(Diário!$F$6:$F$2018))</f>
        <v>0</v>
      </c>
      <c r="D101" s="221">
        <f>SUMPRODUCT(-(Diário!$E$6:$E$2018='Analítico Cx.'!$B101),-(Diário!$O$6:$O$2018=D$1),(Diário!$F$6:$F$2018))</f>
        <v>0</v>
      </c>
      <c r="E101" s="221">
        <f>SUMPRODUCT(-(Diário!$E$6:$E$2018='Analítico Cx.'!$B101),-(Diário!$O$6:$O$2018=E$1),(Diário!$F$6:$F$2018))</f>
        <v>0</v>
      </c>
      <c r="F101" s="221">
        <f>SUMPRODUCT(-(Diário!$E$6:$E$2018='Analítico Cx.'!$B101),-(Diário!$O$6:$O$2018=F$1),(Diário!$F$6:$F$2018))</f>
        <v>0</v>
      </c>
      <c r="G101" s="221">
        <f>SUMPRODUCT(-(Diário!$E$6:$E$2018='Analítico Cx.'!$B101),-(Diário!$O$6:$O$2018=G$1),(Diário!$F$6:$F$2018))</f>
        <v>0</v>
      </c>
      <c r="H101" s="221">
        <f>SUMPRODUCT(-(Diário!$E$6:$E$2018='Analítico Cx.'!$B101),-(Diário!$O$6:$O$2018=H$1),(Diário!$F$6:$F$2018))</f>
        <v>0</v>
      </c>
      <c r="I101" s="222">
        <f t="shared" si="13"/>
        <v>0</v>
      </c>
      <c r="J101" s="188">
        <f t="shared" si="14"/>
        <v>0</v>
      </c>
    </row>
    <row r="102" spans="1:10" ht="23.25" customHeight="1" x14ac:dyDescent="0.2">
      <c r="A102" s="231" t="s">
        <v>209</v>
      </c>
      <c r="B102" s="246" t="s">
        <v>230</v>
      </c>
      <c r="C102" s="221">
        <f>SUMPRODUCT(-(Diário!$E$6:$E$2018='Analítico Cx.'!$B102),-(Diário!$O$6:$O$2018=C$1),(Diário!$F$6:$F$2018))</f>
        <v>0</v>
      </c>
      <c r="D102" s="221">
        <f>SUMPRODUCT(-(Diário!$E$6:$E$2018='Analítico Cx.'!$B102),-(Diário!$O$6:$O$2018=D$1),(Diário!$F$6:$F$2018))</f>
        <v>0</v>
      </c>
      <c r="E102" s="221">
        <f>SUMPRODUCT(-(Diário!$E$6:$E$2018='Analítico Cx.'!$B102),-(Diário!$O$6:$O$2018=E$1),(Diário!$F$6:$F$2018))</f>
        <v>0</v>
      </c>
      <c r="F102" s="221">
        <f>SUMPRODUCT(-(Diário!$E$6:$E$2018='Analítico Cx.'!$B102),-(Diário!$O$6:$O$2018=F$1),(Diário!$F$6:$F$2018))</f>
        <v>0</v>
      </c>
      <c r="G102" s="221">
        <f>SUMPRODUCT(-(Diário!$E$6:$E$2018='Analítico Cx.'!$B102),-(Diário!$O$6:$O$2018=G$1),(Diário!$F$6:$F$2018))</f>
        <v>0</v>
      </c>
      <c r="H102" s="221">
        <f>SUMPRODUCT(-(Diário!$E$6:$E$2018='Analítico Cx.'!$B102),-(Diário!$O$6:$O$2018=H$1),(Diário!$F$6:$F$2018))</f>
        <v>0</v>
      </c>
      <c r="I102" s="222">
        <f t="shared" si="13"/>
        <v>0</v>
      </c>
      <c r="J102" s="188">
        <f t="shared" si="14"/>
        <v>0</v>
      </c>
    </row>
    <row r="103" spans="1:10" ht="23.25" customHeight="1" x14ac:dyDescent="0.2">
      <c r="A103" s="231" t="s">
        <v>210</v>
      </c>
      <c r="B103" s="244" t="s">
        <v>274</v>
      </c>
      <c r="C103" s="221">
        <f>SUMPRODUCT(-(Diário!$E$6:$E$2018='Analítico Cx.'!$B103),-(Diário!$O$6:$O$2018=C$1),(Diário!$F$6:$F$2018))</f>
        <v>0</v>
      </c>
      <c r="D103" s="221">
        <f>SUMPRODUCT(-(Diário!$E$6:$E$2018='Analítico Cx.'!$B103),-(Diário!$O$6:$O$2018=D$1),(Diário!$F$6:$F$2018))</f>
        <v>3469.9999999999991</v>
      </c>
      <c r="E103" s="221">
        <f>SUMPRODUCT(-(Diário!$E$6:$E$2018='Analítico Cx.'!$B103),-(Diário!$O$6:$O$2018=E$1),(Diário!$F$6:$F$2018))</f>
        <v>493.43</v>
      </c>
      <c r="F103" s="221">
        <f>SUMPRODUCT(-(Diário!$E$6:$E$2018='Analítico Cx.'!$B103),-(Diário!$O$6:$O$2018=F$1),(Diário!$F$6:$F$2018))</f>
        <v>337.96</v>
      </c>
      <c r="G103" s="221">
        <f>SUMPRODUCT(-(Diário!$E$6:$E$2018='Analítico Cx.'!$B103),-(Diário!$O$6:$O$2018=G$1),(Diário!$F$6:$F$2018))</f>
        <v>0</v>
      </c>
      <c r="H103" s="221">
        <f>SUMPRODUCT(-(Diário!$E$6:$E$2018='Analítico Cx.'!$B103),-(Diário!$O$6:$O$2018=H$1),(Diário!$F$6:$F$2018))</f>
        <v>0</v>
      </c>
      <c r="I103" s="222">
        <f t="shared" si="13"/>
        <v>4301.3899999999985</v>
      </c>
      <c r="J103" s="188">
        <f t="shared" si="14"/>
        <v>3.6135032496444515E-3</v>
      </c>
    </row>
    <row r="104" spans="1:10" ht="23.25" customHeight="1" x14ac:dyDescent="0.2">
      <c r="A104" s="231" t="s">
        <v>211</v>
      </c>
      <c r="B104" s="245" t="s">
        <v>99</v>
      </c>
      <c r="C104" s="221">
        <f>SUMPRODUCT(-(Diário!$E$6:$E$2018='Analítico Cx.'!$B104),-(Diário!$O$6:$O$2018=C$1),(Diário!$F$6:$F$2018))</f>
        <v>0</v>
      </c>
      <c r="D104" s="221">
        <f>SUMPRODUCT(-(Diário!$E$6:$E$2018='Analítico Cx.'!$B104),-(Diário!$O$6:$O$2018=D$1),(Diário!$F$6:$F$2018))</f>
        <v>0</v>
      </c>
      <c r="E104" s="221">
        <f>SUMPRODUCT(-(Diário!$E$6:$E$2018='Analítico Cx.'!$B104),-(Diário!$O$6:$O$2018=E$1),(Diário!$F$6:$F$2018))</f>
        <v>0</v>
      </c>
      <c r="F104" s="221">
        <f>SUMPRODUCT(-(Diário!$E$6:$E$2018='Analítico Cx.'!$B104),-(Diário!$O$6:$O$2018=F$1),(Diário!$F$6:$F$2018))</f>
        <v>0</v>
      </c>
      <c r="G104" s="221">
        <f>SUMPRODUCT(-(Diário!$E$6:$E$2018='Analítico Cx.'!$B104),-(Diário!$O$6:$O$2018=G$1),(Diário!$F$6:$F$2018))</f>
        <v>0</v>
      </c>
      <c r="H104" s="221">
        <f>SUMPRODUCT(-(Diário!$E$6:$E$2018='Analítico Cx.'!$B104),-(Diário!$O$6:$O$2018=H$1),(Diário!$F$6:$F$2018))</f>
        <v>0</v>
      </c>
      <c r="I104" s="222">
        <f t="shared" si="13"/>
        <v>0</v>
      </c>
      <c r="J104" s="188">
        <f t="shared" si="14"/>
        <v>0</v>
      </c>
    </row>
    <row r="105" spans="1:10" ht="23.25" customHeight="1" x14ac:dyDescent="0.2">
      <c r="A105" s="231" t="s">
        <v>213</v>
      </c>
      <c r="B105" s="245" t="s">
        <v>100</v>
      </c>
      <c r="C105" s="221">
        <f>SUMPRODUCT(-(Diário!$E$6:$E$2018='Analítico Cx.'!$B105),-(Diário!$O$6:$O$2018=C$1),(Diário!$F$6:$F$2018))</f>
        <v>0</v>
      </c>
      <c r="D105" s="221">
        <f>SUMPRODUCT(-(Diário!$E$6:$E$2018='Analítico Cx.'!$B105),-(Diário!$O$6:$O$2018=D$1),(Diário!$F$6:$F$2018))</f>
        <v>3000</v>
      </c>
      <c r="E105" s="221">
        <f>SUMPRODUCT(-(Diário!$E$6:$E$2018='Analítico Cx.'!$B105),-(Diário!$O$6:$O$2018=E$1),(Diário!$F$6:$F$2018))</f>
        <v>0</v>
      </c>
      <c r="F105" s="221">
        <f>SUMPRODUCT(-(Diário!$E$6:$E$2018='Analítico Cx.'!$B105),-(Diário!$O$6:$O$2018=F$1),(Diário!$F$6:$F$2018))</f>
        <v>0</v>
      </c>
      <c r="G105" s="221">
        <f>SUMPRODUCT(-(Diário!$E$6:$E$2018='Analítico Cx.'!$B105),-(Diário!$O$6:$O$2018=G$1),(Diário!$F$6:$F$2018))</f>
        <v>0</v>
      </c>
      <c r="H105" s="221">
        <f>SUMPRODUCT(-(Diário!$E$6:$E$2018='Analítico Cx.'!$B105),-(Diário!$O$6:$O$2018=H$1),(Diário!$F$6:$F$2018))</f>
        <v>0</v>
      </c>
      <c r="I105" s="222">
        <f t="shared" si="13"/>
        <v>3000</v>
      </c>
      <c r="J105" s="188">
        <f t="shared" si="14"/>
        <v>2.5202340984968484E-3</v>
      </c>
    </row>
    <row r="106" spans="1:10" ht="23.25" customHeight="1" x14ac:dyDescent="0.2">
      <c r="A106" s="231" t="s">
        <v>214</v>
      </c>
      <c r="B106" s="245" t="s">
        <v>65</v>
      </c>
      <c r="C106" s="221">
        <f>SUMPRODUCT(-(Diário!$E$6:$E$2018='Analítico Cx.'!$B106),-(Diário!$O$6:$O$2018=C$1),(Diário!$F$6:$F$2018))</f>
        <v>0</v>
      </c>
      <c r="D106" s="221">
        <f>SUMPRODUCT(-(Diário!$E$6:$E$2018='Analítico Cx.'!$B106),-(Diário!$O$6:$O$2018=D$1),(Diário!$F$6:$F$2018))</f>
        <v>0</v>
      </c>
      <c r="E106" s="221">
        <f>SUMPRODUCT(-(Diário!$E$6:$E$2018='Analítico Cx.'!$B106),-(Diário!$O$6:$O$2018=E$1),(Diário!$F$6:$F$2018))</f>
        <v>0</v>
      </c>
      <c r="F106" s="221">
        <f>SUMPRODUCT(-(Diário!$E$6:$E$2018='Analítico Cx.'!$B106),-(Diário!$O$6:$O$2018=F$1),(Diário!$F$6:$F$2018))</f>
        <v>0</v>
      </c>
      <c r="G106" s="221">
        <f>SUMPRODUCT(-(Diário!$E$6:$E$2018='Analítico Cx.'!$B106),-(Diário!$O$6:$O$2018=G$1),(Diário!$F$6:$F$2018))</f>
        <v>0</v>
      </c>
      <c r="H106" s="221">
        <f>SUMPRODUCT(-(Diário!$E$6:$E$2018='Analítico Cx.'!$B106),-(Diário!$O$6:$O$2018=H$1),(Diário!$F$6:$F$2018))</f>
        <v>0</v>
      </c>
      <c r="I106" s="222">
        <f t="shared" si="13"/>
        <v>0</v>
      </c>
      <c r="J106" s="188">
        <f t="shared" si="14"/>
        <v>0</v>
      </c>
    </row>
    <row r="107" spans="1:10" ht="23.25" customHeight="1" x14ac:dyDescent="0.2">
      <c r="A107" s="231" t="s">
        <v>215</v>
      </c>
      <c r="B107" s="245" t="s">
        <v>88</v>
      </c>
      <c r="C107" s="221">
        <f>SUMPRODUCT(-(Diário!$E$6:$E$2018='Analítico Cx.'!$B107),-(Diário!$O$6:$O$2018=C$1),(Diário!$F$6:$F$2018))</f>
        <v>0</v>
      </c>
      <c r="D107" s="221">
        <f>SUMPRODUCT(-(Diário!$E$6:$E$2018='Analítico Cx.'!$B107),-(Diário!$O$6:$O$2018=D$1),(Diário!$F$6:$F$2018))</f>
        <v>0</v>
      </c>
      <c r="E107" s="221">
        <f>SUMPRODUCT(-(Diário!$E$6:$E$2018='Analítico Cx.'!$B107),-(Diário!$O$6:$O$2018=E$1),(Diário!$F$6:$F$2018))</f>
        <v>0</v>
      </c>
      <c r="F107" s="221">
        <f>SUMPRODUCT(-(Diário!$E$6:$E$2018='Analítico Cx.'!$B107),-(Diário!$O$6:$O$2018=F$1),(Diário!$F$6:$F$2018))</f>
        <v>0</v>
      </c>
      <c r="G107" s="221">
        <f>SUMPRODUCT(-(Diário!$E$6:$E$2018='Analítico Cx.'!$B107),-(Diário!$O$6:$O$2018=G$1),(Diário!$F$6:$F$2018))</f>
        <v>0</v>
      </c>
      <c r="H107" s="221">
        <f>SUMPRODUCT(-(Diário!$E$6:$E$2018='Analítico Cx.'!$B107),-(Diário!$O$6:$O$2018=H$1),(Diário!$F$6:$F$2018))</f>
        <v>0</v>
      </c>
      <c r="I107" s="222">
        <f t="shared" si="13"/>
        <v>0</v>
      </c>
      <c r="J107" s="188">
        <f t="shared" si="14"/>
        <v>0</v>
      </c>
    </row>
    <row r="108" spans="1:10" ht="23.25" customHeight="1" x14ac:dyDescent="0.2">
      <c r="A108" s="231" t="s">
        <v>216</v>
      </c>
      <c r="B108" s="245" t="s">
        <v>212</v>
      </c>
      <c r="C108" s="221">
        <f>SUMPRODUCT(-(Diário!$E$6:$E$2018='Analítico Cx.'!$B108),-(Diário!$O$6:$O$2018=C$1),(Diário!$F$6:$F$2018))</f>
        <v>8660</v>
      </c>
      <c r="D108" s="221">
        <f>SUMPRODUCT(-(Diário!$E$6:$E$2018='Analítico Cx.'!$B108),-(Diário!$O$6:$O$2018=D$1),(Diário!$F$6:$F$2018))</f>
        <v>2630</v>
      </c>
      <c r="E108" s="221">
        <f>SUMPRODUCT(-(Diário!$E$6:$E$2018='Analítico Cx.'!$B108),-(Diário!$O$6:$O$2018=E$1),(Diário!$F$6:$F$2018))</f>
        <v>1400</v>
      </c>
      <c r="F108" s="221">
        <f>SUMPRODUCT(-(Diário!$E$6:$E$2018='Analítico Cx.'!$B108),-(Diário!$O$6:$O$2018=F$1),(Diário!$F$6:$F$2018))</f>
        <v>0</v>
      </c>
      <c r="G108" s="221">
        <f>SUMPRODUCT(-(Diário!$E$6:$E$2018='Analítico Cx.'!$B108),-(Diário!$O$6:$O$2018=G$1),(Diário!$F$6:$F$2018))</f>
        <v>0</v>
      </c>
      <c r="H108" s="221">
        <f>SUMPRODUCT(-(Diário!$E$6:$E$2018='Analítico Cx.'!$B108),-(Diário!$O$6:$O$2018=H$1),(Diário!$F$6:$F$2018))</f>
        <v>0</v>
      </c>
      <c r="I108" s="222">
        <f t="shared" si="13"/>
        <v>12690</v>
      </c>
      <c r="J108" s="188">
        <f t="shared" si="14"/>
        <v>1.0660590236641669E-2</v>
      </c>
    </row>
    <row r="109" spans="1:10" ht="23.25" customHeight="1" x14ac:dyDescent="0.2">
      <c r="A109" s="231" t="s">
        <v>218</v>
      </c>
      <c r="B109" s="245" t="s">
        <v>92</v>
      </c>
      <c r="C109" s="221">
        <f>SUMPRODUCT(-(Diário!$E$6:$E$2018='Analítico Cx.'!$B109),-(Diário!$O$6:$O$2018=C$1),(Diário!$F$6:$F$2018))</f>
        <v>6789.12</v>
      </c>
      <c r="D109" s="221">
        <f>SUMPRODUCT(-(Diário!$E$6:$E$2018='Analítico Cx.'!$B109),-(Diário!$O$6:$O$2018=D$1),(Diário!$F$6:$F$2018))</f>
        <v>22407</v>
      </c>
      <c r="E109" s="221">
        <f>SUMPRODUCT(-(Diário!$E$6:$E$2018='Analítico Cx.'!$B109),-(Diário!$O$6:$O$2018=E$1),(Diário!$F$6:$F$2018))</f>
        <v>28927.78</v>
      </c>
      <c r="F109" s="221">
        <f>SUMPRODUCT(-(Diário!$E$6:$E$2018='Analítico Cx.'!$B109),-(Diário!$O$6:$O$2018=F$1),(Diário!$F$6:$F$2018))</f>
        <v>1408.9</v>
      </c>
      <c r="G109" s="221">
        <f>SUMPRODUCT(-(Diário!$E$6:$E$2018='Analítico Cx.'!$B109),-(Diário!$O$6:$O$2018=G$1),(Diário!$F$6:$F$2018))</f>
        <v>0</v>
      </c>
      <c r="H109" s="221">
        <f>SUMPRODUCT(-(Diário!$E$6:$E$2018='Analítico Cx.'!$B109),-(Diário!$O$6:$O$2018=H$1),(Diário!$F$6:$F$2018))</f>
        <v>0</v>
      </c>
      <c r="I109" s="222">
        <f t="shared" si="13"/>
        <v>59532.799999999996</v>
      </c>
      <c r="J109" s="188">
        <f t="shared" si="14"/>
        <v>5.0012197512997722E-2</v>
      </c>
    </row>
    <row r="110" spans="1:10" ht="23.25" customHeight="1" x14ac:dyDescent="0.2">
      <c r="A110" s="231" t="s">
        <v>220</v>
      </c>
      <c r="B110" s="245" t="s">
        <v>84</v>
      </c>
      <c r="C110" s="221">
        <f>SUMPRODUCT(-(Diário!$E$6:$E$2018='Analítico Cx.'!$B110),-(Diário!$O$6:$O$2018=C$1),(Diário!$F$6:$F$2018))</f>
        <v>0</v>
      </c>
      <c r="D110" s="221">
        <f>SUMPRODUCT(-(Diário!$E$6:$E$2018='Analítico Cx.'!$B110),-(Diário!$O$6:$O$2018=D$1),(Diário!$F$6:$F$2018))</f>
        <v>0</v>
      </c>
      <c r="E110" s="221">
        <f>SUMPRODUCT(-(Diário!$E$6:$E$2018='Analítico Cx.'!$B110),-(Diário!$O$6:$O$2018=E$1),(Diário!$F$6:$F$2018))</f>
        <v>0</v>
      </c>
      <c r="F110" s="221">
        <f>SUMPRODUCT(-(Diário!$E$6:$E$2018='Analítico Cx.'!$B110),-(Diário!$O$6:$O$2018=F$1),(Diário!$F$6:$F$2018))</f>
        <v>0</v>
      </c>
      <c r="G110" s="221">
        <f>SUMPRODUCT(-(Diário!$E$6:$E$2018='Analítico Cx.'!$B110),-(Diário!$O$6:$O$2018=G$1),(Diário!$F$6:$F$2018))</f>
        <v>0</v>
      </c>
      <c r="H110" s="221">
        <f>SUMPRODUCT(-(Diário!$E$6:$E$2018='Analítico Cx.'!$B110),-(Diário!$O$6:$O$2018=H$1),(Diário!$F$6:$F$2018))</f>
        <v>0</v>
      </c>
      <c r="I110" s="222">
        <f t="shared" si="13"/>
        <v>0</v>
      </c>
      <c r="J110" s="188">
        <f t="shared" si="14"/>
        <v>0</v>
      </c>
    </row>
    <row r="111" spans="1:10" ht="23.25" customHeight="1" x14ac:dyDescent="0.2">
      <c r="A111" s="231" t="s">
        <v>222</v>
      </c>
      <c r="B111" s="245" t="s">
        <v>64</v>
      </c>
      <c r="C111" s="221">
        <f>SUMPRODUCT(-(Diário!$E$6:$E$2018='Analítico Cx.'!$B111),-(Diário!$O$6:$O$2018=C$1),(Diário!$F$6:$F$2018))</f>
        <v>0</v>
      </c>
      <c r="D111" s="221">
        <f>SUMPRODUCT(-(Diário!$E$6:$E$2018='Analítico Cx.'!$B111),-(Diário!$O$6:$O$2018=D$1),(Diário!$F$6:$F$2018))</f>
        <v>0</v>
      </c>
      <c r="E111" s="221">
        <f>SUMPRODUCT(-(Diário!$E$6:$E$2018='Analítico Cx.'!$B111),-(Diário!$O$6:$O$2018=E$1),(Diário!$F$6:$F$2018))</f>
        <v>0</v>
      </c>
      <c r="F111" s="221">
        <f>SUMPRODUCT(-(Diário!$E$6:$E$2018='Analítico Cx.'!$B111),-(Diário!$O$6:$O$2018=F$1),(Diário!$F$6:$F$2018))</f>
        <v>0</v>
      </c>
      <c r="G111" s="221">
        <f>SUMPRODUCT(-(Diário!$E$6:$E$2018='Analítico Cx.'!$B111),-(Diário!$O$6:$O$2018=G$1),(Diário!$F$6:$F$2018))</f>
        <v>0</v>
      </c>
      <c r="H111" s="221">
        <f>SUMPRODUCT(-(Diário!$E$6:$E$2018='Analítico Cx.'!$B111),-(Diário!$O$6:$O$2018=H$1),(Diário!$F$6:$F$2018))</f>
        <v>0</v>
      </c>
      <c r="I111" s="222">
        <f t="shared" si="13"/>
        <v>0</v>
      </c>
      <c r="J111" s="188">
        <f t="shared" si="14"/>
        <v>0</v>
      </c>
    </row>
    <row r="112" spans="1:10" ht="23.25" customHeight="1" x14ac:dyDescent="0.2">
      <c r="A112" s="231" t="s">
        <v>223</v>
      </c>
      <c r="B112" s="245" t="s">
        <v>217</v>
      </c>
      <c r="C112" s="221">
        <f>SUMPRODUCT(-(Diário!$E$6:$E$2018='Analítico Cx.'!$B112),-(Diário!$O$6:$O$2018=C$1),(Diário!$F$6:$F$2018))</f>
        <v>0</v>
      </c>
      <c r="D112" s="221">
        <f>SUMPRODUCT(-(Diário!$E$6:$E$2018='Analítico Cx.'!$B112),-(Diário!$O$6:$O$2018=D$1),(Diário!$F$6:$F$2018))</f>
        <v>0</v>
      </c>
      <c r="E112" s="221">
        <f>SUMPRODUCT(-(Diário!$E$6:$E$2018='Analítico Cx.'!$B112),-(Diário!$O$6:$O$2018=E$1),(Diário!$F$6:$F$2018))</f>
        <v>0</v>
      </c>
      <c r="F112" s="221">
        <f>SUMPRODUCT(-(Diário!$E$6:$E$2018='Analítico Cx.'!$B112),-(Diário!$O$6:$O$2018=F$1),(Diário!$F$6:$F$2018))</f>
        <v>0</v>
      </c>
      <c r="G112" s="221">
        <f>SUMPRODUCT(-(Diário!$E$6:$E$2018='Analítico Cx.'!$B112),-(Diário!$O$6:$O$2018=G$1),(Diário!$F$6:$F$2018))</f>
        <v>0</v>
      </c>
      <c r="H112" s="221">
        <f>SUMPRODUCT(-(Diário!$E$6:$E$2018='Analítico Cx.'!$B112),-(Diário!$O$6:$O$2018=H$1),(Diário!$F$6:$F$2018))</f>
        <v>0</v>
      </c>
      <c r="I112" s="222">
        <f t="shared" si="13"/>
        <v>0</v>
      </c>
      <c r="J112" s="188">
        <f t="shared" si="14"/>
        <v>0</v>
      </c>
    </row>
    <row r="113" spans="1:10" ht="23.25" customHeight="1" x14ac:dyDescent="0.2">
      <c r="A113" s="231" t="s">
        <v>225</v>
      </c>
      <c r="B113" s="245" t="s">
        <v>219</v>
      </c>
      <c r="C113" s="221">
        <f>SUMPRODUCT(-(Diário!$E$6:$E$2018='Analítico Cx.'!$B113),-(Diário!$O$6:$O$2018=C$1),(Diário!$F$6:$F$2018))</f>
        <v>0</v>
      </c>
      <c r="D113" s="221">
        <f>SUMPRODUCT(-(Diário!$E$6:$E$2018='Analítico Cx.'!$B113),-(Diário!$O$6:$O$2018=D$1),(Diário!$F$6:$F$2018))</f>
        <v>0</v>
      </c>
      <c r="E113" s="221">
        <f>SUMPRODUCT(-(Diário!$E$6:$E$2018='Analítico Cx.'!$B113),-(Diário!$O$6:$O$2018=E$1),(Diário!$F$6:$F$2018))</f>
        <v>0</v>
      </c>
      <c r="F113" s="221">
        <f>SUMPRODUCT(-(Diário!$E$6:$E$2018='Analítico Cx.'!$B113),-(Diário!$O$6:$O$2018=F$1),(Diário!$F$6:$F$2018))</f>
        <v>0</v>
      </c>
      <c r="G113" s="221">
        <f>SUMPRODUCT(-(Diário!$E$6:$E$2018='Analítico Cx.'!$B113),-(Diário!$O$6:$O$2018=G$1),(Diário!$F$6:$F$2018))</f>
        <v>0</v>
      </c>
      <c r="H113" s="221">
        <f>SUMPRODUCT(-(Diário!$E$6:$E$2018='Analítico Cx.'!$B113),-(Diário!$O$6:$O$2018=H$1),(Diário!$F$6:$F$2018))</f>
        <v>0</v>
      </c>
      <c r="I113" s="222">
        <f t="shared" si="13"/>
        <v>0</v>
      </c>
      <c r="J113" s="188">
        <f t="shared" si="14"/>
        <v>0</v>
      </c>
    </row>
    <row r="114" spans="1:10" ht="23.25" customHeight="1" x14ac:dyDescent="0.2">
      <c r="A114" s="231" t="s">
        <v>226</v>
      </c>
      <c r="B114" s="245" t="s">
        <v>221</v>
      </c>
      <c r="C114" s="221">
        <f>SUMPRODUCT(-(Diário!$E$6:$E$2018='Analítico Cx.'!$B114),-(Diário!$O$6:$O$2018=C$1),(Diário!$F$6:$F$2018))</f>
        <v>0</v>
      </c>
      <c r="D114" s="221">
        <f>SUMPRODUCT(-(Diário!$E$6:$E$2018='Analítico Cx.'!$B114),-(Diário!$O$6:$O$2018=D$1),(Diário!$F$6:$F$2018))</f>
        <v>0</v>
      </c>
      <c r="E114" s="221">
        <f>SUMPRODUCT(-(Diário!$E$6:$E$2018='Analítico Cx.'!$B114),-(Diário!$O$6:$O$2018=E$1),(Diário!$F$6:$F$2018))</f>
        <v>0</v>
      </c>
      <c r="F114" s="221">
        <f>SUMPRODUCT(-(Diário!$E$6:$E$2018='Analítico Cx.'!$B114),-(Diário!$O$6:$O$2018=F$1),(Diário!$F$6:$F$2018))</f>
        <v>0</v>
      </c>
      <c r="G114" s="221">
        <f>SUMPRODUCT(-(Diário!$E$6:$E$2018='Analítico Cx.'!$B114),-(Diário!$O$6:$O$2018=G$1),(Diário!$F$6:$F$2018))</f>
        <v>0</v>
      </c>
      <c r="H114" s="221">
        <f>SUMPRODUCT(-(Diário!$E$6:$E$2018='Analítico Cx.'!$B114),-(Diário!$O$6:$O$2018=H$1),(Diário!$F$6:$F$2018))</f>
        <v>0</v>
      </c>
      <c r="I114" s="222">
        <f t="shared" si="13"/>
        <v>0</v>
      </c>
      <c r="J114" s="188">
        <f t="shared" si="14"/>
        <v>0</v>
      </c>
    </row>
    <row r="115" spans="1:10" ht="23.25" customHeight="1" x14ac:dyDescent="0.2">
      <c r="A115" s="231" t="s">
        <v>227</v>
      </c>
      <c r="B115" s="245" t="s">
        <v>354</v>
      </c>
      <c r="C115" s="221">
        <f>SUMPRODUCT(-(Diário!$E$6:$E$2018='Analítico Cx.'!$B115),-(Diário!$O$6:$O$2018=C$1),(Diário!$F$6:$F$2018))</f>
        <v>9.9600000000000009</v>
      </c>
      <c r="D115" s="221">
        <f>SUMPRODUCT(-(Diário!$E$6:$E$2018='Analítico Cx.'!$B115),-(Diário!$O$6:$O$2018=D$1),(Diário!$F$6:$F$2018))</f>
        <v>8009.43</v>
      </c>
      <c r="E115" s="221">
        <f>SUMPRODUCT(-(Diário!$E$6:$E$2018='Analítico Cx.'!$B115),-(Diário!$O$6:$O$2018=E$1),(Diário!$F$6:$F$2018))</f>
        <v>5970.619999999999</v>
      </c>
      <c r="F115" s="221">
        <f>SUMPRODUCT(-(Diário!$E$6:$E$2018='Analítico Cx.'!$B115),-(Diário!$O$6:$O$2018=F$1),(Diário!$F$6:$F$2018))</f>
        <v>5834.61</v>
      </c>
      <c r="G115" s="221">
        <f>SUMPRODUCT(-(Diário!$E$6:$E$2018='Analítico Cx.'!$B115),-(Diário!$O$6:$O$2018=G$1),(Diário!$F$6:$F$2018))</f>
        <v>0</v>
      </c>
      <c r="H115" s="221">
        <f>SUMPRODUCT(-(Diário!$E$6:$E$2018='Analítico Cx.'!$B115),-(Diário!$O$6:$O$2018=H$1),(Diário!$F$6:$F$2018))</f>
        <v>0</v>
      </c>
      <c r="I115" s="222">
        <f t="shared" si="13"/>
        <v>19824.62</v>
      </c>
      <c r="J115" s="188">
        <f t="shared" si="14"/>
        <v>1.6654227771247528E-2</v>
      </c>
    </row>
    <row r="116" spans="1:10" ht="23.25" customHeight="1" x14ac:dyDescent="0.2">
      <c r="A116" s="231" t="s">
        <v>228</v>
      </c>
      <c r="B116" s="245" t="s">
        <v>224</v>
      </c>
      <c r="C116" s="221">
        <f>SUMPRODUCT(-(Diário!$E$6:$E$2018='Analítico Cx.'!$B116),-(Diário!$O$6:$O$2018=C$1),(Diário!$F$6:$F$2018))</f>
        <v>0</v>
      </c>
      <c r="D116" s="221">
        <f>SUMPRODUCT(-(Diário!$E$6:$E$2018='Analítico Cx.'!$B116),-(Diário!$O$6:$O$2018=D$1),(Diário!$F$6:$F$2018))</f>
        <v>0</v>
      </c>
      <c r="E116" s="221">
        <f>SUMPRODUCT(-(Diário!$E$6:$E$2018='Analítico Cx.'!$B116),-(Diário!$O$6:$O$2018=E$1),(Diário!$F$6:$F$2018))</f>
        <v>0</v>
      </c>
      <c r="F116" s="221">
        <f>SUMPRODUCT(-(Diário!$E$6:$E$2018='Analítico Cx.'!$B116),-(Diário!$O$6:$O$2018=F$1),(Diário!$F$6:$F$2018))</f>
        <v>0</v>
      </c>
      <c r="G116" s="221">
        <f>SUMPRODUCT(-(Diário!$E$6:$E$2018='Analítico Cx.'!$B116),-(Diário!$O$6:$O$2018=G$1),(Diário!$F$6:$F$2018))</f>
        <v>0</v>
      </c>
      <c r="H116" s="221">
        <f>SUMPRODUCT(-(Diário!$E$6:$E$2018='Analítico Cx.'!$B116),-(Diário!$O$6:$O$2018=H$1),(Diário!$F$6:$F$2018))</f>
        <v>0</v>
      </c>
      <c r="I116" s="222">
        <f t="shared" si="13"/>
        <v>0</v>
      </c>
      <c r="J116" s="188">
        <f t="shared" si="14"/>
        <v>0</v>
      </c>
    </row>
    <row r="117" spans="1:10" ht="23.25" customHeight="1" x14ac:dyDescent="0.2">
      <c r="A117" s="403" t="s">
        <v>275</v>
      </c>
      <c r="B117" s="404" t="s">
        <v>317</v>
      </c>
      <c r="C117" s="221">
        <f>SUMPRODUCT(-(Diário!$E$6:$E$2018='Analítico Cx.'!$B117),-(Diário!$O$6:$O$2018=C$1),(Diário!$F$6:$F$2018))</f>
        <v>16377.88</v>
      </c>
      <c r="D117" s="221">
        <f>SUMPRODUCT(-(Diário!$E$6:$E$2018='Analítico Cx.'!$B117),-(Diário!$O$6:$O$2018=D$1),(Diário!$F$6:$F$2018))</f>
        <v>723.86</v>
      </c>
      <c r="E117" s="221">
        <f>SUMPRODUCT(-(Diário!$E$6:$E$2018='Analítico Cx.'!$B117),-(Diário!$O$6:$O$2018=E$1),(Diário!$F$6:$F$2018))</f>
        <v>0</v>
      </c>
      <c r="F117" s="221">
        <f>SUMPRODUCT(-(Diário!$E$6:$E$2018='Analítico Cx.'!$B117),-(Diário!$O$6:$O$2018=F$1),(Diário!$F$6:$F$2018))</f>
        <v>1832.3600000000001</v>
      </c>
      <c r="G117" s="221">
        <f>SUMPRODUCT(-(Diário!$E$6:$E$2018='Analítico Cx.'!$B117),-(Diário!$O$6:$O$2018=G$1),(Diário!$F$6:$F$2018))</f>
        <v>0</v>
      </c>
      <c r="H117" s="221">
        <f>SUMPRODUCT(-(Diário!$E$6:$E$2018='Analítico Cx.'!$B117),-(Diário!$O$6:$O$2018=H$1),(Diário!$F$6:$F$2018))</f>
        <v>0</v>
      </c>
      <c r="I117" s="222">
        <f t="shared" si="13"/>
        <v>18934.099999999999</v>
      </c>
      <c r="J117" s="188">
        <f t="shared" si="14"/>
        <v>1.5906121481449723E-2</v>
      </c>
    </row>
    <row r="118" spans="1:10" ht="23.25" customHeight="1" x14ac:dyDescent="0.2">
      <c r="A118" s="403" t="s">
        <v>276</v>
      </c>
      <c r="B118" s="404" t="s">
        <v>364</v>
      </c>
      <c r="C118" s="221">
        <f>SUMPRODUCT(-(Diário!$E$6:$E$2018='Analítico Cx.'!$B118),-(Diário!$O$6:$O$2018=C$1),(Diário!$F$6:$F$2018))</f>
        <v>0</v>
      </c>
      <c r="D118" s="221">
        <f>SUMPRODUCT(-(Diário!$E$6:$E$2018='Analítico Cx.'!$B118),-(Diário!$O$6:$O$2018=D$1),(Diário!$F$6:$F$2018))</f>
        <v>650</v>
      </c>
      <c r="E118" s="221">
        <f>SUMPRODUCT(-(Diário!$E$6:$E$2018='Analítico Cx.'!$B118),-(Diário!$O$6:$O$2018=E$1),(Diário!$F$6:$F$2018))</f>
        <v>8840</v>
      </c>
      <c r="F118" s="221">
        <f>SUMPRODUCT(-(Diário!$E$6:$E$2018='Analítico Cx.'!$B118),-(Diário!$O$6:$O$2018=F$1),(Diário!$F$6:$F$2018))</f>
        <v>160</v>
      </c>
      <c r="G118" s="221">
        <f>SUMPRODUCT(-(Diário!$E$6:$E$2018='Analítico Cx.'!$B118),-(Diário!$O$6:$O$2018=G$1),(Diário!$F$6:$F$2018))</f>
        <v>0</v>
      </c>
      <c r="H118" s="221">
        <f>SUMPRODUCT(-(Diário!$E$6:$E$2018='Analítico Cx.'!$B118),-(Diário!$O$6:$O$2018=H$1),(Diário!$F$6:$F$2018))</f>
        <v>0</v>
      </c>
      <c r="I118" s="222">
        <f t="shared" ref="I118:I137" si="15">SUM(C118:H118)</f>
        <v>9650</v>
      </c>
      <c r="J118" s="188">
        <f t="shared" si="14"/>
        <v>8.1067530168315288E-3</v>
      </c>
    </row>
    <row r="119" spans="1:10" ht="23.25" customHeight="1" x14ac:dyDescent="0.2">
      <c r="A119" s="403" t="s">
        <v>365</v>
      </c>
      <c r="B119" s="404" t="s">
        <v>366</v>
      </c>
      <c r="C119" s="221">
        <f>SUMPRODUCT(-(Diário!$E$6:$E$2018='Analítico Cx.'!$B119),-(Diário!$O$6:$O$2018=C$1),(Diário!$F$6:$F$2018))</f>
        <v>0</v>
      </c>
      <c r="D119" s="221">
        <f>SUMPRODUCT(-(Diário!$E$6:$E$2018='Analítico Cx.'!$B119),-(Diário!$O$6:$O$2018=D$1),(Diário!$F$6:$F$2018))</f>
        <v>19493.179999999997</v>
      </c>
      <c r="E119" s="221">
        <f>SUMPRODUCT(-(Diário!$E$6:$E$2018='Analítico Cx.'!$B119),-(Diário!$O$6:$O$2018=E$1),(Diário!$F$6:$F$2018))</f>
        <v>5829.4</v>
      </c>
      <c r="F119" s="221">
        <f>SUMPRODUCT(-(Diário!$E$6:$E$2018='Analítico Cx.'!$B119),-(Diário!$O$6:$O$2018=F$1),(Diário!$F$6:$F$2018))</f>
        <v>3793.2</v>
      </c>
      <c r="G119" s="221">
        <f>SUMPRODUCT(-(Diário!$E$6:$E$2018='Analítico Cx.'!$B119),-(Diário!$O$6:$O$2018=G$1),(Diário!$F$6:$F$2018))</f>
        <v>0</v>
      </c>
      <c r="H119" s="221">
        <f>SUMPRODUCT(-(Diário!$E$6:$E$2018='Analítico Cx.'!$B119),-(Diário!$O$6:$O$2018=H$1),(Diário!$F$6:$F$2018))</f>
        <v>0</v>
      </c>
      <c r="I119" s="222">
        <f t="shared" si="15"/>
        <v>29115.779999999995</v>
      </c>
      <c r="J119" s="188">
        <f t="shared" si="14"/>
        <v>2.4459527186777519E-2</v>
      </c>
    </row>
    <row r="120" spans="1:10" ht="23.25" customHeight="1" x14ac:dyDescent="0.2">
      <c r="A120" s="403" t="s">
        <v>367</v>
      </c>
      <c r="B120" s="404" t="s">
        <v>368</v>
      </c>
      <c r="C120" s="221">
        <f>SUMPRODUCT(-(Diário!$E$6:$E$2018='Analítico Cx.'!$B120),-(Diário!$O$6:$O$2018=C$1),(Diário!$F$6:$F$2018))</f>
        <v>741.12</v>
      </c>
      <c r="D120" s="221">
        <f>SUMPRODUCT(-(Diário!$E$6:$E$2018='Analítico Cx.'!$B120),-(Diário!$O$6:$O$2018=D$1),(Diário!$F$6:$F$2018))</f>
        <v>25745.39</v>
      </c>
      <c r="E120" s="221">
        <f>SUMPRODUCT(-(Diário!$E$6:$E$2018='Analítico Cx.'!$B120),-(Diário!$O$6:$O$2018=E$1),(Diário!$F$6:$F$2018))</f>
        <v>7309.61</v>
      </c>
      <c r="F120" s="221">
        <f>SUMPRODUCT(-(Diário!$E$6:$E$2018='Analítico Cx.'!$B120),-(Diário!$O$6:$O$2018=F$1),(Diário!$F$6:$F$2018))</f>
        <v>12468</v>
      </c>
      <c r="G120" s="221">
        <f>SUMPRODUCT(-(Diário!$E$6:$E$2018='Analítico Cx.'!$B120),-(Diário!$O$6:$O$2018=G$1),(Diário!$F$6:$F$2018))</f>
        <v>0</v>
      </c>
      <c r="H120" s="221">
        <f>SUMPRODUCT(-(Diário!$E$6:$E$2018='Analítico Cx.'!$B120),-(Diário!$O$6:$O$2018=H$1),(Diário!$F$6:$F$2018))</f>
        <v>0</v>
      </c>
      <c r="I120" s="222">
        <f t="shared" si="15"/>
        <v>46264.119999999995</v>
      </c>
      <c r="J120" s="188">
        <f t="shared" si="14"/>
        <v>3.8865470920316669E-2</v>
      </c>
    </row>
    <row r="121" spans="1:10" ht="23.25" customHeight="1" x14ac:dyDescent="0.2">
      <c r="A121" s="403" t="s">
        <v>369</v>
      </c>
      <c r="B121" s="404" t="s">
        <v>370</v>
      </c>
      <c r="C121" s="221">
        <f>SUMPRODUCT(-(Diário!$E$6:$E$2018='Analítico Cx.'!$B121),-(Diário!$O$6:$O$2018=C$1),(Diário!$F$6:$F$2018))</f>
        <v>0</v>
      </c>
      <c r="D121" s="221">
        <f>SUMPRODUCT(-(Diário!$E$6:$E$2018='Analítico Cx.'!$B121),-(Diário!$O$6:$O$2018=D$1),(Diário!$F$6:$F$2018))</f>
        <v>0</v>
      </c>
      <c r="E121" s="221">
        <f>SUMPRODUCT(-(Diário!$E$6:$E$2018='Analítico Cx.'!$B121),-(Diário!$O$6:$O$2018=E$1),(Diário!$F$6:$F$2018))</f>
        <v>0</v>
      </c>
      <c r="F121" s="221">
        <f>SUMPRODUCT(-(Diário!$E$6:$E$2018='Analítico Cx.'!$B121),-(Diário!$O$6:$O$2018=F$1),(Diário!$F$6:$F$2018))</f>
        <v>0</v>
      </c>
      <c r="G121" s="221">
        <f>SUMPRODUCT(-(Diário!$E$6:$E$2018='Analítico Cx.'!$B121),-(Diário!$O$6:$O$2018=G$1),(Diário!$F$6:$F$2018))</f>
        <v>0</v>
      </c>
      <c r="H121" s="221">
        <f>SUMPRODUCT(-(Diário!$E$6:$E$2018='Analítico Cx.'!$B121),-(Diário!$O$6:$O$2018=H$1),(Diário!$F$6:$F$2018))</f>
        <v>0</v>
      </c>
      <c r="I121" s="222">
        <f t="shared" si="15"/>
        <v>0</v>
      </c>
      <c r="J121" s="188">
        <f t="shared" ref="J121:J138" si="16">IF($I$155=0,0,I121/$I$155)</f>
        <v>0</v>
      </c>
    </row>
    <row r="122" spans="1:10" ht="23.25" customHeight="1" x14ac:dyDescent="0.2">
      <c r="A122" s="403" t="s">
        <v>371</v>
      </c>
      <c r="B122" s="404" t="s">
        <v>372</v>
      </c>
      <c r="C122" s="221">
        <f>SUMPRODUCT(-(Diário!$E$6:$E$2018='Analítico Cx.'!$B122),-(Diário!$O$6:$O$2018=C$1),(Diário!$F$6:$F$2018))</f>
        <v>11474.1</v>
      </c>
      <c r="D122" s="221">
        <f>SUMPRODUCT(-(Diário!$E$6:$E$2018='Analítico Cx.'!$B122),-(Diário!$O$6:$O$2018=D$1),(Diário!$F$6:$F$2018))</f>
        <v>0</v>
      </c>
      <c r="E122" s="221">
        <f>SUMPRODUCT(-(Diário!$E$6:$E$2018='Analítico Cx.'!$B122),-(Diário!$O$6:$O$2018=E$1),(Diário!$F$6:$F$2018))</f>
        <v>32789.24</v>
      </c>
      <c r="F122" s="221">
        <f>SUMPRODUCT(-(Diário!$E$6:$E$2018='Analítico Cx.'!$B122),-(Diário!$O$6:$O$2018=F$1),(Diário!$F$6:$F$2018))</f>
        <v>4120.1000000000004</v>
      </c>
      <c r="G122" s="221">
        <f>SUMPRODUCT(-(Diário!$E$6:$E$2018='Analítico Cx.'!$B122),-(Diário!$O$6:$O$2018=G$1),(Diário!$F$6:$F$2018))</f>
        <v>0</v>
      </c>
      <c r="H122" s="221">
        <f>SUMPRODUCT(-(Diário!$E$6:$E$2018='Analítico Cx.'!$B122),-(Diário!$O$6:$O$2018=H$1),(Diário!$F$6:$F$2018))</f>
        <v>0</v>
      </c>
      <c r="I122" s="222">
        <f t="shared" si="15"/>
        <v>48383.439999999995</v>
      </c>
      <c r="J122" s="188">
        <f t="shared" si="16"/>
        <v>4.0645865096858781E-2</v>
      </c>
    </row>
    <row r="123" spans="1:10" ht="23.25" customHeight="1" x14ac:dyDescent="0.2">
      <c r="A123" s="403" t="s">
        <v>373</v>
      </c>
      <c r="B123" s="404" t="s">
        <v>374</v>
      </c>
      <c r="C123" s="221">
        <f>SUMPRODUCT(-(Diário!$E$6:$E$2018='Analítico Cx.'!$B123),-(Diário!$O$6:$O$2018=C$1),(Diário!$F$6:$F$2018))</f>
        <v>6766.29</v>
      </c>
      <c r="D123" s="221">
        <f>SUMPRODUCT(-(Diário!$E$6:$E$2018='Analítico Cx.'!$B123),-(Diário!$O$6:$O$2018=D$1),(Diário!$F$6:$F$2018))</f>
        <v>28744.820000000003</v>
      </c>
      <c r="E123" s="221">
        <f>SUMPRODUCT(-(Diário!$E$6:$E$2018='Analítico Cx.'!$B123),-(Diário!$O$6:$O$2018=E$1),(Diário!$F$6:$F$2018))</f>
        <v>750</v>
      </c>
      <c r="F123" s="221">
        <f>SUMPRODUCT(-(Diário!$E$6:$E$2018='Analítico Cx.'!$B123),-(Diário!$O$6:$O$2018=F$1),(Diário!$F$6:$F$2018))</f>
        <v>10860.68</v>
      </c>
      <c r="G123" s="221">
        <f>SUMPRODUCT(-(Diário!$E$6:$E$2018='Analítico Cx.'!$B123),-(Diário!$O$6:$O$2018=G$1),(Diário!$F$6:$F$2018))</f>
        <v>0</v>
      </c>
      <c r="H123" s="221">
        <f>SUMPRODUCT(-(Diário!$E$6:$E$2018='Analítico Cx.'!$B123),-(Diário!$O$6:$O$2018=H$1),(Diário!$F$6:$F$2018))</f>
        <v>0</v>
      </c>
      <c r="I123" s="222">
        <f t="shared" si="15"/>
        <v>47121.79</v>
      </c>
      <c r="J123" s="188">
        <f t="shared" si="16"/>
        <v>3.9585980646735935E-2</v>
      </c>
    </row>
    <row r="124" spans="1:10" ht="23.25" customHeight="1" x14ac:dyDescent="0.2">
      <c r="A124" s="403" t="s">
        <v>375</v>
      </c>
      <c r="B124" s="404" t="s">
        <v>376</v>
      </c>
      <c r="C124" s="221">
        <f>SUMPRODUCT(-(Diário!$E$6:$E$2018='Analítico Cx.'!$B124),-(Diário!$O$6:$O$2018=C$1),(Diário!$F$6:$F$2018))</f>
        <v>0</v>
      </c>
      <c r="D124" s="221">
        <f>SUMPRODUCT(-(Diário!$E$6:$E$2018='Analítico Cx.'!$B124),-(Diário!$O$6:$O$2018=D$1),(Diário!$F$6:$F$2018))</f>
        <v>0</v>
      </c>
      <c r="E124" s="221">
        <f>SUMPRODUCT(-(Diário!$E$6:$E$2018='Analítico Cx.'!$B124),-(Diário!$O$6:$O$2018=E$1),(Diário!$F$6:$F$2018))</f>
        <v>0</v>
      </c>
      <c r="F124" s="221">
        <f>SUMPRODUCT(-(Diário!$E$6:$E$2018='Analítico Cx.'!$B124),-(Diário!$O$6:$O$2018=F$1),(Diário!$F$6:$F$2018))</f>
        <v>0</v>
      </c>
      <c r="G124" s="221">
        <f>SUMPRODUCT(-(Diário!$E$6:$E$2018='Analítico Cx.'!$B124),-(Diário!$O$6:$O$2018=G$1),(Diário!$F$6:$F$2018))</f>
        <v>0</v>
      </c>
      <c r="H124" s="221">
        <f>SUMPRODUCT(-(Diário!$E$6:$E$2018='Analítico Cx.'!$B124),-(Diário!$O$6:$O$2018=H$1),(Diário!$F$6:$F$2018))</f>
        <v>0</v>
      </c>
      <c r="I124" s="222">
        <f t="shared" si="15"/>
        <v>0</v>
      </c>
      <c r="J124" s="188">
        <f t="shared" si="16"/>
        <v>0</v>
      </c>
    </row>
    <row r="125" spans="1:10" ht="23.25" customHeight="1" x14ac:dyDescent="0.2">
      <c r="A125" s="403" t="s">
        <v>377</v>
      </c>
      <c r="B125" s="404" t="s">
        <v>378</v>
      </c>
      <c r="C125" s="221">
        <f>SUMPRODUCT(-(Diário!$E$6:$E$2018='Analítico Cx.'!$B125),-(Diário!$O$6:$O$2018=C$1),(Diário!$F$6:$F$2018))</f>
        <v>0</v>
      </c>
      <c r="D125" s="221">
        <f>SUMPRODUCT(-(Diário!$E$6:$E$2018='Analítico Cx.'!$B125),-(Diário!$O$6:$O$2018=D$1),(Diário!$F$6:$F$2018))</f>
        <v>988.97</v>
      </c>
      <c r="E125" s="221">
        <f>SUMPRODUCT(-(Diário!$E$6:$E$2018='Analítico Cx.'!$B125),-(Diário!$O$6:$O$2018=E$1),(Diário!$F$6:$F$2018))</f>
        <v>814.29</v>
      </c>
      <c r="F125" s="221">
        <f>SUMPRODUCT(-(Diário!$E$6:$E$2018='Analítico Cx.'!$B125),-(Diário!$O$6:$O$2018=F$1),(Diário!$F$6:$F$2018))</f>
        <v>1488.92</v>
      </c>
      <c r="G125" s="221">
        <f>SUMPRODUCT(-(Diário!$E$6:$E$2018='Analítico Cx.'!$B125),-(Diário!$O$6:$O$2018=G$1),(Diário!$F$6:$F$2018))</f>
        <v>0</v>
      </c>
      <c r="H125" s="221">
        <f>SUMPRODUCT(-(Diário!$E$6:$E$2018='Analítico Cx.'!$B125),-(Diário!$O$6:$O$2018=H$1),(Diário!$F$6:$F$2018))</f>
        <v>0</v>
      </c>
      <c r="I125" s="222">
        <f t="shared" si="15"/>
        <v>3292.1800000000003</v>
      </c>
      <c r="J125" s="188">
        <f t="shared" si="16"/>
        <v>2.7656880981297848E-3</v>
      </c>
    </row>
    <row r="126" spans="1:10" ht="23.25" customHeight="1" x14ac:dyDescent="0.2">
      <c r="A126" s="403" t="s">
        <v>379</v>
      </c>
      <c r="B126" s="404" t="s">
        <v>380</v>
      </c>
      <c r="C126" s="221">
        <f>SUMPRODUCT(-(Diário!$E$6:$E$2018='Analítico Cx.'!$B126),-(Diário!$O$6:$O$2018=C$1),(Diário!$F$6:$F$2018))</f>
        <v>25923.480000000003</v>
      </c>
      <c r="D126" s="221">
        <f>SUMPRODUCT(-(Diário!$E$6:$E$2018='Analítico Cx.'!$B126),-(Diário!$O$6:$O$2018=D$1),(Diário!$F$6:$F$2018))</f>
        <v>12136.45</v>
      </c>
      <c r="E126" s="221">
        <f>SUMPRODUCT(-(Diário!$E$6:$E$2018='Analítico Cx.'!$B126),-(Diário!$O$6:$O$2018=E$1),(Diário!$F$6:$F$2018))</f>
        <v>9210</v>
      </c>
      <c r="F126" s="221">
        <f>SUMPRODUCT(-(Diário!$E$6:$E$2018='Analítico Cx.'!$B126),-(Diário!$O$6:$O$2018=F$1),(Diário!$F$6:$F$2018))</f>
        <v>7085.18</v>
      </c>
      <c r="G126" s="221">
        <f>SUMPRODUCT(-(Diário!$E$6:$E$2018='Analítico Cx.'!$B126),-(Diário!$O$6:$O$2018=G$1),(Diário!$F$6:$F$2018))</f>
        <v>0</v>
      </c>
      <c r="H126" s="221">
        <f>SUMPRODUCT(-(Diário!$E$6:$E$2018='Analítico Cx.'!$B126),-(Diário!$O$6:$O$2018=H$1),(Diário!$F$6:$F$2018))</f>
        <v>0</v>
      </c>
      <c r="I126" s="222">
        <f t="shared" si="15"/>
        <v>54355.110000000008</v>
      </c>
      <c r="J126" s="188">
        <f t="shared" si="16"/>
        <v>4.5662533883182345E-2</v>
      </c>
    </row>
    <row r="127" spans="1:10" ht="23.25" customHeight="1" x14ac:dyDescent="0.2">
      <c r="A127" s="403" t="s">
        <v>381</v>
      </c>
      <c r="B127" s="404" t="s">
        <v>382</v>
      </c>
      <c r="C127" s="221">
        <f>SUMPRODUCT(-(Diário!$E$6:$E$2018='Analítico Cx.'!$B127),-(Diário!$O$6:$O$2018=C$1),(Diário!$F$6:$F$2018))</f>
        <v>42582.500000000007</v>
      </c>
      <c r="D127" s="221">
        <f>SUMPRODUCT(-(Diário!$E$6:$E$2018='Analítico Cx.'!$B127),-(Diário!$O$6:$O$2018=D$1),(Diário!$F$6:$F$2018))</f>
        <v>18156.460000000003</v>
      </c>
      <c r="E127" s="221">
        <f>SUMPRODUCT(-(Diário!$E$6:$E$2018='Analítico Cx.'!$B127),-(Diário!$O$6:$O$2018=E$1),(Diário!$F$6:$F$2018))</f>
        <v>7615.8399999999992</v>
      </c>
      <c r="F127" s="221">
        <f>SUMPRODUCT(-(Diário!$E$6:$E$2018='Analítico Cx.'!$B127),-(Diário!$O$6:$O$2018=F$1),(Diário!$F$6:$F$2018))</f>
        <v>10328.69</v>
      </c>
      <c r="G127" s="221">
        <f>SUMPRODUCT(-(Diário!$E$6:$E$2018='Analítico Cx.'!$B127),-(Diário!$O$6:$O$2018=G$1),(Diário!$F$6:$F$2018))</f>
        <v>0</v>
      </c>
      <c r="H127" s="221">
        <f>SUMPRODUCT(-(Diário!$E$6:$E$2018='Analítico Cx.'!$B127),-(Diário!$O$6:$O$2018=H$1),(Diário!$F$6:$F$2018))</f>
        <v>0</v>
      </c>
      <c r="I127" s="222">
        <f t="shared" si="15"/>
        <v>78683.490000000005</v>
      </c>
      <c r="J127" s="188">
        <f t="shared" si="16"/>
        <v>6.6100271495578594E-2</v>
      </c>
    </row>
    <row r="128" spans="1:10" ht="23.25" customHeight="1" x14ac:dyDescent="0.2">
      <c r="A128" s="403" t="s">
        <v>383</v>
      </c>
      <c r="B128" s="404" t="s">
        <v>384</v>
      </c>
      <c r="C128" s="221">
        <f>SUMPRODUCT(-(Diário!$E$6:$E$2018='Analítico Cx.'!$B128),-(Diário!$O$6:$O$2018=C$1),(Diário!$F$6:$F$2018))</f>
        <v>13434.320000000002</v>
      </c>
      <c r="D128" s="221">
        <f>SUMPRODUCT(-(Diário!$E$6:$E$2018='Analítico Cx.'!$B128),-(Diário!$O$6:$O$2018=D$1),(Diário!$F$6:$F$2018))</f>
        <v>0</v>
      </c>
      <c r="E128" s="221">
        <f>SUMPRODUCT(-(Diário!$E$6:$E$2018='Analítico Cx.'!$B128),-(Diário!$O$6:$O$2018=E$1),(Diário!$F$6:$F$2018))</f>
        <v>18652.900000000001</v>
      </c>
      <c r="F128" s="221">
        <f>SUMPRODUCT(-(Diário!$E$6:$E$2018='Analítico Cx.'!$B128),-(Diário!$O$6:$O$2018=F$1),(Diário!$F$6:$F$2018))</f>
        <v>6607.18</v>
      </c>
      <c r="G128" s="221">
        <f>SUMPRODUCT(-(Diário!$E$6:$E$2018='Analítico Cx.'!$B128),-(Diário!$O$6:$O$2018=G$1),(Diário!$F$6:$F$2018))</f>
        <v>0</v>
      </c>
      <c r="H128" s="221">
        <f>SUMPRODUCT(-(Diário!$E$6:$E$2018='Analítico Cx.'!$B128),-(Diário!$O$6:$O$2018=H$1),(Diário!$F$6:$F$2018))</f>
        <v>0</v>
      </c>
      <c r="I128" s="222">
        <f t="shared" si="15"/>
        <v>38694.400000000001</v>
      </c>
      <c r="J128" s="188">
        <f t="shared" si="16"/>
        <v>3.2506315433625484E-2</v>
      </c>
    </row>
    <row r="129" spans="1:10" ht="23.25" customHeight="1" x14ac:dyDescent="0.2">
      <c r="A129" s="403" t="s">
        <v>385</v>
      </c>
      <c r="B129" s="404" t="s">
        <v>386</v>
      </c>
      <c r="C129" s="221">
        <f>SUMPRODUCT(-(Diário!$E$6:$E$2018='Analítico Cx.'!$B129),-(Diário!$O$6:$O$2018=C$1),(Diário!$F$6:$F$2018))</f>
        <v>15864.529999999999</v>
      </c>
      <c r="D129" s="221">
        <f>SUMPRODUCT(-(Diário!$E$6:$E$2018='Analítico Cx.'!$B129),-(Diário!$O$6:$O$2018=D$1),(Diário!$F$6:$F$2018))</f>
        <v>20534.97</v>
      </c>
      <c r="E129" s="221">
        <f>SUMPRODUCT(-(Diário!$E$6:$E$2018='Analítico Cx.'!$B129),-(Diário!$O$6:$O$2018=E$1),(Diário!$F$6:$F$2018))</f>
        <v>5100.5</v>
      </c>
      <c r="F129" s="221">
        <f>SUMPRODUCT(-(Diário!$E$6:$E$2018='Analítico Cx.'!$B129),-(Diário!$O$6:$O$2018=F$1),(Diário!$F$6:$F$2018))</f>
        <v>3500</v>
      </c>
      <c r="G129" s="221">
        <f>SUMPRODUCT(-(Diário!$E$6:$E$2018='Analítico Cx.'!$B129),-(Diário!$O$6:$O$2018=G$1),(Diário!$F$6:$F$2018))</f>
        <v>0</v>
      </c>
      <c r="H129" s="221">
        <f>SUMPRODUCT(-(Diário!$E$6:$E$2018='Analítico Cx.'!$B129),-(Diário!$O$6:$O$2018=H$1),(Diário!$F$6:$F$2018))</f>
        <v>0</v>
      </c>
      <c r="I129" s="222">
        <f t="shared" si="15"/>
        <v>45000</v>
      </c>
      <c r="J129" s="188">
        <f t="shared" si="16"/>
        <v>3.7803511477452721E-2</v>
      </c>
    </row>
    <row r="130" spans="1:10" ht="23.25" customHeight="1" x14ac:dyDescent="0.2">
      <c r="A130" s="403" t="s">
        <v>387</v>
      </c>
      <c r="B130" s="404" t="s">
        <v>388</v>
      </c>
      <c r="C130" s="221">
        <f>SUMPRODUCT(-(Diário!$E$6:$E$2018='Analítico Cx.'!$B130),-(Diário!$O$6:$O$2018=C$1),(Diário!$F$6:$F$2018))</f>
        <v>0</v>
      </c>
      <c r="D130" s="221">
        <f>SUMPRODUCT(-(Diário!$E$6:$E$2018='Analítico Cx.'!$B130),-(Diário!$O$6:$O$2018=D$1),(Diário!$F$6:$F$2018))</f>
        <v>0</v>
      </c>
      <c r="E130" s="221">
        <f>SUMPRODUCT(-(Diário!$E$6:$E$2018='Analítico Cx.'!$B130),-(Diário!$O$6:$O$2018=E$1),(Diário!$F$6:$F$2018))</f>
        <v>0</v>
      </c>
      <c r="F130" s="221">
        <f>SUMPRODUCT(-(Diário!$E$6:$E$2018='Analítico Cx.'!$B130),-(Diário!$O$6:$O$2018=F$1),(Diário!$F$6:$F$2018))</f>
        <v>0</v>
      </c>
      <c r="G130" s="221">
        <f>SUMPRODUCT(-(Diário!$E$6:$E$2018='Analítico Cx.'!$B130),-(Diário!$O$6:$O$2018=G$1),(Diário!$F$6:$F$2018))</f>
        <v>0</v>
      </c>
      <c r="H130" s="221">
        <f>SUMPRODUCT(-(Diário!$E$6:$E$2018='Analítico Cx.'!$B130),-(Diário!$O$6:$O$2018=H$1),(Diário!$F$6:$F$2018))</f>
        <v>0</v>
      </c>
      <c r="I130" s="222">
        <f t="shared" si="15"/>
        <v>0</v>
      </c>
      <c r="J130" s="188">
        <f t="shared" si="16"/>
        <v>0</v>
      </c>
    </row>
    <row r="131" spans="1:10" ht="23.25" customHeight="1" x14ac:dyDescent="0.2">
      <c r="A131" s="403" t="s">
        <v>389</v>
      </c>
      <c r="B131" s="404" t="s">
        <v>390</v>
      </c>
      <c r="C131" s="221">
        <f>SUMPRODUCT(-(Diário!$E$6:$E$2018='Analítico Cx.'!$B131),-(Diário!$O$6:$O$2018=C$1),(Diário!$F$6:$F$2018))</f>
        <v>0</v>
      </c>
      <c r="D131" s="221">
        <f>SUMPRODUCT(-(Diário!$E$6:$E$2018='Analítico Cx.'!$B131),-(Diário!$O$6:$O$2018=D$1),(Diário!$F$6:$F$2018))</f>
        <v>0</v>
      </c>
      <c r="E131" s="221">
        <f>SUMPRODUCT(-(Diário!$E$6:$E$2018='Analítico Cx.'!$B131),-(Diário!$O$6:$O$2018=E$1),(Diário!$F$6:$F$2018))</f>
        <v>0</v>
      </c>
      <c r="F131" s="221">
        <f>SUMPRODUCT(-(Diário!$E$6:$E$2018='Analítico Cx.'!$B131),-(Diário!$O$6:$O$2018=F$1),(Diário!$F$6:$F$2018))</f>
        <v>0</v>
      </c>
      <c r="G131" s="221">
        <f>SUMPRODUCT(-(Diário!$E$6:$E$2018='Analítico Cx.'!$B131),-(Diário!$O$6:$O$2018=G$1),(Diário!$F$6:$F$2018))</f>
        <v>0</v>
      </c>
      <c r="H131" s="221">
        <f>SUMPRODUCT(-(Diário!$E$6:$E$2018='Analítico Cx.'!$B131),-(Diário!$O$6:$O$2018=H$1),(Diário!$F$6:$F$2018))</f>
        <v>0</v>
      </c>
      <c r="I131" s="222">
        <f t="shared" si="15"/>
        <v>0</v>
      </c>
      <c r="J131" s="188">
        <f t="shared" si="16"/>
        <v>0</v>
      </c>
    </row>
    <row r="132" spans="1:10" ht="23.25" customHeight="1" x14ac:dyDescent="0.2">
      <c r="A132" s="403" t="s">
        <v>391</v>
      </c>
      <c r="B132" s="404" t="s">
        <v>392</v>
      </c>
      <c r="C132" s="221">
        <f>SUMPRODUCT(-(Diário!$E$6:$E$2018='Analítico Cx.'!$B132),-(Diário!$O$6:$O$2018=C$1),(Diário!$F$6:$F$2018))</f>
        <v>832</v>
      </c>
      <c r="D132" s="221">
        <f>SUMPRODUCT(-(Diário!$E$6:$E$2018='Analítico Cx.'!$B132),-(Diário!$O$6:$O$2018=D$1),(Diário!$F$6:$F$2018))</f>
        <v>360</v>
      </c>
      <c r="E132" s="221">
        <f>SUMPRODUCT(-(Diário!$E$6:$E$2018='Analítico Cx.'!$B132),-(Diário!$O$6:$O$2018=E$1),(Diário!$F$6:$F$2018))</f>
        <v>0</v>
      </c>
      <c r="F132" s="221">
        <f>SUMPRODUCT(-(Diário!$E$6:$E$2018='Analítico Cx.'!$B132),-(Diário!$O$6:$O$2018=F$1),(Diário!$F$6:$F$2018))</f>
        <v>1920</v>
      </c>
      <c r="G132" s="221">
        <f>SUMPRODUCT(-(Diário!$E$6:$E$2018='Analítico Cx.'!$B132),-(Diário!$O$6:$O$2018=G$1),(Diário!$F$6:$F$2018))</f>
        <v>0</v>
      </c>
      <c r="H132" s="221">
        <f>SUMPRODUCT(-(Diário!$E$6:$E$2018='Analítico Cx.'!$B132),-(Diário!$O$6:$O$2018=H$1),(Diário!$F$6:$F$2018))</f>
        <v>0</v>
      </c>
      <c r="I132" s="222">
        <f t="shared" si="15"/>
        <v>3112</v>
      </c>
      <c r="J132" s="188">
        <f t="shared" si="16"/>
        <v>2.6143228381740641E-3</v>
      </c>
    </row>
    <row r="133" spans="1:10" ht="23.25" customHeight="1" x14ac:dyDescent="0.2">
      <c r="A133" s="403" t="s">
        <v>393</v>
      </c>
      <c r="B133" s="404" t="s">
        <v>394</v>
      </c>
      <c r="C133" s="221">
        <f>SUMPRODUCT(-(Diário!$E$6:$E$2018='Analítico Cx.'!$B133),-(Diário!$O$6:$O$2018=C$1),(Diário!$F$6:$F$2018))</f>
        <v>800</v>
      </c>
      <c r="D133" s="221">
        <f>SUMPRODUCT(-(Diário!$E$6:$E$2018='Analítico Cx.'!$B133),-(Diário!$O$6:$O$2018=D$1),(Diário!$F$6:$F$2018))</f>
        <v>28497.399999999998</v>
      </c>
      <c r="E133" s="221">
        <f>SUMPRODUCT(-(Diário!$E$6:$E$2018='Analítico Cx.'!$B133),-(Diário!$O$6:$O$2018=E$1),(Diário!$F$6:$F$2018))</f>
        <v>217.79999999999998</v>
      </c>
      <c r="F133" s="221">
        <f>SUMPRODUCT(-(Diário!$E$6:$E$2018='Analítico Cx.'!$B133),-(Diário!$O$6:$O$2018=F$1),(Diário!$F$6:$F$2018))</f>
        <v>2355</v>
      </c>
      <c r="G133" s="221">
        <f>SUMPRODUCT(-(Diário!$E$6:$E$2018='Analítico Cx.'!$B133),-(Diário!$O$6:$O$2018=G$1),(Diário!$F$6:$F$2018))</f>
        <v>0</v>
      </c>
      <c r="H133" s="221">
        <f>SUMPRODUCT(-(Diário!$E$6:$E$2018='Analítico Cx.'!$B133),-(Diário!$O$6:$O$2018=H$1),(Diário!$F$6:$F$2018))</f>
        <v>0</v>
      </c>
      <c r="I133" s="222">
        <f t="shared" si="15"/>
        <v>31870.199999999997</v>
      </c>
      <c r="J133" s="188">
        <f t="shared" si="16"/>
        <v>2.6773454921971414E-2</v>
      </c>
    </row>
    <row r="134" spans="1:10" ht="33.75" x14ac:dyDescent="0.2">
      <c r="A134" s="403" t="s">
        <v>395</v>
      </c>
      <c r="B134" s="404" t="s">
        <v>396</v>
      </c>
      <c r="C134" s="221">
        <f>SUMPRODUCT(-(Diário!$E$6:$E$2018='Analítico Cx.'!$B134),-(Diário!$O$6:$O$2018=C$1),(Diário!$F$6:$F$2018))</f>
        <v>900</v>
      </c>
      <c r="D134" s="221">
        <f>SUMPRODUCT(-(Diário!$E$6:$E$2018='Analítico Cx.'!$B134),-(Diário!$O$6:$O$2018=D$1),(Diário!$F$6:$F$2018))</f>
        <v>266.39999999999998</v>
      </c>
      <c r="E134" s="221">
        <f>SUMPRODUCT(-(Diário!$E$6:$E$2018='Analítico Cx.'!$B134),-(Diário!$O$6:$O$2018=E$1),(Diário!$F$6:$F$2018))</f>
        <v>0</v>
      </c>
      <c r="F134" s="221">
        <f>SUMPRODUCT(-(Diário!$E$6:$E$2018='Analítico Cx.'!$B134),-(Diário!$O$6:$O$2018=F$1),(Diário!$F$6:$F$2018))</f>
        <v>0</v>
      </c>
      <c r="G134" s="221">
        <f>SUMPRODUCT(-(Diário!$E$6:$E$2018='Analítico Cx.'!$B134),-(Diário!$O$6:$O$2018=G$1),(Diário!$F$6:$F$2018))</f>
        <v>0</v>
      </c>
      <c r="H134" s="221">
        <f>SUMPRODUCT(-(Diário!$E$6:$E$2018='Analítico Cx.'!$B134),-(Diário!$O$6:$O$2018=H$1),(Diário!$F$6:$F$2018))</f>
        <v>0</v>
      </c>
      <c r="I134" s="222">
        <f t="shared" si="15"/>
        <v>1166.4000000000001</v>
      </c>
      <c r="J134" s="188">
        <f t="shared" si="16"/>
        <v>9.798670174955748E-4</v>
      </c>
    </row>
    <row r="135" spans="1:10" ht="23.25" customHeight="1" x14ac:dyDescent="0.2">
      <c r="A135" s="403" t="s">
        <v>397</v>
      </c>
      <c r="B135" s="404" t="s">
        <v>398</v>
      </c>
      <c r="C135" s="221">
        <f>SUMPRODUCT(-(Diário!$E$6:$E$2018='Analítico Cx.'!$B135),-(Diário!$O$6:$O$2018=C$1),(Diário!$F$6:$F$2018))</f>
        <v>75401.97</v>
      </c>
      <c r="D135" s="221">
        <f>SUMPRODUCT(-(Diário!$E$6:$E$2018='Analítico Cx.'!$B135),-(Diário!$O$6:$O$2018=D$1),(Diário!$F$6:$F$2018))</f>
        <v>14696.400000000001</v>
      </c>
      <c r="E135" s="221">
        <f>SUMPRODUCT(-(Diário!$E$6:$E$2018='Analítico Cx.'!$B135),-(Diário!$O$6:$O$2018=E$1),(Diário!$F$6:$F$2018))</f>
        <v>10206.689999999999</v>
      </c>
      <c r="F135" s="221">
        <f>SUMPRODUCT(-(Diário!$E$6:$E$2018='Analítico Cx.'!$B135),-(Diário!$O$6:$O$2018=F$1),(Diário!$F$6:$F$2018))</f>
        <v>113569.60999999999</v>
      </c>
      <c r="G135" s="221">
        <f>SUMPRODUCT(-(Diário!$E$6:$E$2018='Analítico Cx.'!$B135),-(Diário!$O$6:$O$2018=G$1),(Diário!$F$6:$F$2018))</f>
        <v>0</v>
      </c>
      <c r="H135" s="221">
        <f>SUMPRODUCT(-(Diário!$E$6:$E$2018='Analítico Cx.'!$B135),-(Diário!$O$6:$O$2018=H$1),(Diário!$F$6:$F$2018))</f>
        <v>0</v>
      </c>
      <c r="I135" s="222">
        <f t="shared" si="15"/>
        <v>213874.66999999998</v>
      </c>
      <c r="J135" s="188">
        <f t="shared" si="16"/>
        <v>0.17967141204625364</v>
      </c>
    </row>
    <row r="136" spans="1:10" ht="23.25" customHeight="1" x14ac:dyDescent="0.2">
      <c r="A136" s="403" t="s">
        <v>399</v>
      </c>
      <c r="B136" s="404" t="s">
        <v>400</v>
      </c>
      <c r="C136" s="221">
        <f>SUMPRODUCT(-(Diário!$E$6:$E$2018='Analítico Cx.'!$B136),-(Diário!$O$6:$O$2018=C$1),(Diário!$F$6:$F$2018))</f>
        <v>10607.21</v>
      </c>
      <c r="D136" s="221">
        <f>SUMPRODUCT(-(Diário!$E$6:$E$2018='Analítico Cx.'!$B136),-(Diário!$O$6:$O$2018=D$1),(Diário!$F$6:$F$2018))</f>
        <v>28720.899999999998</v>
      </c>
      <c r="E136" s="221">
        <f>SUMPRODUCT(-(Diário!$E$6:$E$2018='Analítico Cx.'!$B136),-(Diário!$O$6:$O$2018=E$1),(Diário!$F$6:$F$2018))</f>
        <v>21688.25</v>
      </c>
      <c r="F136" s="221">
        <f>SUMPRODUCT(-(Diário!$E$6:$E$2018='Analítico Cx.'!$B136),-(Diário!$O$6:$O$2018=F$1),(Diário!$F$6:$F$2018))</f>
        <v>22479.4</v>
      </c>
      <c r="G136" s="221">
        <f>SUMPRODUCT(-(Diário!$E$6:$E$2018='Analítico Cx.'!$B136),-(Diário!$O$6:$O$2018=G$1),(Diário!$F$6:$F$2018))</f>
        <v>0</v>
      </c>
      <c r="H136" s="221">
        <f>SUMPRODUCT(-(Diário!$E$6:$E$2018='Analítico Cx.'!$B136),-(Diário!$O$6:$O$2018=H$1),(Diário!$F$6:$F$2018))</f>
        <v>0</v>
      </c>
      <c r="I136" s="222">
        <f t="shared" si="15"/>
        <v>83495.760000000009</v>
      </c>
      <c r="J136" s="188">
        <f t="shared" si="16"/>
        <v>7.0142953810636413E-2</v>
      </c>
    </row>
    <row r="137" spans="1:10" ht="23.25" customHeight="1" x14ac:dyDescent="0.2">
      <c r="A137" s="403" t="s">
        <v>401</v>
      </c>
      <c r="B137" s="405" t="s">
        <v>312</v>
      </c>
      <c r="C137" s="221">
        <f>SUMPRODUCT(-(Diário!$E$6:$E$2018='Analítico Cx.'!$B137),-(Diário!$O$6:$O$2018=C$1),(Diário!$F$6:$F$2018))</f>
        <v>0</v>
      </c>
      <c r="D137" s="221">
        <f>SUMPRODUCT(-(Diário!$E$6:$E$2018='Analítico Cx.'!$B137),-(Diário!$O$6:$O$2018=D$1),(Diário!$F$6:$F$2018))</f>
        <v>0</v>
      </c>
      <c r="E137" s="221">
        <f>SUMPRODUCT(-(Diário!$E$6:$E$2018='Analítico Cx.'!$B137),-(Diário!$O$6:$O$2018=E$1),(Diário!$F$6:$F$2018))</f>
        <v>0</v>
      </c>
      <c r="F137" s="221">
        <f>SUMPRODUCT(-(Diário!$E$6:$E$2018='Analítico Cx.'!$B137),-(Diário!$O$6:$O$2018=F$1),(Diário!$F$6:$F$2018))</f>
        <v>0</v>
      </c>
      <c r="G137" s="221">
        <f>SUMPRODUCT(-(Diário!$E$6:$E$2018='Analítico Cx.'!$B137),-(Diário!$O$6:$O$2018=G$1),(Diário!$F$6:$F$2018))</f>
        <v>0</v>
      </c>
      <c r="H137" s="221">
        <f>SUMPRODUCT(-(Diário!$E$6:$E$2018='Analítico Cx.'!$B137),-(Diário!$O$6:$O$2018=H$1),(Diário!$F$6:$F$2018))</f>
        <v>0</v>
      </c>
      <c r="I137" s="222">
        <f t="shared" si="15"/>
        <v>0</v>
      </c>
      <c r="J137" s="188">
        <f t="shared" si="16"/>
        <v>0</v>
      </c>
    </row>
    <row r="138" spans="1:10" ht="23.25" customHeight="1" thickBot="1" x14ac:dyDescent="0.25">
      <c r="A138" s="247"/>
      <c r="B138" s="248" t="s">
        <v>47</v>
      </c>
      <c r="C138" s="249">
        <f t="shared" ref="C138:I138" si="17">SUBTOTAL(109,C57:C137)</f>
        <v>264784.91000000003</v>
      </c>
      <c r="D138" s="249">
        <f t="shared" si="17"/>
        <v>265457.15999999997</v>
      </c>
      <c r="E138" s="249">
        <f t="shared" si="17"/>
        <v>190661.34999999998</v>
      </c>
      <c r="F138" s="249">
        <f t="shared" si="17"/>
        <v>238667.63999999998</v>
      </c>
      <c r="G138" s="249">
        <f t="shared" si="17"/>
        <v>0</v>
      </c>
      <c r="H138" s="249">
        <f t="shared" si="17"/>
        <v>0</v>
      </c>
      <c r="I138" s="249">
        <f t="shared" si="17"/>
        <v>959571.06</v>
      </c>
      <c r="J138" s="195">
        <f t="shared" si="16"/>
        <v>0.80611456844758844</v>
      </c>
    </row>
    <row r="139" spans="1:10" ht="23.25" customHeight="1" thickBot="1" x14ac:dyDescent="0.25">
      <c r="A139" s="250" t="s">
        <v>42</v>
      </c>
      <c r="B139" s="226" t="s">
        <v>146</v>
      </c>
      <c r="C139" s="242"/>
      <c r="D139" s="242"/>
      <c r="E139" s="242"/>
      <c r="F139" s="242"/>
      <c r="G139" s="242"/>
      <c r="H139" s="242"/>
      <c r="I139" s="242"/>
      <c r="J139" s="186"/>
    </row>
    <row r="140" spans="1:10" ht="23.25" customHeight="1" x14ac:dyDescent="0.2">
      <c r="A140" s="231" t="s">
        <v>30</v>
      </c>
      <c r="B140" s="232" t="s">
        <v>238</v>
      </c>
      <c r="C140" s="221">
        <f>SUMPRODUCT(-(Diário!$E$6:$E$2018='Analítico Cx.'!$B140),-(Diário!$O$6:$O$2018=C$1),(Diário!$F$6:$F$2018))</f>
        <v>0</v>
      </c>
      <c r="D140" s="221">
        <f>SUMPRODUCT(-(Diário!$E$6:$E$2018='Analítico Cx.'!$B140),-(Diário!$O$6:$O$2018=D$1),(Diário!$F$6:$F$2018))</f>
        <v>0</v>
      </c>
      <c r="E140" s="221">
        <f>SUMPRODUCT(-(Diário!$E$6:$E$2018='Analítico Cx.'!$B140),-(Diário!$O$6:$O$2018=E$1),(Diário!$F$6:$F$2018))</f>
        <v>0</v>
      </c>
      <c r="F140" s="221">
        <f>SUMPRODUCT(-(Diário!$E$6:$E$2018='Analítico Cx.'!$B140),-(Diário!$O$6:$O$2018=F$1),(Diário!$F$6:$F$2018))</f>
        <v>0</v>
      </c>
      <c r="G140" s="221">
        <f>SUMPRODUCT(-(Diário!$E$6:$E$2018='Analítico Cx.'!$B140),-(Diário!$O$6:$O$2018=G$1),(Diário!$F$6:$F$2018))</f>
        <v>0</v>
      </c>
      <c r="H140" s="221">
        <f>SUMPRODUCT(-(Diário!$E$6:$E$2018='Analítico Cx.'!$B140),-(Diário!$O$6:$O$2018=H$1),(Diário!$F$6:$F$2018))</f>
        <v>0</v>
      </c>
      <c r="I140" s="222">
        <f t="shared" ref="I140:I154" si="18">SUM(C140:H140)</f>
        <v>0</v>
      </c>
      <c r="J140" s="188">
        <f t="shared" ref="J140:J155" si="19">IF($I$155=0,0,I140/$I$155)</f>
        <v>0</v>
      </c>
    </row>
    <row r="141" spans="1:10" ht="23.25" customHeight="1" x14ac:dyDescent="0.2">
      <c r="A141" s="231" t="s">
        <v>24</v>
      </c>
      <c r="B141" s="232" t="s">
        <v>232</v>
      </c>
      <c r="C141" s="221">
        <f>SUMPRODUCT(-(Diário!$E$6:$E$2018='Analítico Cx.'!$B141),-(Diário!$O$6:$O$2018=C$1),(Diário!$F$6:$F$2018))</f>
        <v>0</v>
      </c>
      <c r="D141" s="221">
        <f>SUMPRODUCT(-(Diário!$E$6:$E$2018='Analítico Cx.'!$B141),-(Diário!$O$6:$O$2018=D$1),(Diário!$F$6:$F$2018))</f>
        <v>0</v>
      </c>
      <c r="E141" s="221">
        <f>SUMPRODUCT(-(Diário!$E$6:$E$2018='Analítico Cx.'!$B141),-(Diário!$O$6:$O$2018=E$1),(Diário!$F$6:$F$2018))</f>
        <v>0</v>
      </c>
      <c r="F141" s="221">
        <f>SUMPRODUCT(-(Diário!$E$6:$E$2018='Analítico Cx.'!$B141),-(Diário!$O$6:$O$2018=F$1),(Diário!$F$6:$F$2018))</f>
        <v>0</v>
      </c>
      <c r="G141" s="221">
        <f>SUMPRODUCT(-(Diário!$E$6:$E$2018='Analítico Cx.'!$B141),-(Diário!$O$6:$O$2018=G$1),(Diário!$F$6:$F$2018))</f>
        <v>0</v>
      </c>
      <c r="H141" s="221">
        <f>SUMPRODUCT(-(Diário!$E$6:$E$2018='Analítico Cx.'!$B141),-(Diário!$O$6:$O$2018=H$1),(Diário!$F$6:$F$2018))</f>
        <v>0</v>
      </c>
      <c r="I141" s="222">
        <f t="shared" si="18"/>
        <v>0</v>
      </c>
      <c r="J141" s="188">
        <f t="shared" si="19"/>
        <v>0</v>
      </c>
    </row>
    <row r="142" spans="1:10" ht="23.25" customHeight="1" x14ac:dyDescent="0.2">
      <c r="A142" s="231" t="s">
        <v>25</v>
      </c>
      <c r="B142" s="232" t="s">
        <v>233</v>
      </c>
      <c r="C142" s="221">
        <f>SUMPRODUCT(-(Diário!$E$6:$E$2018='Analítico Cx.'!$B142),-(Diário!$O$6:$O$2018=C$1),(Diário!$F$6:$F$2018))</f>
        <v>0</v>
      </c>
      <c r="D142" s="221">
        <f>SUMPRODUCT(-(Diário!$E$6:$E$2018='Analítico Cx.'!$B142),-(Diário!$O$6:$O$2018=D$1),(Diário!$F$6:$F$2018))</f>
        <v>0</v>
      </c>
      <c r="E142" s="221">
        <f>SUMPRODUCT(-(Diário!$E$6:$E$2018='Analítico Cx.'!$B142),-(Diário!$O$6:$O$2018=E$1),(Diário!$F$6:$F$2018))</f>
        <v>1365</v>
      </c>
      <c r="F142" s="221">
        <f>SUMPRODUCT(-(Diário!$E$6:$E$2018='Analítico Cx.'!$B142),-(Diário!$O$6:$O$2018=F$1),(Diário!$F$6:$F$2018))</f>
        <v>0</v>
      </c>
      <c r="G142" s="221">
        <f>SUMPRODUCT(-(Diário!$E$6:$E$2018='Analítico Cx.'!$B142),-(Diário!$O$6:$O$2018=G$1),(Diário!$F$6:$F$2018))</f>
        <v>0</v>
      </c>
      <c r="H142" s="221">
        <f>SUMPRODUCT(-(Diário!$E$6:$E$2018='Analítico Cx.'!$B142),-(Diário!$O$6:$O$2018=H$1),(Diário!$F$6:$F$2018))</f>
        <v>0</v>
      </c>
      <c r="I142" s="222">
        <f t="shared" si="18"/>
        <v>1365</v>
      </c>
      <c r="J142" s="188">
        <f t="shared" si="19"/>
        <v>1.146706514816066E-3</v>
      </c>
    </row>
    <row r="143" spans="1:10" ht="23.25" customHeight="1" x14ac:dyDescent="0.2">
      <c r="A143" s="231" t="s">
        <v>26</v>
      </c>
      <c r="B143" s="232" t="s">
        <v>235</v>
      </c>
      <c r="C143" s="221">
        <f>SUMPRODUCT(-(Diário!$E$6:$E$2018='Analítico Cx.'!$B143),-(Diário!$O$6:$O$2018=C$1),(Diário!$F$6:$F$2018))</f>
        <v>0</v>
      </c>
      <c r="D143" s="221">
        <f>SUMPRODUCT(-(Diário!$E$6:$E$2018='Analítico Cx.'!$B143),-(Diário!$O$6:$O$2018=D$1),(Diário!$F$6:$F$2018))</f>
        <v>0</v>
      </c>
      <c r="E143" s="221">
        <f>SUMPRODUCT(-(Diário!$E$6:$E$2018='Analítico Cx.'!$B143),-(Diário!$O$6:$O$2018=E$1),(Diário!$F$6:$F$2018))</f>
        <v>0</v>
      </c>
      <c r="F143" s="221">
        <f>SUMPRODUCT(-(Diário!$E$6:$E$2018='Analítico Cx.'!$B143),-(Diário!$O$6:$O$2018=F$1),(Diário!$F$6:$F$2018))</f>
        <v>0</v>
      </c>
      <c r="G143" s="221">
        <f>SUMPRODUCT(-(Diário!$E$6:$E$2018='Analítico Cx.'!$B143),-(Diário!$O$6:$O$2018=G$1),(Diário!$F$6:$F$2018))</f>
        <v>0</v>
      </c>
      <c r="H143" s="221">
        <f>SUMPRODUCT(-(Diário!$E$6:$E$2018='Analítico Cx.'!$B143),-(Diário!$O$6:$O$2018=H$1),(Diário!$F$6:$F$2018))</f>
        <v>0</v>
      </c>
      <c r="I143" s="222">
        <f t="shared" si="18"/>
        <v>0</v>
      </c>
      <c r="J143" s="188">
        <f t="shared" si="19"/>
        <v>0</v>
      </c>
    </row>
    <row r="144" spans="1:10" ht="23.25" customHeight="1" x14ac:dyDescent="0.2">
      <c r="A144" s="231" t="s">
        <v>27</v>
      </c>
      <c r="B144" s="232" t="s">
        <v>237</v>
      </c>
      <c r="C144" s="221">
        <f>SUMPRODUCT(-(Diário!$E$6:$E$2018='Analítico Cx.'!$B144),-(Diário!$O$6:$O$2018=C$1),(Diário!$F$6:$F$2018))</f>
        <v>0</v>
      </c>
      <c r="D144" s="221">
        <f>SUMPRODUCT(-(Diário!$E$6:$E$2018='Analítico Cx.'!$B144),-(Diário!$O$6:$O$2018=D$1),(Diário!$F$6:$F$2018))</f>
        <v>0</v>
      </c>
      <c r="E144" s="221">
        <f>SUMPRODUCT(-(Diário!$E$6:$E$2018='Analítico Cx.'!$B144),-(Diário!$O$6:$O$2018=E$1),(Diário!$F$6:$F$2018))</f>
        <v>0</v>
      </c>
      <c r="F144" s="221">
        <f>SUMPRODUCT(-(Diário!$E$6:$E$2018='Analítico Cx.'!$B144),-(Diário!$O$6:$O$2018=F$1),(Diário!$F$6:$F$2018))</f>
        <v>0</v>
      </c>
      <c r="G144" s="221">
        <f>SUMPRODUCT(-(Diário!$E$6:$E$2018='Analítico Cx.'!$B144),-(Diário!$O$6:$O$2018=G$1),(Diário!$F$6:$F$2018))</f>
        <v>0</v>
      </c>
      <c r="H144" s="221">
        <f>SUMPRODUCT(-(Diário!$E$6:$E$2018='Analítico Cx.'!$B144),-(Diário!$O$6:$O$2018=H$1),(Diário!$F$6:$F$2018))</f>
        <v>0</v>
      </c>
      <c r="I144" s="222">
        <f t="shared" si="18"/>
        <v>0</v>
      </c>
      <c r="J144" s="188">
        <f t="shared" si="19"/>
        <v>0</v>
      </c>
    </row>
    <row r="145" spans="1:10" ht="23.25" customHeight="1" x14ac:dyDescent="0.2">
      <c r="A145" s="231" t="s">
        <v>28</v>
      </c>
      <c r="B145" s="232" t="s">
        <v>240</v>
      </c>
      <c r="C145" s="221">
        <f>SUMPRODUCT(-(Diário!$E$6:$E$2018='Analítico Cx.'!$B145),-(Diário!$O$6:$O$2018=C$1),(Diário!$F$6:$F$2018))</f>
        <v>0</v>
      </c>
      <c r="D145" s="221">
        <f>SUMPRODUCT(-(Diário!$E$6:$E$2018='Analítico Cx.'!$B145),-(Diário!$O$6:$O$2018=D$1),(Diário!$F$6:$F$2018))</f>
        <v>0</v>
      </c>
      <c r="E145" s="221">
        <f>SUMPRODUCT(-(Diário!$E$6:$E$2018='Analítico Cx.'!$B145),-(Diário!$O$6:$O$2018=E$1),(Diário!$F$6:$F$2018))</f>
        <v>0</v>
      </c>
      <c r="F145" s="221">
        <f>SUMPRODUCT(-(Diário!$E$6:$E$2018='Analítico Cx.'!$B145),-(Diário!$O$6:$O$2018=F$1),(Diário!$F$6:$F$2018))</f>
        <v>0</v>
      </c>
      <c r="G145" s="221">
        <f>SUMPRODUCT(-(Diário!$E$6:$E$2018='Analítico Cx.'!$B145),-(Diário!$O$6:$O$2018=G$1),(Diário!$F$6:$F$2018))</f>
        <v>0</v>
      </c>
      <c r="H145" s="221">
        <f>SUMPRODUCT(-(Diário!$E$6:$E$2018='Analítico Cx.'!$B145),-(Diário!$O$6:$O$2018=H$1),(Diário!$F$6:$F$2018))</f>
        <v>0</v>
      </c>
      <c r="I145" s="222">
        <f t="shared" si="18"/>
        <v>0</v>
      </c>
      <c r="J145" s="188">
        <f t="shared" si="19"/>
        <v>0</v>
      </c>
    </row>
    <row r="146" spans="1:10" ht="23.25" customHeight="1" x14ac:dyDescent="0.2">
      <c r="A146" s="231" t="s">
        <v>29</v>
      </c>
      <c r="B146" s="232" t="s">
        <v>241</v>
      </c>
      <c r="C146" s="221">
        <f>SUMPRODUCT(-(Diário!$E$6:$E$2018='Analítico Cx.'!$B146),-(Diário!$O$6:$O$2018=C$1),(Diário!$F$6:$F$2018))</f>
        <v>0</v>
      </c>
      <c r="D146" s="221">
        <f>SUMPRODUCT(-(Diário!$E$6:$E$2018='Analítico Cx.'!$B146),-(Diário!$O$6:$O$2018=D$1),(Diário!$F$6:$F$2018))</f>
        <v>0</v>
      </c>
      <c r="E146" s="221">
        <f>SUMPRODUCT(-(Diário!$E$6:$E$2018='Analítico Cx.'!$B146),-(Diário!$O$6:$O$2018=E$1),(Diário!$F$6:$F$2018))</f>
        <v>0</v>
      </c>
      <c r="F146" s="221">
        <f>SUMPRODUCT(-(Diário!$E$6:$E$2018='Analítico Cx.'!$B146),-(Diário!$O$6:$O$2018=F$1),(Diário!$F$6:$F$2018))</f>
        <v>0</v>
      </c>
      <c r="G146" s="221">
        <f>SUMPRODUCT(-(Diário!$E$6:$E$2018='Analítico Cx.'!$B146),-(Diário!$O$6:$O$2018=G$1),(Diário!$F$6:$F$2018))</f>
        <v>0</v>
      </c>
      <c r="H146" s="221">
        <f>SUMPRODUCT(-(Diário!$E$6:$E$2018='Analítico Cx.'!$B146),-(Diário!$O$6:$O$2018=H$1),(Diário!$F$6:$F$2018))</f>
        <v>0</v>
      </c>
      <c r="I146" s="222">
        <f t="shared" si="18"/>
        <v>0</v>
      </c>
      <c r="J146" s="188">
        <f t="shared" si="19"/>
        <v>0</v>
      </c>
    </row>
    <row r="147" spans="1:10" ht="23.25" customHeight="1" x14ac:dyDescent="0.2">
      <c r="A147" s="231" t="s">
        <v>138</v>
      </c>
      <c r="B147" s="232" t="s">
        <v>73</v>
      </c>
      <c r="C147" s="221">
        <f>SUMPRODUCT(-(Diário!$E$6:$E$2018='Analítico Cx.'!$B147),-(Diário!$O$6:$O$2018=C$1),(Diário!$F$6:$F$2018))</f>
        <v>0</v>
      </c>
      <c r="D147" s="221">
        <f>SUMPRODUCT(-(Diário!$E$6:$E$2018='Analítico Cx.'!$B147),-(Diário!$O$6:$O$2018=D$1),(Diário!$F$6:$F$2018))</f>
        <v>0</v>
      </c>
      <c r="E147" s="221">
        <f>SUMPRODUCT(-(Diário!$E$6:$E$2018='Analítico Cx.'!$B147),-(Diário!$O$6:$O$2018=E$1),(Diário!$F$6:$F$2018))</f>
        <v>0</v>
      </c>
      <c r="F147" s="221">
        <f>SUMPRODUCT(-(Diário!$E$6:$E$2018='Analítico Cx.'!$B147),-(Diário!$O$6:$O$2018=F$1),(Diário!$F$6:$F$2018))</f>
        <v>0</v>
      </c>
      <c r="G147" s="221">
        <f>SUMPRODUCT(-(Diário!$E$6:$E$2018='Analítico Cx.'!$B147),-(Diário!$O$6:$O$2018=G$1),(Diário!$F$6:$F$2018))</f>
        <v>0</v>
      </c>
      <c r="H147" s="221">
        <f>SUMPRODUCT(-(Diário!$E$6:$E$2018='Analítico Cx.'!$B147),-(Diário!$O$6:$O$2018=H$1),(Diário!$F$6:$F$2018))</f>
        <v>0</v>
      </c>
      <c r="I147" s="222">
        <f t="shared" si="18"/>
        <v>0</v>
      </c>
      <c r="J147" s="188">
        <f t="shared" si="19"/>
        <v>0</v>
      </c>
    </row>
    <row r="148" spans="1:10" ht="23.25" customHeight="1" x14ac:dyDescent="0.2">
      <c r="A148" s="231" t="s">
        <v>139</v>
      </c>
      <c r="B148" s="232" t="s">
        <v>231</v>
      </c>
      <c r="C148" s="221">
        <f>SUMPRODUCT(-(Diário!$E$6:$E$2018='Analítico Cx.'!$B148),-(Diário!$O$6:$O$2018=C$1),(Diário!$F$6:$F$2018))</f>
        <v>0</v>
      </c>
      <c r="D148" s="221">
        <f>SUMPRODUCT(-(Diário!$E$6:$E$2018='Analítico Cx.'!$B148),-(Diário!$O$6:$O$2018=D$1),(Diário!$F$6:$F$2018))</f>
        <v>0</v>
      </c>
      <c r="E148" s="221">
        <f>SUMPRODUCT(-(Diário!$E$6:$E$2018='Analítico Cx.'!$B148),-(Diário!$O$6:$O$2018=E$1),(Diário!$F$6:$F$2018))</f>
        <v>0</v>
      </c>
      <c r="F148" s="221">
        <f>SUMPRODUCT(-(Diário!$E$6:$E$2018='Analítico Cx.'!$B148),-(Diário!$O$6:$O$2018=F$1),(Diário!$F$6:$F$2018))</f>
        <v>0</v>
      </c>
      <c r="G148" s="221">
        <f>SUMPRODUCT(-(Diário!$E$6:$E$2018='Analítico Cx.'!$B148),-(Diário!$O$6:$O$2018=G$1),(Diário!$F$6:$F$2018))</f>
        <v>0</v>
      </c>
      <c r="H148" s="221">
        <f>SUMPRODUCT(-(Diário!$E$6:$E$2018='Analítico Cx.'!$B148),-(Diário!$O$6:$O$2018=H$1),(Diário!$F$6:$F$2018))</f>
        <v>0</v>
      </c>
      <c r="I148" s="222">
        <f t="shared" si="18"/>
        <v>0</v>
      </c>
      <c r="J148" s="188">
        <f t="shared" si="19"/>
        <v>0</v>
      </c>
    </row>
    <row r="149" spans="1:10" ht="23.25" customHeight="1" x14ac:dyDescent="0.2">
      <c r="A149" s="231" t="s">
        <v>140</v>
      </c>
      <c r="B149" s="232" t="s">
        <v>236</v>
      </c>
      <c r="C149" s="221">
        <f>SUMPRODUCT(-(Diário!$E$6:$E$2018='Analítico Cx.'!$B149),-(Diário!$O$6:$O$2018=C$1),(Diário!$F$6:$F$2018))</f>
        <v>0</v>
      </c>
      <c r="D149" s="221">
        <f>SUMPRODUCT(-(Diário!$E$6:$E$2018='Analítico Cx.'!$B149),-(Diário!$O$6:$O$2018=D$1),(Diário!$F$6:$F$2018))</f>
        <v>0</v>
      </c>
      <c r="E149" s="221">
        <f>SUMPRODUCT(-(Diário!$E$6:$E$2018='Analítico Cx.'!$B149),-(Diário!$O$6:$O$2018=E$1),(Diário!$F$6:$F$2018))</f>
        <v>0</v>
      </c>
      <c r="F149" s="221">
        <f>SUMPRODUCT(-(Diário!$E$6:$E$2018='Analítico Cx.'!$B149),-(Diário!$O$6:$O$2018=F$1),(Diário!$F$6:$F$2018))</f>
        <v>0</v>
      </c>
      <c r="G149" s="221">
        <f>SUMPRODUCT(-(Diário!$E$6:$E$2018='Analítico Cx.'!$B149),-(Diário!$O$6:$O$2018=G$1),(Diário!$F$6:$F$2018))</f>
        <v>0</v>
      </c>
      <c r="H149" s="221">
        <f>SUMPRODUCT(-(Diário!$E$6:$E$2018='Analítico Cx.'!$B149),-(Diário!$O$6:$O$2018=H$1),(Diário!$F$6:$F$2018))</f>
        <v>0</v>
      </c>
      <c r="I149" s="222">
        <f t="shared" si="18"/>
        <v>0</v>
      </c>
      <c r="J149" s="188">
        <f t="shared" si="19"/>
        <v>0</v>
      </c>
    </row>
    <row r="150" spans="1:10" ht="23.25" customHeight="1" x14ac:dyDescent="0.2">
      <c r="A150" s="231" t="s">
        <v>142</v>
      </c>
      <c r="B150" s="232" t="s">
        <v>234</v>
      </c>
      <c r="C150" s="221">
        <f>SUMPRODUCT(-(Diário!$E$6:$E$2018='Analítico Cx.'!$B150),-(Diário!$O$6:$O$2018=C$1),(Diário!$F$6:$F$2018))</f>
        <v>0</v>
      </c>
      <c r="D150" s="221">
        <f>SUMPRODUCT(-(Diário!$E$6:$E$2018='Analítico Cx.'!$B150),-(Diário!$O$6:$O$2018=D$1),(Diário!$F$6:$F$2018))</f>
        <v>0</v>
      </c>
      <c r="E150" s="221">
        <f>SUMPRODUCT(-(Diário!$E$6:$E$2018='Analítico Cx.'!$B150),-(Diário!$O$6:$O$2018=E$1),(Diário!$F$6:$F$2018))</f>
        <v>0</v>
      </c>
      <c r="F150" s="221">
        <f>SUMPRODUCT(-(Diário!$E$6:$E$2018='Analítico Cx.'!$B150),-(Diário!$O$6:$O$2018=F$1),(Diário!$F$6:$F$2018))</f>
        <v>0</v>
      </c>
      <c r="G150" s="221">
        <f>SUMPRODUCT(-(Diário!$E$6:$E$2018='Analítico Cx.'!$B150),-(Diário!$O$6:$O$2018=G$1),(Diário!$F$6:$F$2018))</f>
        <v>0</v>
      </c>
      <c r="H150" s="221">
        <f>SUMPRODUCT(-(Diário!$E$6:$E$2018='Analítico Cx.'!$B150),-(Diário!$O$6:$O$2018=H$1),(Diário!$F$6:$F$2018))</f>
        <v>0</v>
      </c>
      <c r="I150" s="222">
        <f t="shared" si="18"/>
        <v>0</v>
      </c>
      <c r="J150" s="188">
        <f t="shared" si="19"/>
        <v>0</v>
      </c>
    </row>
    <row r="151" spans="1:10" ht="23.25" customHeight="1" x14ac:dyDescent="0.2">
      <c r="A151" s="231" t="s">
        <v>144</v>
      </c>
      <c r="B151" s="232" t="s">
        <v>239</v>
      </c>
      <c r="C151" s="221">
        <f>SUMPRODUCT(-(Diário!$E$6:$E$2018='Analítico Cx.'!$B151),-(Diário!$O$6:$O$2018=C$1),(Diário!$F$6:$F$2018))</f>
        <v>0</v>
      </c>
      <c r="D151" s="221">
        <f>SUMPRODUCT(-(Diário!$E$6:$E$2018='Analítico Cx.'!$B151),-(Diário!$O$6:$O$2018=D$1),(Diário!$F$6:$F$2018))</f>
        <v>0</v>
      </c>
      <c r="E151" s="221">
        <f>SUMPRODUCT(-(Diário!$E$6:$E$2018='Analítico Cx.'!$B151),-(Diário!$O$6:$O$2018=E$1),(Diário!$F$6:$F$2018))</f>
        <v>0</v>
      </c>
      <c r="F151" s="221">
        <f>SUMPRODUCT(-(Diário!$E$6:$E$2018='Analítico Cx.'!$B151),-(Diário!$O$6:$O$2018=F$1),(Diário!$F$6:$F$2018))</f>
        <v>0</v>
      </c>
      <c r="G151" s="221">
        <f>SUMPRODUCT(-(Diário!$E$6:$E$2018='Analítico Cx.'!$B151),-(Diário!$O$6:$O$2018=G$1),(Diário!$F$6:$F$2018))</f>
        <v>0</v>
      </c>
      <c r="H151" s="221">
        <f>SUMPRODUCT(-(Diário!$E$6:$E$2018='Analítico Cx.'!$B151),-(Diário!$O$6:$O$2018=H$1),(Diário!$F$6:$F$2018))</f>
        <v>0</v>
      </c>
      <c r="I151" s="222">
        <f t="shared" si="18"/>
        <v>0</v>
      </c>
      <c r="J151" s="188">
        <f t="shared" si="19"/>
        <v>0</v>
      </c>
    </row>
    <row r="152" spans="1:10" ht="23.25" customHeight="1" x14ac:dyDescent="0.2">
      <c r="A152" s="231" t="s">
        <v>145</v>
      </c>
      <c r="B152" s="232" t="s">
        <v>242</v>
      </c>
      <c r="C152" s="221">
        <f>SUMPRODUCT(-(Diário!$E$6:$E$2018='Analítico Cx.'!$B152),-(Diário!$O$6:$O$2018=C$1),(Diário!$F$6:$F$2018))</f>
        <v>0</v>
      </c>
      <c r="D152" s="221">
        <f>SUMPRODUCT(-(Diário!$E$6:$E$2018='Analítico Cx.'!$B152),-(Diário!$O$6:$O$2018=D$1),(Diário!$F$6:$F$2018))</f>
        <v>0</v>
      </c>
      <c r="E152" s="221">
        <f>SUMPRODUCT(-(Diário!$E$6:$E$2018='Analítico Cx.'!$B152),-(Diário!$O$6:$O$2018=E$1),(Diário!$F$6:$F$2018))</f>
        <v>213</v>
      </c>
      <c r="F152" s="221">
        <f>SUMPRODUCT(-(Diário!$E$6:$E$2018='Analítico Cx.'!$B152),-(Diário!$O$6:$O$2018=F$1),(Diário!$F$6:$F$2018))</f>
        <v>0</v>
      </c>
      <c r="G152" s="221">
        <f>SUMPRODUCT(-(Diário!$E$6:$E$2018='Analítico Cx.'!$B152),-(Diário!$O$6:$O$2018=G$1),(Diário!$F$6:$F$2018))</f>
        <v>0</v>
      </c>
      <c r="H152" s="221">
        <f>SUMPRODUCT(-(Diário!$E$6:$E$2018='Analítico Cx.'!$B152),-(Diário!$O$6:$O$2018=H$1),(Diário!$F$6:$F$2018))</f>
        <v>0</v>
      </c>
      <c r="I152" s="222">
        <f t="shared" si="18"/>
        <v>213</v>
      </c>
      <c r="J152" s="188">
        <f t="shared" si="19"/>
        <v>1.7893662099327623E-4</v>
      </c>
    </row>
    <row r="153" spans="1:10" ht="23.25" customHeight="1" thickBot="1" x14ac:dyDescent="0.25">
      <c r="A153" s="247"/>
      <c r="B153" s="248" t="s">
        <v>47</v>
      </c>
      <c r="C153" s="249">
        <f t="shared" ref="C153:I153" si="20">SUBTOTAL(109,C140:C152)</f>
        <v>0</v>
      </c>
      <c r="D153" s="249">
        <f t="shared" si="20"/>
        <v>0</v>
      </c>
      <c r="E153" s="249">
        <f t="shared" si="20"/>
        <v>1578</v>
      </c>
      <c r="F153" s="249">
        <f t="shared" si="20"/>
        <v>0</v>
      </c>
      <c r="G153" s="249">
        <f t="shared" si="20"/>
        <v>0</v>
      </c>
      <c r="H153" s="249">
        <f t="shared" si="20"/>
        <v>0</v>
      </c>
      <c r="I153" s="249">
        <f t="shared" si="20"/>
        <v>1578</v>
      </c>
      <c r="J153" s="195">
        <f t="shared" si="19"/>
        <v>1.3256431358093421E-3</v>
      </c>
    </row>
    <row r="154" spans="1:10" ht="23.25" customHeight="1" thickBot="1" x14ac:dyDescent="0.25">
      <c r="A154" s="250" t="s">
        <v>342</v>
      </c>
      <c r="B154" s="226" t="s">
        <v>335</v>
      </c>
      <c r="C154" s="221">
        <f>SUMPRODUCT(-(Diário!$E$6:$E$2018='Analítico Cx.'!$B154),-(Diário!$O$6:$O$2018=C$1),(Diário!$F$6:$F$2018))</f>
        <v>836.69</v>
      </c>
      <c r="D154" s="221">
        <f>SUMPRODUCT(-(Diário!$E$6:$E$2018='Analítico Cx.'!$B154),-(Diário!$O$6:$O$2018=D$1),(Diário!$F$6:$F$2018))</f>
        <v>1653.79</v>
      </c>
      <c r="E154" s="221">
        <f>SUMPRODUCT(-(Diário!$E$6:$E$2018='Analítico Cx.'!$B154),-(Diário!$O$6:$O$2018=E$1),(Diário!$F$6:$F$2018))</f>
        <v>1686.19</v>
      </c>
      <c r="F154" s="221">
        <f>SUMPRODUCT(-(Diário!$E$6:$E$2018='Analítico Cx.'!$B154),-(Diário!$O$6:$O$2018=F$1),(Diário!$F$6:$F$2018))</f>
        <v>1146.96</v>
      </c>
      <c r="G154" s="221">
        <f>SUMPRODUCT(-(Diário!$E$6:$E$2018='Analítico Cx.'!$B154),-(Diário!$O$6:$O$2018=G$1),(Diário!$F$6:$F$2018))</f>
        <v>0</v>
      </c>
      <c r="H154" s="221">
        <f>SUMPRODUCT(-(Diário!$E$6:$E$2018='Analítico Cx.'!$B154),-(Diário!$O$6:$O$2018=H$1),(Diário!$F$6:$F$2018))</f>
        <v>0</v>
      </c>
      <c r="I154" s="241">
        <f t="shared" si="18"/>
        <v>5323.63</v>
      </c>
      <c r="J154" s="373">
        <f>IF($I$155=0,0,I154/$I$155)</f>
        <v>4.4722646179269259E-3</v>
      </c>
    </row>
    <row r="155" spans="1:10" ht="23.25" customHeight="1" thickBot="1" x14ac:dyDescent="0.25">
      <c r="A155" s="76" t="s">
        <v>271</v>
      </c>
      <c r="B155" s="141"/>
      <c r="C155" s="224">
        <f t="shared" ref="C155:I155" si="21">SUBTOTAL(109,C21:C154)</f>
        <v>308211.09000000008</v>
      </c>
      <c r="D155" s="224">
        <f t="shared" si="21"/>
        <v>313006.54000000004</v>
      </c>
      <c r="E155" s="224">
        <f t="shared" si="21"/>
        <v>257077.20999999996</v>
      </c>
      <c r="F155" s="224">
        <f t="shared" si="21"/>
        <v>312070.77</v>
      </c>
      <c r="G155" s="224">
        <f t="shared" si="21"/>
        <v>0</v>
      </c>
      <c r="H155" s="224">
        <f t="shared" si="21"/>
        <v>0</v>
      </c>
      <c r="I155" s="241">
        <f t="shared" si="21"/>
        <v>1190365.6099999996</v>
      </c>
      <c r="J155" s="189">
        <f t="shared" si="19"/>
        <v>1</v>
      </c>
    </row>
    <row r="156" spans="1:10" x14ac:dyDescent="0.2">
      <c r="A156" s="183"/>
      <c r="B156" s="184"/>
      <c r="C156" s="222"/>
      <c r="D156" s="222"/>
      <c r="E156" s="222"/>
      <c r="F156" s="222"/>
      <c r="G156" s="222"/>
      <c r="H156" s="222"/>
      <c r="I156" s="222"/>
      <c r="J156" s="212"/>
    </row>
  </sheetData>
  <sheetProtection algorithmName="SHA-512" hashValue="/dTJWgYNWeQQnNhaIeW9Zt9ABe/ng7wwfGoWQVHFOfzmmaJsuSmsACvQ+lJwuTjEtMNzR71GjSS8ubbzDdJFuw==" saltValue="qV62L9VlZLVcQ7bRYpsrvw==" spinCount="100000" sheet="1" objects="1" scenarios="1" formatColumns="0"/>
  <dataConsolidate/>
  <mergeCells count="5">
    <mergeCell ref="I5:I6"/>
    <mergeCell ref="J5:J6"/>
    <mergeCell ref="A2:J2"/>
    <mergeCell ref="A3:J3"/>
    <mergeCell ref="A4:J4"/>
  </mergeCells>
  <phoneticPr fontId="0" type="noConversion"/>
  <pageMargins left="0.19685039370078741" right="0.19685039370078741" top="0.59055118110236227" bottom="0.59055118110236227" header="0" footer="0"/>
  <pageSetup paperSize="9" fitToHeight="0" pageOrder="overThenDown" orientation="landscape" r:id="rId1"/>
  <headerFooter>
    <oddFoote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2"/>
  <sheetViews>
    <sheetView showGridLines="0" zoomScaleNormal="100" zoomScaleSheetLayoutView="85" workbookViewId="0">
      <pane ySplit="6" topLeftCell="A148" activePane="bottomLeft" state="frozen"/>
      <selection activeCell="A5" sqref="A5"/>
      <selection pane="bottomLeft" activeCell="F144" sqref="F144"/>
    </sheetView>
  </sheetViews>
  <sheetFormatPr defaultRowHeight="12.75" x14ac:dyDescent="0.2"/>
  <cols>
    <col min="1" max="1" width="6" style="22" customWidth="1"/>
    <col min="2" max="2" width="25.7109375" style="22" customWidth="1"/>
    <col min="3" max="6" width="14.42578125" style="22" customWidth="1"/>
    <col min="7" max="8" width="14.42578125" style="22" hidden="1" customWidth="1"/>
    <col min="9" max="9" width="15.5703125" style="22" bestFit="1" customWidth="1"/>
    <col min="10" max="16384" width="9.140625" style="22"/>
  </cols>
  <sheetData>
    <row r="1" spans="1:10" ht="15.75" hidden="1" x14ac:dyDescent="0.2">
      <c r="A1" s="42"/>
      <c r="B1" s="43" t="s">
        <v>147</v>
      </c>
      <c r="C1" s="44">
        <v>1</v>
      </c>
      <c r="D1" s="44">
        <v>2</v>
      </c>
      <c r="E1" s="44">
        <v>3</v>
      </c>
      <c r="F1" s="44">
        <v>4</v>
      </c>
      <c r="G1" s="44">
        <v>5</v>
      </c>
      <c r="H1" s="44">
        <v>6</v>
      </c>
      <c r="I1" s="42"/>
    </row>
    <row r="2" spans="1:10" ht="54" customHeight="1" x14ac:dyDescent="0.2">
      <c r="A2" s="500" t="str">
        <f>Capa!A1</f>
        <v>Termo de Parceria nº. 42/2017 celebrado entre a Fundação Clóvis Salgado - FCS e a Associação Pró-Cultura e Promoção das Artes - APPA</v>
      </c>
      <c r="B2" s="500"/>
      <c r="C2" s="500"/>
      <c r="D2" s="500"/>
      <c r="E2" s="500"/>
      <c r="F2" s="500"/>
      <c r="G2" s="500"/>
      <c r="H2" s="500"/>
      <c r="I2" s="500"/>
      <c r="J2" s="500"/>
    </row>
    <row r="3" spans="1:10" ht="21.75" customHeight="1" x14ac:dyDescent="0.2">
      <c r="A3" s="500" t="str">
        <f>Capa!A5</f>
        <v>5º Relatório Gerencial Financeiro</v>
      </c>
      <c r="B3" s="500"/>
      <c r="C3" s="500"/>
      <c r="D3" s="500"/>
      <c r="E3" s="500"/>
      <c r="F3" s="500"/>
      <c r="G3" s="500"/>
      <c r="H3" s="500"/>
      <c r="I3" s="500"/>
      <c r="J3" s="500"/>
    </row>
    <row r="4" spans="1:10" ht="21" customHeight="1" thickBot="1" x14ac:dyDescent="0.25">
      <c r="A4" s="544" t="s">
        <v>338</v>
      </c>
      <c r="B4" s="544"/>
      <c r="C4" s="544"/>
      <c r="D4" s="544"/>
      <c r="E4" s="544"/>
      <c r="F4" s="544"/>
      <c r="G4" s="544"/>
      <c r="H4" s="544"/>
      <c r="I4" s="544"/>
      <c r="J4" s="544"/>
    </row>
    <row r="5" spans="1:10" ht="21" customHeight="1" x14ac:dyDescent="0.2">
      <c r="A5" s="46"/>
      <c r="B5" s="46"/>
      <c r="C5" s="47" t="str">
        <f>Resumo!C4</f>
        <v>Mês 16</v>
      </c>
      <c r="D5" s="47" t="str">
        <f>Resumo!D4</f>
        <v>Mês 17</v>
      </c>
      <c r="E5" s="47" t="str">
        <f>Resumo!E4</f>
        <v>Mês 18</v>
      </c>
      <c r="F5" s="47" t="str">
        <f>Resumo!F4</f>
        <v>Mês 19</v>
      </c>
      <c r="G5" s="47">
        <f>Resumo!G4</f>
        <v>0</v>
      </c>
      <c r="H5" s="47">
        <f>Resumo!H4</f>
        <v>0</v>
      </c>
      <c r="I5" s="540" t="s">
        <v>6</v>
      </c>
      <c r="J5" s="542" t="s">
        <v>307</v>
      </c>
    </row>
    <row r="6" spans="1:10" ht="39" customHeight="1" thickBot="1" x14ac:dyDescent="0.25">
      <c r="A6" s="45"/>
      <c r="B6" s="45"/>
      <c r="C6" s="48" t="str">
        <f>Resumo!C5</f>
        <v>01/09/18
a
30/09/18</v>
      </c>
      <c r="D6" s="48" t="str">
        <f>Resumo!D5</f>
        <v>01/10/18
a
31/10/18</v>
      </c>
      <c r="E6" s="48" t="str">
        <f>Resumo!E5</f>
        <v>01/11/18
a
30/11/18</v>
      </c>
      <c r="F6" s="48" t="str">
        <f>Resumo!F5</f>
        <v>01/12/18
a
31/12/18</v>
      </c>
      <c r="G6" s="48">
        <f>Resumo!G5</f>
        <v>0</v>
      </c>
      <c r="H6" s="48">
        <f>Resumo!H5</f>
        <v>0</v>
      </c>
      <c r="I6" s="541"/>
      <c r="J6" s="543"/>
    </row>
    <row r="7" spans="1:10" ht="23.25" customHeight="1" thickBot="1" x14ac:dyDescent="0.25">
      <c r="A7" s="40">
        <v>1</v>
      </c>
      <c r="B7" s="40" t="s">
        <v>159</v>
      </c>
      <c r="C7" s="75"/>
      <c r="D7" s="75"/>
      <c r="E7" s="75"/>
      <c r="F7" s="75"/>
      <c r="G7" s="75"/>
      <c r="H7" s="75"/>
      <c r="I7" s="75"/>
      <c r="J7" s="186"/>
    </row>
    <row r="8" spans="1:10" ht="23.25" customHeight="1" x14ac:dyDescent="0.2">
      <c r="A8" s="24" t="s">
        <v>16</v>
      </c>
      <c r="B8" s="24" t="s">
        <v>35</v>
      </c>
      <c r="C8" s="72"/>
      <c r="D8" s="72"/>
      <c r="E8" s="72"/>
      <c r="F8" s="72"/>
      <c r="G8" s="72"/>
      <c r="H8" s="72"/>
      <c r="I8" s="72"/>
      <c r="J8" s="187"/>
    </row>
    <row r="9" spans="1:10" ht="23.25" customHeight="1" x14ac:dyDescent="0.2">
      <c r="A9" s="25" t="s">
        <v>43</v>
      </c>
      <c r="B9" s="67" t="s">
        <v>247</v>
      </c>
      <c r="C9" s="15">
        <f>SUMPRODUCT(-(Diário!$E$6:$E$2018='Analítico Cp.'!$B9),-(Diário!$P$6:$P$2018=C$1),(Diário!$F$6:$F$2018))+SUMPRODUCT(-(Comp.!$D$5:$D$147='Analítico Cp.'!$B9),-(Comp.!$K$5:$K$147=C$1),(Comp.!$E$5:$E$147))</f>
        <v>855058.15</v>
      </c>
      <c r="D9" s="15">
        <f>SUMPRODUCT(-(Diário!$E$6:$E$2018='Analítico Cp.'!$B9),-(Diário!$P$6:$P$2018=D$1),(Diário!$F$6:$F$2018))+SUMPRODUCT(-(Comp.!$D$5:$D$147='Analítico Cp.'!$B9),-(Comp.!$K$5:$K$147=D$1),(Comp.!$E$5:$E$147))</f>
        <v>0</v>
      </c>
      <c r="E9" s="15">
        <f>SUMPRODUCT(-(Diário!$E$6:$E$2018='Analítico Cp.'!$B9),-(Diário!$P$6:$P$2018=E$1),(Diário!$F$6:$F$2018))+SUMPRODUCT(-(Comp.!$D$5:$D$147='Analítico Cp.'!$B9),-(Comp.!$K$5:$K$147=E$1),(Comp.!$E$5:$E$147))</f>
        <v>596309.07000000007</v>
      </c>
      <c r="F9" s="15">
        <f>SUMPRODUCT(-(Diário!$E$6:$E$2018='Analítico Cp.'!$B9),-(Diário!$P$6:$P$2018=F$1),(Diário!$F$6:$F$2018))+SUMPRODUCT(-(Comp.!$D$5:$D$147='Analítico Cp.'!$B9),-(Comp.!$K$5:$K$147=F$1),(Comp.!$E$5:$E$147))</f>
        <v>0</v>
      </c>
      <c r="G9" s="15">
        <f>SUMPRODUCT(-(Diário!$E$6:$E$2018='Analítico Cp.'!$B9),-(Diário!$P$6:$P$2018=G$1),(Diário!$F$6:$F$2018))+SUMPRODUCT(-(Comp.!$D$5:$D$147='Analítico Cp.'!$B9),-(Comp.!$K$5:$K$147=G$1),(Comp.!$E$5:$E$147))</f>
        <v>0</v>
      </c>
      <c r="H9" s="15">
        <f>SUMPRODUCT(-(Diário!$E$6:$E$2018='Analítico Cp.'!$B9),-(Diário!$P$6:$P$2018=H$1),(Diário!$F$6:$F$2018))+SUMPRODUCT(-(Comp.!$D$5:$D$147='Analítico Cp.'!$B9),-(Comp.!$K$5:$K$147=H$1),(Comp.!$E$5:$E$147))</f>
        <v>0</v>
      </c>
      <c r="I9" s="16">
        <f>SUM(C9:H9)</f>
        <v>1451367.2200000002</v>
      </c>
      <c r="J9" s="188">
        <f>IF($I$13=0,0,I9/$I$13)</f>
        <v>0.99417996343329817</v>
      </c>
    </row>
    <row r="10" spans="1:10" ht="23.25" customHeight="1" x14ac:dyDescent="0.2">
      <c r="A10" s="25" t="s">
        <v>44</v>
      </c>
      <c r="B10" s="67" t="s">
        <v>248</v>
      </c>
      <c r="C10" s="15">
        <f>SUMPRODUCT(-(Diário!$E$6:$E$2018='Analítico Cp.'!$B10),-(Diário!$P$6:$P$2018=C$1),(Diário!$F$6:$F$2018))+SUMPRODUCT(-(Comp.!$D$5:$D$147='Analítico Cp.'!$B10),-(Comp.!$K$5:$K$147=C$1),(Comp.!$E$5:$E$147))</f>
        <v>0</v>
      </c>
      <c r="D10" s="15">
        <f>SUMPRODUCT(-(Diário!$E$6:$E$2018='Analítico Cp.'!$B10),-(Diário!$P$6:$P$2018=D$1),(Diário!$F$6:$F$2018))+SUMPRODUCT(-(Comp.!$D$5:$D$147='Analítico Cp.'!$B10),-(Comp.!$K$5:$K$147=D$1),(Comp.!$E$5:$E$147))</f>
        <v>0</v>
      </c>
      <c r="E10" s="15">
        <f>SUMPRODUCT(-(Diário!$E$6:$E$2018='Analítico Cp.'!$B10),-(Diário!$P$6:$P$2018=E$1),(Diário!$F$6:$F$2018))+SUMPRODUCT(-(Comp.!$D$5:$D$147='Analítico Cp.'!$B10),-(Comp.!$K$5:$K$147=E$1),(Comp.!$E$5:$E$147))</f>
        <v>0</v>
      </c>
      <c r="F10" s="15">
        <f>SUMPRODUCT(-(Diário!$E$6:$E$2018='Analítico Cp.'!$B10),-(Diário!$P$6:$P$2018=F$1),(Diário!$F$6:$F$2018))+SUMPRODUCT(-(Comp.!$D$5:$D$147='Analítico Cp.'!$B10),-(Comp.!$K$5:$K$147=F$1),(Comp.!$E$5:$E$147))</f>
        <v>0</v>
      </c>
      <c r="G10" s="15">
        <f>SUMPRODUCT(-(Diário!$E$6:$E$2018='Analítico Cp.'!$B10),-(Diário!$P$6:$P$2018=G$1),(Diário!$F$6:$F$2018))+SUMPRODUCT(-(Comp.!$D$5:$D$147='Analítico Cp.'!$B10),-(Comp.!$K$5:$K$147=G$1),(Comp.!$E$5:$E$147))</f>
        <v>0</v>
      </c>
      <c r="H10" s="15">
        <f>SUMPRODUCT(-(Diário!$E$6:$E$2018='Analítico Cp.'!$B10),-(Diário!$P$6:$P$2018=H$1),(Diário!$F$6:$F$2018))+SUMPRODUCT(-(Comp.!$D$5:$D$147='Analítico Cp.'!$B10),-(Comp.!$K$5:$K$147=H$1),(Comp.!$E$5:$E$147))</f>
        <v>0</v>
      </c>
      <c r="I10" s="16">
        <f>SUM(C10:H10)</f>
        <v>0</v>
      </c>
      <c r="J10" s="188">
        <f>IF($I$13=0,0,I10/$I$13)</f>
        <v>0</v>
      </c>
    </row>
    <row r="11" spans="1:10" ht="23.25" customHeight="1" x14ac:dyDescent="0.2">
      <c r="A11" s="25" t="s">
        <v>46</v>
      </c>
      <c r="B11" s="67" t="s">
        <v>172</v>
      </c>
      <c r="C11" s="15">
        <f>SUMPRODUCT(-(Diário!$E$6:$E$2018='Analítico Cp.'!$B11),-(Diário!$P$6:$P$2018=C$1),(Diário!$F$6:$F$2018))+SUMPRODUCT(-(Comp.!$D$5:$D$147='Analítico Cp.'!$B11),-(Comp.!$K$5:$K$147=C$1),(Comp.!$E$5:$E$147))</f>
        <v>0</v>
      </c>
      <c r="D11" s="15">
        <f>SUMPRODUCT(-(Diário!$E$6:$E$2018='Analítico Cp.'!$B11),-(Diário!$P$6:$P$2018=D$1),(Diário!$F$6:$F$2018))+SUMPRODUCT(-(Comp.!$D$5:$D$147='Analítico Cp.'!$B11),-(Comp.!$K$5:$K$147=D$1),(Comp.!$E$5:$E$147))</f>
        <v>0</v>
      </c>
      <c r="E11" s="15">
        <f>SUMPRODUCT(-(Diário!$E$6:$E$2018='Analítico Cp.'!$B11),-(Diário!$P$6:$P$2018=E$1),(Diário!$F$6:$F$2018))+SUMPRODUCT(-(Comp.!$D$5:$D$147='Analítico Cp.'!$B11),-(Comp.!$K$5:$K$147=E$1),(Comp.!$E$5:$E$147))</f>
        <v>0</v>
      </c>
      <c r="F11" s="15">
        <f>SUMPRODUCT(-(Diário!$E$6:$E$2018='Analítico Cp.'!$B11),-(Diário!$P$6:$P$2018=F$1),(Diário!$F$6:$F$2018))+SUMPRODUCT(-(Comp.!$D$5:$D$147='Analítico Cp.'!$B11),-(Comp.!$K$5:$K$147=F$1),(Comp.!$E$5:$E$147))</f>
        <v>0</v>
      </c>
      <c r="G11" s="15">
        <f>SUMPRODUCT(-(Diário!$E$6:$E$2018='Analítico Cp.'!$B11),-(Diário!$P$6:$P$2018=G$1),(Diário!$F$6:$F$2018))+SUMPRODUCT(-(Comp.!$D$5:$D$147='Analítico Cp.'!$B11),-(Comp.!$K$5:$K$147=G$1),(Comp.!$E$5:$E$147))</f>
        <v>0</v>
      </c>
      <c r="H11" s="15">
        <f>SUMPRODUCT(-(Diário!$E$6:$E$2018='Analítico Cp.'!$B11),-(Diário!$P$6:$P$2018=H$1),(Diário!$F$6:$F$2018))+SUMPRODUCT(-(Comp.!$D$5:$D$147='Analítico Cp.'!$B11),-(Comp.!$K$5:$K$147=H$1),(Comp.!$E$5:$E$147))</f>
        <v>0</v>
      </c>
      <c r="I11" s="16">
        <f>SUM(C11:H11)</f>
        <v>0</v>
      </c>
      <c r="J11" s="188">
        <f>IF($I$13=0,0,I11/$I$13)</f>
        <v>0</v>
      </c>
    </row>
    <row r="12" spans="1:10" ht="23.25" customHeight="1" thickBot="1" x14ac:dyDescent="0.25">
      <c r="A12" s="376" t="s">
        <v>343</v>
      </c>
      <c r="B12" s="377" t="s">
        <v>310</v>
      </c>
      <c r="C12" s="378">
        <f>SUMPRODUCT(-(Diário!$E$6:$E$2018='Analítico Cp.'!$B12),-(Diário!$P$6:$P$2018=C$1),(Diário!$F$6:$F$2018))+SUMPRODUCT(-(Comp.!$D$5:$D$147='Analítico Cp.'!$B12),-(Comp.!$K$5:$K$147=C$1),(Comp.!$E$5:$E$147))</f>
        <v>2074.0300000000002</v>
      </c>
      <c r="D12" s="378">
        <f>SUMPRODUCT(-(Diário!$E$6:$E$2018='Analítico Cp.'!$B12),-(Diário!$P$6:$P$2018=D$1),(Diário!$F$6:$F$2018))+SUMPRODUCT(-(Comp.!$D$5:$D$147='Analítico Cp.'!$B12),-(Comp.!$K$5:$K$147=D$1),(Comp.!$E$5:$E$147))</f>
        <v>2122.85</v>
      </c>
      <c r="E12" s="378">
        <f>SUMPRODUCT(-(Diário!$E$6:$E$2018='Analítico Cp.'!$B12),-(Diário!$P$6:$P$2018=E$1),(Diário!$F$6:$F$2018))+SUMPRODUCT(-(Comp.!$D$5:$D$147='Analítico Cp.'!$B12),-(Comp.!$K$5:$K$147=E$1),(Comp.!$E$5:$E$147))</f>
        <v>2195.5</v>
      </c>
      <c r="F12" s="378">
        <f>SUMPRODUCT(-(Diário!$E$6:$E$2018='Analítico Cp.'!$B12),-(Diário!$P$6:$P$2018=F$1),(Diário!$F$6:$F$2018))+SUMPRODUCT(-(Comp.!$D$5:$D$147='Analítico Cp.'!$B12),-(Comp.!$K$5:$K$147=F$1),(Comp.!$E$5:$E$147))</f>
        <v>2104.08</v>
      </c>
      <c r="G12" s="378">
        <f>SUMPRODUCT(-(Diário!$E$6:$E$2018='Analítico Cp.'!$B12),-(Diário!$P$6:$P$2018=G$1),(Diário!$F$6:$F$2018))+SUMPRODUCT(-(Comp.!$D$5:$D$147='Analítico Cp.'!$B12),-(Comp.!$K$5:$K$147=G$1),(Comp.!$E$5:$E$147))</f>
        <v>0</v>
      </c>
      <c r="H12" s="378">
        <f>SUMPRODUCT(-(Diário!$E$6:$E$2018='Analítico Cp.'!$B12),-(Diário!$P$6:$P$2018=H$1),(Diário!$F$6:$F$2018))+SUMPRODUCT(-(Comp.!$D$5:$D$147='Analítico Cp.'!$B12),-(Comp.!$K$5:$K$147=H$1),(Comp.!$E$5:$E$147))</f>
        <v>0</v>
      </c>
      <c r="I12" s="18">
        <f>SUM(C12:H12)</f>
        <v>8496.4599999999991</v>
      </c>
      <c r="J12" s="372">
        <f>IF($I$13=0,0,I12/$I$13)</f>
        <v>5.8200365667018979E-3</v>
      </c>
    </row>
    <row r="13" spans="1:10" ht="23.25" customHeight="1" thickBot="1" x14ac:dyDescent="0.25">
      <c r="A13" s="30" t="s">
        <v>273</v>
      </c>
      <c r="B13" s="31"/>
      <c r="C13" s="19">
        <f t="shared" ref="C13:H13" si="0">SUBTOTAL(109,C9:C11)</f>
        <v>855058.15</v>
      </c>
      <c r="D13" s="19">
        <f t="shared" si="0"/>
        <v>0</v>
      </c>
      <c r="E13" s="19">
        <f t="shared" si="0"/>
        <v>596309.07000000007</v>
      </c>
      <c r="F13" s="19">
        <f t="shared" si="0"/>
        <v>0</v>
      </c>
      <c r="G13" s="19">
        <f t="shared" si="0"/>
        <v>0</v>
      </c>
      <c r="H13" s="19">
        <f t="shared" si="0"/>
        <v>0</v>
      </c>
      <c r="I13" s="19">
        <f>SUBTOTAL(109,I9:I12)</f>
        <v>1459863.6800000002</v>
      </c>
      <c r="J13" s="185">
        <f>IF($I$13=0,0,I13/$I$13)</f>
        <v>1</v>
      </c>
    </row>
    <row r="14" spans="1:10" ht="23.25" customHeight="1" thickBot="1" x14ac:dyDescent="0.25">
      <c r="A14" s="32"/>
      <c r="B14" s="23"/>
      <c r="C14" s="33"/>
      <c r="D14" s="33"/>
      <c r="E14" s="33"/>
      <c r="F14" s="33"/>
      <c r="G14" s="33"/>
      <c r="H14" s="33"/>
      <c r="I14" s="33"/>
    </row>
    <row r="15" spans="1:10" ht="23.25" customHeight="1" thickBot="1" x14ac:dyDescent="0.25">
      <c r="A15" s="34">
        <v>2</v>
      </c>
      <c r="B15" s="23" t="s">
        <v>160</v>
      </c>
      <c r="C15" s="75"/>
      <c r="D15" s="75"/>
      <c r="E15" s="75"/>
      <c r="F15" s="75"/>
      <c r="G15" s="75"/>
      <c r="H15" s="75"/>
      <c r="I15" s="75"/>
      <c r="J15" s="75"/>
    </row>
    <row r="16" spans="1:10" ht="23.25" customHeight="1" x14ac:dyDescent="0.2">
      <c r="A16" s="24" t="s">
        <v>40</v>
      </c>
      <c r="B16" s="106" t="s">
        <v>189</v>
      </c>
      <c r="C16" s="74"/>
      <c r="D16" s="74"/>
      <c r="E16" s="74"/>
      <c r="F16" s="74"/>
      <c r="G16" s="74"/>
      <c r="H16" s="74"/>
      <c r="I16" s="74"/>
      <c r="J16" s="190"/>
    </row>
    <row r="17" spans="1:10" ht="23.25" customHeight="1" x14ac:dyDescent="0.2">
      <c r="A17" s="35" t="s">
        <v>12</v>
      </c>
      <c r="B17" s="36" t="s">
        <v>94</v>
      </c>
      <c r="C17" s="72"/>
      <c r="D17" s="72"/>
      <c r="E17" s="72"/>
      <c r="F17" s="72"/>
      <c r="G17" s="72"/>
      <c r="H17" s="72"/>
      <c r="I17" s="72"/>
      <c r="J17" s="191"/>
    </row>
    <row r="18" spans="1:10" ht="23.25" customHeight="1" x14ac:dyDescent="0.2">
      <c r="A18" s="68" t="s">
        <v>101</v>
      </c>
      <c r="B18" s="67" t="s">
        <v>2</v>
      </c>
      <c r="C18" s="15">
        <f>SUMPRODUCT(-(Diário!$E$6:$E$2018='Analítico Cp.'!$B18),-(Diário!$P$6:$P$2018=C$1),(Diário!$F$6:$F$2018))+SUMPRODUCT(-(Comp.!$D$5:$D$147='Analítico Cp.'!$B18),-(Comp.!$K$5:$K$147=C$1),(Comp.!$E$5:$E$147))</f>
        <v>28419.859999999997</v>
      </c>
      <c r="D18" s="15">
        <f>SUMPRODUCT(-(Diário!$E$6:$E$2018='Analítico Cp.'!$B18),-(Diário!$P$6:$P$2018=D$1),(Diário!$F$6:$F$2018))+SUMPRODUCT(-(Comp.!$D$5:$D$147='Analítico Cp.'!$B18),-(Comp.!$K$5:$K$147=D$1),(Comp.!$E$5:$E$147))</f>
        <v>30640.879999999997</v>
      </c>
      <c r="E18" s="15">
        <f>SUMPRODUCT(-(Diário!$E$6:$E$2018='Analítico Cp.'!$B18),-(Diário!$P$6:$P$2018=E$1),(Diário!$F$6:$F$2018))+SUMPRODUCT(-(Comp.!$D$5:$D$147='Analítico Cp.'!$B18),-(Comp.!$K$5:$K$147=E$1),(Comp.!$E$5:$E$147))</f>
        <v>31265.609999999997</v>
      </c>
      <c r="F18" s="15">
        <f>SUMPRODUCT(-(Diário!$E$6:$E$2018='Analítico Cp.'!$B18),-(Diário!$P$6:$P$2018=F$1),(Diário!$F$6:$F$2018))+SUMPRODUCT(-(Comp.!$D$5:$D$147='Analítico Cp.'!$B18),-(Comp.!$K$5:$K$147=F$1),(Comp.!$E$5:$E$147))</f>
        <v>27452.63</v>
      </c>
      <c r="G18" s="15">
        <f>SUMPRODUCT(-(Diário!$E$6:$E$2018='Analítico Cp.'!$B18),-(Diário!$P$6:$P$2018=G$1),(Diário!$F$6:$F$2018))+SUMPRODUCT(-(Comp.!$D$5:$D$147='Analítico Cp.'!$B18),-(Comp.!$K$5:$K$147=G$1),(Comp.!$E$5:$E$147))</f>
        <v>0</v>
      </c>
      <c r="H18" s="15">
        <f>SUMPRODUCT(-(Diário!$E$6:$E$2018='Analítico Cp.'!$B18),-(Diário!$P$6:$P$2018=H$1),(Diário!$F$6:$F$2018))+SUMPRODUCT(-(Comp.!$D$5:$D$147='Analítico Cp.'!$B18),-(Comp.!$K$5:$K$147=H$1),(Comp.!$E$5:$E$147))</f>
        <v>0</v>
      </c>
      <c r="I18" s="16">
        <f t="shared" ref="I18:I23" si="1">SUM(C18:H18)</f>
        <v>117778.98</v>
      </c>
      <c r="J18" s="188">
        <f t="shared" ref="J18:J24" si="2">IF($I$152=0,0,I18/$I$152)</f>
        <v>0.13762235451131161</v>
      </c>
    </row>
    <row r="19" spans="1:10" ht="23.25" customHeight="1" x14ac:dyDescent="0.2">
      <c r="A19" s="68" t="s">
        <v>102</v>
      </c>
      <c r="B19" s="67" t="s">
        <v>180</v>
      </c>
      <c r="C19" s="15">
        <f>SUMPRODUCT(-(Diário!$E$6:$E$2018='Analítico Cp.'!$B19),-(Diário!$P$6:$P$2018=C$1),(Diário!$F$6:$F$2018))+SUMPRODUCT(-(Comp.!$D$5:$D$147='Analítico Cp.'!$B19),-(Comp.!$K$5:$K$147=C$1),(Comp.!$E$5:$E$147))</f>
        <v>0</v>
      </c>
      <c r="D19" s="15">
        <f>SUMPRODUCT(-(Diário!$E$6:$E$2018='Analítico Cp.'!$B19),-(Diário!$P$6:$P$2018=D$1),(Diário!$F$6:$F$2018))+SUMPRODUCT(-(Comp.!$D$5:$D$147='Analítico Cp.'!$B19),-(Comp.!$K$5:$K$147=D$1),(Comp.!$E$5:$E$147))</f>
        <v>0</v>
      </c>
      <c r="E19" s="15">
        <f>SUMPRODUCT(-(Diário!$E$6:$E$2018='Analítico Cp.'!$B19),-(Diário!$P$6:$P$2018=E$1),(Diário!$F$6:$F$2018))+SUMPRODUCT(-(Comp.!$D$5:$D$147='Analítico Cp.'!$B19),-(Comp.!$K$5:$K$147=E$1),(Comp.!$E$5:$E$147))</f>
        <v>0</v>
      </c>
      <c r="F19" s="15">
        <f>SUMPRODUCT(-(Diário!$E$6:$E$2018='Analítico Cp.'!$B19),-(Diário!$P$6:$P$2018=F$1),(Diário!$F$6:$F$2018))+SUMPRODUCT(-(Comp.!$D$5:$D$147='Analítico Cp.'!$B19),-(Comp.!$K$5:$K$147=F$1),(Comp.!$E$5:$E$147))</f>
        <v>0</v>
      </c>
      <c r="G19" s="15">
        <f>SUMPRODUCT(-(Diário!$E$6:$E$2018='Analítico Cp.'!$B19),-(Diário!$P$6:$P$2018=G$1),(Diário!$F$6:$F$2018))+SUMPRODUCT(-(Comp.!$D$5:$D$147='Analítico Cp.'!$B19),-(Comp.!$K$5:$K$147=G$1),(Comp.!$E$5:$E$147))</f>
        <v>0</v>
      </c>
      <c r="H19" s="15">
        <f>SUMPRODUCT(-(Diário!$E$6:$E$2018='Analítico Cp.'!$B19),-(Diário!$P$6:$P$2018=H$1),(Diário!$F$6:$F$2018))+SUMPRODUCT(-(Comp.!$D$5:$D$147='Analítico Cp.'!$B19),-(Comp.!$K$5:$K$147=H$1),(Comp.!$E$5:$E$147))</f>
        <v>0</v>
      </c>
      <c r="I19" s="16">
        <f t="shared" si="1"/>
        <v>0</v>
      </c>
      <c r="J19" s="188">
        <f t="shared" si="2"/>
        <v>0</v>
      </c>
    </row>
    <row r="20" spans="1:10" ht="23.25" customHeight="1" x14ac:dyDescent="0.2">
      <c r="A20" s="68" t="s">
        <v>103</v>
      </c>
      <c r="B20" s="66" t="s">
        <v>175</v>
      </c>
      <c r="C20" s="15">
        <f>SUMPRODUCT(-(Diário!$E$6:$E$2018='Analítico Cp.'!$B20),-(Diário!$P$6:$P$2018=C$1),(Diário!$F$6:$F$2018))+SUMPRODUCT(-(Comp.!$D$5:$D$147='Analítico Cp.'!$B20),-(Comp.!$K$5:$K$147=C$1),(Comp.!$E$5:$E$147))</f>
        <v>0</v>
      </c>
      <c r="D20" s="15">
        <f>SUMPRODUCT(-(Diário!$E$6:$E$2018='Analítico Cp.'!$B20),-(Diário!$P$6:$P$2018=D$1),(Diário!$F$6:$F$2018))+SUMPRODUCT(-(Comp.!$D$5:$D$147='Analítico Cp.'!$B20),-(Comp.!$K$5:$K$147=D$1),(Comp.!$E$5:$E$147))</f>
        <v>0</v>
      </c>
      <c r="E20" s="15">
        <f>SUMPRODUCT(-(Diário!$E$6:$E$2018='Analítico Cp.'!$B20),-(Diário!$P$6:$P$2018=E$1),(Diário!$F$6:$F$2018))+SUMPRODUCT(-(Comp.!$D$5:$D$147='Analítico Cp.'!$B20),-(Comp.!$K$5:$K$147=E$1),(Comp.!$E$5:$E$147))</f>
        <v>0</v>
      </c>
      <c r="F20" s="15">
        <f>SUMPRODUCT(-(Diário!$E$6:$E$2018='Analítico Cp.'!$B20),-(Diário!$P$6:$P$2018=F$1),(Diário!$F$6:$F$2018))+SUMPRODUCT(-(Comp.!$D$5:$D$147='Analítico Cp.'!$B20),-(Comp.!$K$5:$K$147=F$1),(Comp.!$E$5:$E$147))</f>
        <v>0</v>
      </c>
      <c r="G20" s="15">
        <f>SUMPRODUCT(-(Diário!$E$6:$E$2018='Analítico Cp.'!$B20),-(Diário!$P$6:$P$2018=G$1),(Diário!$F$6:$F$2018))+SUMPRODUCT(-(Comp.!$D$5:$D$147='Analítico Cp.'!$B20),-(Comp.!$K$5:$K$147=G$1),(Comp.!$E$5:$E$147))</f>
        <v>0</v>
      </c>
      <c r="H20" s="15">
        <f>SUMPRODUCT(-(Diário!$E$6:$E$2018='Analítico Cp.'!$B20),-(Diário!$P$6:$P$2018=H$1),(Diário!$F$6:$F$2018))+SUMPRODUCT(-(Comp.!$D$5:$D$147='Analítico Cp.'!$B20),-(Comp.!$K$5:$K$147=H$1),(Comp.!$E$5:$E$147))</f>
        <v>0</v>
      </c>
      <c r="I20" s="16">
        <f t="shared" si="1"/>
        <v>0</v>
      </c>
      <c r="J20" s="188">
        <f t="shared" si="2"/>
        <v>0</v>
      </c>
    </row>
    <row r="21" spans="1:10" ht="23.25" customHeight="1" x14ac:dyDescent="0.2">
      <c r="A21" s="68" t="s">
        <v>104</v>
      </c>
      <c r="B21" s="66" t="s">
        <v>179</v>
      </c>
      <c r="C21" s="15">
        <f>SUMPRODUCT(-(Diário!$E$6:$E$2018='Analítico Cp.'!$B21),-(Diário!$P$6:$P$2018=C$1),(Diário!$F$6:$F$2018))+SUMPRODUCT(-(Comp.!$D$5:$D$147='Analítico Cp.'!$B21),-(Comp.!$K$5:$K$147=C$1),(Comp.!$E$5:$E$147))</f>
        <v>0</v>
      </c>
      <c r="D21" s="15">
        <f>SUMPRODUCT(-(Diário!$E$6:$E$2018='Analítico Cp.'!$B21),-(Diário!$P$6:$P$2018=D$1),(Diário!$F$6:$F$2018))+SUMPRODUCT(-(Comp.!$D$5:$D$147='Analítico Cp.'!$B21),-(Comp.!$K$5:$K$147=D$1),(Comp.!$E$5:$E$147))</f>
        <v>0</v>
      </c>
      <c r="E21" s="15">
        <f>SUMPRODUCT(-(Diário!$E$6:$E$2018='Analítico Cp.'!$B21),-(Diário!$P$6:$P$2018=E$1),(Diário!$F$6:$F$2018))+SUMPRODUCT(-(Comp.!$D$5:$D$147='Analítico Cp.'!$B21),-(Comp.!$K$5:$K$147=E$1),(Comp.!$E$5:$E$147))</f>
        <v>0</v>
      </c>
      <c r="F21" s="15">
        <f>SUMPRODUCT(-(Diário!$E$6:$E$2018='Analítico Cp.'!$B21),-(Diário!$P$6:$P$2018=F$1),(Diário!$F$6:$F$2018))+SUMPRODUCT(-(Comp.!$D$5:$D$147='Analítico Cp.'!$B21),-(Comp.!$K$5:$K$147=F$1),(Comp.!$E$5:$E$147))</f>
        <v>0</v>
      </c>
      <c r="G21" s="15">
        <f>SUMPRODUCT(-(Diário!$E$6:$E$2018='Analítico Cp.'!$B21),-(Diário!$P$6:$P$2018=G$1),(Diário!$F$6:$F$2018))+SUMPRODUCT(-(Comp.!$D$5:$D$147='Analítico Cp.'!$B21),-(Comp.!$K$5:$K$147=G$1),(Comp.!$E$5:$E$147))</f>
        <v>0</v>
      </c>
      <c r="H21" s="15">
        <f>SUMPRODUCT(-(Diário!$E$6:$E$2018='Analítico Cp.'!$B21),-(Diário!$P$6:$P$2018=H$1),(Diário!$F$6:$F$2018))+SUMPRODUCT(-(Comp.!$D$5:$D$147='Analítico Cp.'!$B21),-(Comp.!$K$5:$K$147=H$1),(Comp.!$E$5:$E$147))</f>
        <v>0</v>
      </c>
      <c r="I21" s="16">
        <f t="shared" si="1"/>
        <v>0</v>
      </c>
      <c r="J21" s="188">
        <f t="shared" si="2"/>
        <v>0</v>
      </c>
    </row>
    <row r="22" spans="1:10" ht="23.25" customHeight="1" x14ac:dyDescent="0.2">
      <c r="A22" s="68" t="s">
        <v>105</v>
      </c>
      <c r="B22" s="66" t="s">
        <v>181</v>
      </c>
      <c r="C22" s="15">
        <f>SUMPRODUCT(-(Diário!$E$6:$E$2018='Analítico Cp.'!$B22),-(Diário!$P$6:$P$2018=C$1),(Diário!$F$6:$F$2018))+SUMPRODUCT(-(Comp.!$D$5:$D$147='Analítico Cp.'!$B22),-(Comp.!$K$5:$K$147=C$1),(Comp.!$E$5:$E$147))</f>
        <v>0</v>
      </c>
      <c r="D22" s="15">
        <f>SUMPRODUCT(-(Diário!$E$6:$E$2018='Analítico Cp.'!$B22),-(Diário!$P$6:$P$2018=D$1),(Diário!$F$6:$F$2018))+SUMPRODUCT(-(Comp.!$D$5:$D$147='Analítico Cp.'!$B22),-(Comp.!$K$5:$K$147=D$1),(Comp.!$E$5:$E$147))</f>
        <v>0</v>
      </c>
      <c r="E22" s="15">
        <f>SUMPRODUCT(-(Diário!$E$6:$E$2018='Analítico Cp.'!$B22),-(Diário!$P$6:$P$2018=E$1),(Diário!$F$6:$F$2018))+SUMPRODUCT(-(Comp.!$D$5:$D$147='Analítico Cp.'!$B22),-(Comp.!$K$5:$K$147=E$1),(Comp.!$E$5:$E$147))</f>
        <v>0</v>
      </c>
      <c r="F22" s="15">
        <f>SUMPRODUCT(-(Diário!$E$6:$E$2018='Analítico Cp.'!$B22),-(Diário!$P$6:$P$2018=F$1),(Diário!$F$6:$F$2018))+SUMPRODUCT(-(Comp.!$D$5:$D$147='Analítico Cp.'!$B22),-(Comp.!$K$5:$K$147=F$1),(Comp.!$E$5:$E$147))</f>
        <v>0</v>
      </c>
      <c r="G22" s="15">
        <f>SUMPRODUCT(-(Diário!$E$6:$E$2018='Analítico Cp.'!$B22),-(Diário!$P$6:$P$2018=G$1),(Diário!$F$6:$F$2018))+SUMPRODUCT(-(Comp.!$D$5:$D$147='Analítico Cp.'!$B22),-(Comp.!$K$5:$K$147=G$1),(Comp.!$E$5:$E$147))</f>
        <v>0</v>
      </c>
      <c r="H22" s="15">
        <f>SUMPRODUCT(-(Diário!$E$6:$E$2018='Analítico Cp.'!$B22),-(Diário!$P$6:$P$2018=H$1),(Diário!$F$6:$F$2018))+SUMPRODUCT(-(Comp.!$D$5:$D$147='Analítico Cp.'!$B22),-(Comp.!$K$5:$K$147=H$1),(Comp.!$E$5:$E$147))</f>
        <v>0</v>
      </c>
      <c r="I22" s="16">
        <f t="shared" si="1"/>
        <v>0</v>
      </c>
      <c r="J22" s="188">
        <f t="shared" si="2"/>
        <v>0</v>
      </c>
    </row>
    <row r="23" spans="1:10" ht="23.25" customHeight="1" x14ac:dyDescent="0.2">
      <c r="A23" s="68" t="s">
        <v>106</v>
      </c>
      <c r="B23" s="66" t="s">
        <v>95</v>
      </c>
      <c r="C23" s="15">
        <f>SUMPRODUCT(-(Diário!$E$6:$E$2018='Analítico Cp.'!$B23),-(Diário!$P$6:$P$2018=C$1),(Diário!$F$6:$F$2018))+SUMPRODUCT(-(Comp.!$D$5:$D$147='Analítico Cp.'!$B23),-(Comp.!$K$5:$K$147=C$1),(Comp.!$E$5:$E$147))</f>
        <v>0</v>
      </c>
      <c r="D23" s="15">
        <f>SUMPRODUCT(-(Diário!$E$6:$E$2018='Analítico Cp.'!$B23),-(Diário!$P$6:$P$2018=D$1),(Diário!$F$6:$F$2018))+SUMPRODUCT(-(Comp.!$D$5:$D$147='Analítico Cp.'!$B23),-(Comp.!$K$5:$K$147=D$1),(Comp.!$E$5:$E$147))</f>
        <v>0</v>
      </c>
      <c r="E23" s="15">
        <f>SUMPRODUCT(-(Diário!$E$6:$E$2018='Analítico Cp.'!$B23),-(Diário!$P$6:$P$2018=E$1),(Diário!$F$6:$F$2018))+SUMPRODUCT(-(Comp.!$D$5:$D$147='Analítico Cp.'!$B23),-(Comp.!$K$5:$K$147=E$1),(Comp.!$E$5:$E$147))</f>
        <v>0</v>
      </c>
      <c r="F23" s="15">
        <f>SUMPRODUCT(-(Diário!$E$6:$E$2018='Analítico Cp.'!$B23),-(Diário!$P$6:$P$2018=F$1),(Diário!$F$6:$F$2018))+SUMPRODUCT(-(Comp.!$D$5:$D$147='Analítico Cp.'!$B23),-(Comp.!$K$5:$K$147=F$1),(Comp.!$E$5:$E$147))</f>
        <v>0</v>
      </c>
      <c r="G23" s="15">
        <f>SUMPRODUCT(-(Diário!$E$6:$E$2018='Analítico Cp.'!$B23),-(Diário!$P$6:$P$2018=G$1),(Diário!$F$6:$F$2018))+SUMPRODUCT(-(Comp.!$D$5:$D$147='Analítico Cp.'!$B23),-(Comp.!$K$5:$K$147=G$1),(Comp.!$E$5:$E$147))</f>
        <v>0</v>
      </c>
      <c r="H23" s="15">
        <f>SUMPRODUCT(-(Diário!$E$6:$E$2018='Analítico Cp.'!$B23),-(Diário!$P$6:$P$2018=H$1),(Diário!$F$6:$F$2018))+SUMPRODUCT(-(Comp.!$D$5:$D$147='Analítico Cp.'!$B23),-(Comp.!$K$5:$K$147=H$1),(Comp.!$E$5:$E$147))</f>
        <v>0</v>
      </c>
      <c r="I23" s="16">
        <f t="shared" si="1"/>
        <v>0</v>
      </c>
      <c r="J23" s="188">
        <f t="shared" si="2"/>
        <v>0</v>
      </c>
    </row>
    <row r="24" spans="1:10" ht="23.25" customHeight="1" x14ac:dyDescent="0.2">
      <c r="A24" s="26"/>
      <c r="B24" s="27" t="s">
        <v>107</v>
      </c>
      <c r="C24" s="17">
        <f>SUBTOTAL(109,C18:C23)</f>
        <v>28419.859999999997</v>
      </c>
      <c r="D24" s="17">
        <f t="shared" ref="D24:I24" si="3">SUBTOTAL(109,D18:D23)</f>
        <v>30640.879999999997</v>
      </c>
      <c r="E24" s="17">
        <f t="shared" si="3"/>
        <v>31265.609999999997</v>
      </c>
      <c r="F24" s="17">
        <f t="shared" si="3"/>
        <v>27452.63</v>
      </c>
      <c r="G24" s="17">
        <f t="shared" si="3"/>
        <v>0</v>
      </c>
      <c r="H24" s="17">
        <f t="shared" si="3"/>
        <v>0</v>
      </c>
      <c r="I24" s="17">
        <f t="shared" si="3"/>
        <v>117778.98</v>
      </c>
      <c r="J24" s="192">
        <f t="shared" si="2"/>
        <v>0.13762235451131161</v>
      </c>
    </row>
    <row r="25" spans="1:10" s="37" customFormat="1" ht="23.25" customHeight="1" x14ac:dyDescent="0.2">
      <c r="A25" s="104" t="s">
        <v>13</v>
      </c>
      <c r="B25" s="105" t="s">
        <v>8</v>
      </c>
      <c r="C25" s="73"/>
      <c r="D25" s="73"/>
      <c r="E25" s="73"/>
      <c r="F25" s="73"/>
      <c r="G25" s="73"/>
      <c r="H25" s="73"/>
      <c r="I25" s="73"/>
      <c r="J25" s="193"/>
    </row>
    <row r="26" spans="1:10" ht="23.25" customHeight="1" x14ac:dyDescent="0.2">
      <c r="A26" s="68" t="s">
        <v>108</v>
      </c>
      <c r="B26" s="67" t="s">
        <v>259</v>
      </c>
      <c r="C26" s="15">
        <f>SUMPRODUCT(-(Diário!$E$6:$E$2018='Analítico Cp.'!$B26),-(Diário!$P$6:$P$2018=C$1),(Diário!$F$6:$F$2018))+SUMPRODUCT(-(Comp.!$D$5:$D$147='Analítico Cp.'!$B26),-(Comp.!$K$5:$K$147=C$1),(Comp.!$E$5:$E$147))</f>
        <v>0</v>
      </c>
      <c r="D26" s="15">
        <f>SUMPRODUCT(-(Diário!$E$6:$E$2018='Analítico Cp.'!$B26),-(Diário!$P$6:$P$2018=D$1),(Diário!$F$6:$F$2018))+SUMPRODUCT(-(Comp.!$D$5:$D$147='Analítico Cp.'!$B26),-(Comp.!$K$5:$K$147=D$1),(Comp.!$E$5:$E$147))</f>
        <v>0</v>
      </c>
      <c r="E26" s="15">
        <f>SUMPRODUCT(-(Diário!$E$6:$E$2018='Analítico Cp.'!$B26),-(Diário!$P$6:$P$2018=E$1),(Diário!$F$6:$F$2018))+SUMPRODUCT(-(Comp.!$D$5:$D$147='Analítico Cp.'!$B26),-(Comp.!$K$5:$K$147=E$1),(Comp.!$E$5:$E$147))</f>
        <v>0</v>
      </c>
      <c r="F26" s="15">
        <f>SUMPRODUCT(-(Diário!$E$6:$E$2018='Analítico Cp.'!$B26),-(Diário!$P$6:$P$2018=F$1),(Diário!$F$6:$F$2018))+SUMPRODUCT(-(Comp.!$D$5:$D$147='Analítico Cp.'!$B26),-(Comp.!$K$5:$K$147=F$1),(Comp.!$E$5:$E$147))</f>
        <v>0</v>
      </c>
      <c r="G26" s="15">
        <f>SUMPRODUCT(-(Diário!$E$6:$E$2018='Analítico Cp.'!$B26),-(Diário!$P$6:$P$2018=G$1),(Diário!$F$6:$F$2018))+SUMPRODUCT(-(Comp.!$D$5:$D$147='Analítico Cp.'!$B26),-(Comp.!$K$5:$K$147=G$1),(Comp.!$E$5:$E$147))</f>
        <v>0</v>
      </c>
      <c r="H26" s="15">
        <f>SUMPRODUCT(-(Diário!$E$6:$E$2018='Analítico Cp.'!$B26),-(Diário!$P$6:$P$2018=H$1),(Diário!$F$6:$F$2018))+SUMPRODUCT(-(Comp.!$D$5:$D$147='Analítico Cp.'!$B26),-(Comp.!$K$5:$K$147=H$1),(Comp.!$E$5:$E$147))</f>
        <v>0</v>
      </c>
      <c r="I26" s="16">
        <f>SUM(C26:H26)</f>
        <v>0</v>
      </c>
      <c r="J26" s="188">
        <f>IF($I$152=0,0,I26/$I$152)</f>
        <v>0</v>
      </c>
    </row>
    <row r="27" spans="1:10" ht="23.25" customHeight="1" x14ac:dyDescent="0.2">
      <c r="A27" s="68" t="s">
        <v>260</v>
      </c>
      <c r="B27" s="67" t="s">
        <v>261</v>
      </c>
      <c r="C27" s="15">
        <f>SUMPRODUCT(-(Diário!$E$6:$E$2018='Analítico Cp.'!$B27),-(Diário!$P$6:$P$2018=C$1),(Diário!$F$6:$F$2018))+SUMPRODUCT(-(Comp.!$D$5:$D$147='Analítico Cp.'!$B27),-(Comp.!$K$5:$K$147=C$1),(Comp.!$E$5:$E$147))</f>
        <v>0</v>
      </c>
      <c r="D27" s="15">
        <f>SUMPRODUCT(-(Diário!$E$6:$E$2018='Analítico Cp.'!$B27),-(Diário!$P$6:$P$2018=D$1),(Diário!$F$6:$F$2018))+SUMPRODUCT(-(Comp.!$D$5:$D$147='Analítico Cp.'!$B27),-(Comp.!$K$5:$K$147=D$1),(Comp.!$E$5:$E$147))</f>
        <v>0</v>
      </c>
      <c r="E27" s="15">
        <f>SUMPRODUCT(-(Diário!$E$6:$E$2018='Analítico Cp.'!$B27),-(Diário!$P$6:$P$2018=E$1),(Diário!$F$6:$F$2018))+SUMPRODUCT(-(Comp.!$D$5:$D$147='Analítico Cp.'!$B27),-(Comp.!$K$5:$K$147=E$1),(Comp.!$E$5:$E$147))</f>
        <v>0</v>
      </c>
      <c r="F27" s="15">
        <f>SUMPRODUCT(-(Diário!$E$6:$E$2018='Analítico Cp.'!$B27),-(Diário!$P$6:$P$2018=F$1),(Diário!$F$6:$F$2018))+SUMPRODUCT(-(Comp.!$D$5:$D$147='Analítico Cp.'!$B27),-(Comp.!$K$5:$K$147=F$1),(Comp.!$E$5:$E$147))</f>
        <v>0</v>
      </c>
      <c r="G27" s="15">
        <f>SUMPRODUCT(-(Diário!$E$6:$E$2018='Analítico Cp.'!$B27),-(Diário!$P$6:$P$2018=G$1),(Diário!$F$6:$F$2018))+SUMPRODUCT(-(Comp.!$D$5:$D$147='Analítico Cp.'!$B27),-(Comp.!$K$5:$K$147=G$1),(Comp.!$E$5:$E$147))</f>
        <v>0</v>
      </c>
      <c r="H27" s="15">
        <f>SUMPRODUCT(-(Diário!$E$6:$E$2018='Analítico Cp.'!$B27),-(Diário!$P$6:$P$2018=H$1),(Diário!$F$6:$F$2018))+SUMPRODUCT(-(Comp.!$D$5:$D$147='Analítico Cp.'!$B27),-(Comp.!$K$5:$K$147=H$1),(Comp.!$E$5:$E$147))</f>
        <v>0</v>
      </c>
      <c r="I27" s="16">
        <f>SUM(C27:H27)</f>
        <v>0</v>
      </c>
      <c r="J27" s="188">
        <f>IF($I$152=0,0,I27/$I$152)</f>
        <v>0</v>
      </c>
    </row>
    <row r="28" spans="1:10" ht="23.25" customHeight="1" x14ac:dyDescent="0.2">
      <c r="A28" s="26"/>
      <c r="B28" s="27" t="s">
        <v>109</v>
      </c>
      <c r="C28" s="17">
        <f>SUBTOTAL(109,C26:C27)</f>
        <v>0</v>
      </c>
      <c r="D28" s="17">
        <f t="shared" ref="D28:I28" si="4">SUBTOTAL(109,D26:D27)</f>
        <v>0</v>
      </c>
      <c r="E28" s="17">
        <f t="shared" si="4"/>
        <v>0</v>
      </c>
      <c r="F28" s="17">
        <f t="shared" si="4"/>
        <v>0</v>
      </c>
      <c r="G28" s="17">
        <f t="shared" si="4"/>
        <v>0</v>
      </c>
      <c r="H28" s="17">
        <f t="shared" si="4"/>
        <v>0</v>
      </c>
      <c r="I28" s="17">
        <f t="shared" si="4"/>
        <v>0</v>
      </c>
      <c r="J28" s="192">
        <f>IF($I$152=0,0,I28/$I$152)</f>
        <v>0</v>
      </c>
    </row>
    <row r="29" spans="1:10" ht="23.25" customHeight="1" x14ac:dyDescent="0.2">
      <c r="A29" s="24" t="s">
        <v>14</v>
      </c>
      <c r="B29" s="36" t="s">
        <v>38</v>
      </c>
      <c r="C29" s="73"/>
      <c r="D29" s="73"/>
      <c r="E29" s="73"/>
      <c r="F29" s="73"/>
      <c r="G29" s="73"/>
      <c r="H29" s="73"/>
      <c r="I29" s="73"/>
      <c r="J29" s="193"/>
    </row>
    <row r="30" spans="1:10" ht="23.25" customHeight="1" x14ac:dyDescent="0.2">
      <c r="A30" s="68" t="s">
        <v>110</v>
      </c>
      <c r="B30" s="67" t="s">
        <v>262</v>
      </c>
      <c r="C30" s="15">
        <f>'Prov. Pessoal'!C8-'Prov. Pessoal'!C18</f>
        <v>8240.39</v>
      </c>
      <c r="D30" s="15">
        <f>'Prov. Pessoal'!D8-'Prov. Pessoal'!D18</f>
        <v>8062.6007</v>
      </c>
      <c r="E30" s="15">
        <f>'Prov. Pessoal'!E8-'Prov. Pessoal'!E18</f>
        <v>8202.9017000000003</v>
      </c>
      <c r="F30" s="15">
        <f>'Prov. Pessoal'!F8-'Prov. Pessoal'!F18</f>
        <v>8563.2778999999991</v>
      </c>
      <c r="G30" s="15">
        <f>'Prov. Pessoal'!G8-'Prov. Pessoal'!G18</f>
        <v>0</v>
      </c>
      <c r="H30" s="15">
        <f>'Prov. Pessoal'!H8-'Prov. Pessoal'!H18</f>
        <v>0</v>
      </c>
      <c r="I30" s="16">
        <f t="shared" ref="I30:I40" si="5">SUM(C30:H30)</f>
        <v>33069.170299999998</v>
      </c>
      <c r="J30" s="188">
        <f t="shared" ref="J30:J42" si="6">IF($I$152=0,0,I30/$I$152)</f>
        <v>3.8640656239522002E-2</v>
      </c>
    </row>
    <row r="31" spans="1:10" ht="23.25" customHeight="1" x14ac:dyDescent="0.2">
      <c r="A31" s="68" t="s">
        <v>178</v>
      </c>
      <c r="B31" s="67" t="s">
        <v>277</v>
      </c>
      <c r="C31" s="15">
        <f>'Prov. Pessoal'!C9-'Prov. Pessoal'!C19</f>
        <v>323.45999999999998</v>
      </c>
      <c r="D31" s="15">
        <f>'Prov. Pessoal'!D9-'Prov. Pessoal'!D19</f>
        <v>316.49</v>
      </c>
      <c r="E31" s="15">
        <f>'Prov. Pessoal'!E9-'Prov. Pessoal'!E19</f>
        <v>321.99340000000001</v>
      </c>
      <c r="F31" s="15">
        <f>'Prov. Pessoal'!F9-'Prov. Pessoal'!F19</f>
        <v>336.12580000000003</v>
      </c>
      <c r="G31" s="15">
        <f>'Prov. Pessoal'!G9-'Prov. Pessoal'!G19</f>
        <v>0</v>
      </c>
      <c r="H31" s="15">
        <f>'Prov. Pessoal'!H9-'Prov. Pessoal'!H19</f>
        <v>0</v>
      </c>
      <c r="I31" s="16">
        <f t="shared" si="5"/>
        <v>1298.0692000000001</v>
      </c>
      <c r="J31" s="188">
        <f t="shared" si="6"/>
        <v>1.5167675897907646E-3</v>
      </c>
    </row>
    <row r="32" spans="1:10" ht="23.25" customHeight="1" x14ac:dyDescent="0.2">
      <c r="A32" s="68" t="s">
        <v>249</v>
      </c>
      <c r="B32" s="67" t="s">
        <v>5</v>
      </c>
      <c r="C32" s="15">
        <f>'Prov. Pessoal'!C10-'Prov. Pessoal'!C20</f>
        <v>2587.71</v>
      </c>
      <c r="D32" s="15">
        <f>'Prov. Pessoal'!D10-'Prov. Pessoal'!D20</f>
        <v>2531.9299999999998</v>
      </c>
      <c r="E32" s="15">
        <f>'Prov. Pessoal'!E10-'Prov. Pessoal'!E20</f>
        <v>2575.9472000000001</v>
      </c>
      <c r="F32" s="15">
        <f>'Prov. Pessoal'!F10-'Prov. Pessoal'!F20</f>
        <v>2689.0064000000002</v>
      </c>
      <c r="G32" s="15">
        <f>'Prov. Pessoal'!G10-'Prov. Pessoal'!G20</f>
        <v>0</v>
      </c>
      <c r="H32" s="15">
        <f>'Prov. Pessoal'!H10-'Prov. Pessoal'!H20</f>
        <v>0</v>
      </c>
      <c r="I32" s="16">
        <f t="shared" si="5"/>
        <v>10384.5936</v>
      </c>
      <c r="J32" s="188">
        <f t="shared" si="6"/>
        <v>1.2134187457516593E-2</v>
      </c>
    </row>
    <row r="33" spans="1:10" ht="23.25" customHeight="1" x14ac:dyDescent="0.2">
      <c r="A33" s="68" t="s">
        <v>250</v>
      </c>
      <c r="B33" s="67" t="s">
        <v>11</v>
      </c>
      <c r="C33" s="15">
        <f>'Prov. Pessoal'!C11-'Prov. Pessoal'!C21</f>
        <v>1449.23</v>
      </c>
      <c r="D33" s="15">
        <f>'Prov. Pessoal'!D11-'Prov. Pessoal'!D21</f>
        <v>1249.73</v>
      </c>
      <c r="E33" s="15">
        <f>'Prov. Pessoal'!E11-'Prov. Pessoal'!E21</f>
        <v>1249.7370361333342</v>
      </c>
      <c r="F33" s="15">
        <f>'Prov. Pessoal'!F11-'Prov. Pessoal'!F21</f>
        <v>1249.7370361333305</v>
      </c>
      <c r="G33" s="15">
        <f>'Prov. Pessoal'!G11-'Prov. Pessoal'!G21</f>
        <v>0</v>
      </c>
      <c r="H33" s="15">
        <f>'Prov. Pessoal'!H11-'Prov. Pessoal'!H21</f>
        <v>0</v>
      </c>
      <c r="I33" s="16">
        <f t="shared" si="5"/>
        <v>5198.4340722666648</v>
      </c>
      <c r="J33" s="188">
        <f t="shared" si="6"/>
        <v>6.0742650071953777E-3</v>
      </c>
    </row>
    <row r="34" spans="1:10" ht="23.25" customHeight="1" x14ac:dyDescent="0.2">
      <c r="A34" s="68" t="s">
        <v>251</v>
      </c>
      <c r="B34" s="67" t="s">
        <v>278</v>
      </c>
      <c r="C34" s="15">
        <f>'Prov. Pessoal'!C12-'Prov. Pessoal'!C22</f>
        <v>4835.1000000000004</v>
      </c>
      <c r="D34" s="15">
        <f>'Prov. Pessoal'!D12-'Prov. Pessoal'!D22</f>
        <v>3607.2</v>
      </c>
      <c r="E34" s="15">
        <f>'Prov. Pessoal'!E12-'Prov. Pessoal'!E22</f>
        <v>3607.2018499999976</v>
      </c>
      <c r="F34" s="15">
        <f>'Prov. Pessoal'!F12-'Prov. Pessoal'!F22</f>
        <v>3607.2018500000049</v>
      </c>
      <c r="G34" s="15">
        <f>'Prov. Pessoal'!G12-'Prov. Pessoal'!G22</f>
        <v>0</v>
      </c>
      <c r="H34" s="15">
        <f>'Prov. Pessoal'!H12-'Prov. Pessoal'!H22</f>
        <v>0</v>
      </c>
      <c r="I34" s="16">
        <f t="shared" si="5"/>
        <v>15656.703700000002</v>
      </c>
      <c r="J34" s="188">
        <f t="shared" si="6"/>
        <v>1.8294541412058114E-2</v>
      </c>
    </row>
    <row r="35" spans="1:10" ht="23.25" customHeight="1" x14ac:dyDescent="0.2">
      <c r="A35" s="68" t="s">
        <v>252</v>
      </c>
      <c r="B35" s="67" t="s">
        <v>301</v>
      </c>
      <c r="C35" s="15">
        <f>'Prov. Pessoal'!C13-'Prov. Pessoal'!C23</f>
        <v>3045.26</v>
      </c>
      <c r="D35" s="15">
        <f>'Prov. Pessoal'!D13-'Prov. Pessoal'!D23</f>
        <v>2689.58</v>
      </c>
      <c r="E35" s="15">
        <f>'Prov. Pessoal'!E13-'Prov. Pessoal'!E23</f>
        <v>674.29166666666788</v>
      </c>
      <c r="F35" s="15">
        <f>'Prov. Pessoal'!F13-'Prov. Pessoal'!F23</f>
        <v>1741.1766666666663</v>
      </c>
      <c r="G35" s="15">
        <f>'Prov. Pessoal'!G13-'Prov. Pessoal'!G23</f>
        <v>0</v>
      </c>
      <c r="H35" s="15">
        <f>'Prov. Pessoal'!H13-'Prov. Pessoal'!H23</f>
        <v>0</v>
      </c>
      <c r="I35" s="16">
        <f>SUM(C35:H35)</f>
        <v>8150.3083333333343</v>
      </c>
      <c r="J35" s="188">
        <f t="shared" si="6"/>
        <v>9.5234703410277243E-3</v>
      </c>
    </row>
    <row r="36" spans="1:10" ht="23.25" customHeight="1" x14ac:dyDescent="0.2">
      <c r="A36" s="68" t="s">
        <v>253</v>
      </c>
      <c r="B36" s="67" t="s">
        <v>279</v>
      </c>
      <c r="C36" s="15">
        <f>'Prov. Pessoal'!C14-'Prov. Pessoal'!C24</f>
        <v>2402.9</v>
      </c>
      <c r="D36" s="15">
        <f>'Prov. Pessoal'!D14-'Prov. Pessoal'!D24</f>
        <v>2133.73</v>
      </c>
      <c r="E36" s="15">
        <f>'Prov. Pessoal'!E14-'Prov. Pessoal'!E24</f>
        <v>534.93805555555446</v>
      </c>
      <c r="F36" s="15">
        <f>'Prov. Pessoal'!F14-'Prov. Pessoal'!F24</f>
        <v>1381.3334888888894</v>
      </c>
      <c r="G36" s="15">
        <f>'Prov. Pessoal'!G14-'Prov. Pessoal'!G24</f>
        <v>0</v>
      </c>
      <c r="H36" s="15">
        <f>'Prov. Pessoal'!H14-'Prov. Pessoal'!H24</f>
        <v>0</v>
      </c>
      <c r="I36" s="16">
        <f t="shared" si="5"/>
        <v>6452.901544444444</v>
      </c>
      <c r="J36" s="188">
        <f t="shared" si="6"/>
        <v>7.5400848604404921E-3</v>
      </c>
    </row>
    <row r="37" spans="1:10" ht="23.25" customHeight="1" x14ac:dyDescent="0.2">
      <c r="A37" s="68" t="s">
        <v>254</v>
      </c>
      <c r="B37" s="67" t="s">
        <v>182</v>
      </c>
      <c r="C37" s="15">
        <f>'Prov. Pessoal'!C15-'Prov. Pessoal'!C25</f>
        <v>380.47</v>
      </c>
      <c r="D37" s="15">
        <f>'Prov. Pessoal'!D15-'Prov. Pessoal'!D25</f>
        <v>481.25</v>
      </c>
      <c r="E37" s="15">
        <f>'Prov. Pessoal'!E15-'Prov. Pessoal'!E25</f>
        <v>215.16666666666697</v>
      </c>
      <c r="F37" s="15">
        <f>'Prov. Pessoal'!F15-'Prov. Pessoal'!F25</f>
        <v>215.16666666666652</v>
      </c>
      <c r="G37" s="15">
        <f>'Prov. Pessoal'!G15-'Prov. Pessoal'!G25</f>
        <v>0</v>
      </c>
      <c r="H37" s="15">
        <f>'Prov. Pessoal'!H15-'Prov. Pessoal'!H25</f>
        <v>0</v>
      </c>
      <c r="I37" s="16">
        <f t="shared" si="5"/>
        <v>1292.0533333333335</v>
      </c>
      <c r="J37" s="188">
        <f t="shared" si="6"/>
        <v>1.5097381713402673E-3</v>
      </c>
    </row>
    <row r="38" spans="1:10" ht="23.25" customHeight="1" x14ac:dyDescent="0.2">
      <c r="A38" s="68" t="s">
        <v>255</v>
      </c>
      <c r="B38" s="67" t="s">
        <v>186</v>
      </c>
      <c r="C38" s="15">
        <f>SUMPRODUCT(-(Diário!$E$6:$E$2018='Analítico Cp.'!$B38),-(Diário!$P$6:$P$2018=C$1),(Diário!$F$6:$F$2018))+SUMPRODUCT(-(Comp.!$D$5:$D$147='Analítico Cp.'!$B38),-(Comp.!$K$5:$K$147=C$1),(Comp.!$E$5:$E$147))</f>
        <v>40</v>
      </c>
      <c r="D38" s="15">
        <f>SUMPRODUCT(-(Diário!$E$6:$E$2018='Analítico Cp.'!$B38),-(Diário!$P$6:$P$2018=D$1),(Diário!$F$6:$F$2018))+SUMPRODUCT(-(Comp.!$D$5:$D$147='Analítico Cp.'!$B38),-(Comp.!$K$5:$K$147=D$1),(Comp.!$E$5:$E$147))</f>
        <v>0</v>
      </c>
      <c r="E38" s="15">
        <f>SUMPRODUCT(-(Diário!$E$6:$E$2018='Analítico Cp.'!$B38),-(Diário!$P$6:$P$2018=E$1),(Diário!$F$6:$F$2018))+SUMPRODUCT(-(Comp.!$D$5:$D$147='Analítico Cp.'!$B38),-(Comp.!$K$5:$K$147=E$1),(Comp.!$E$5:$E$147))</f>
        <v>100.8</v>
      </c>
      <c r="F38" s="15">
        <f>SUMPRODUCT(-(Diário!$E$6:$E$2018='Analítico Cp.'!$B38),-(Diário!$P$6:$P$2018=F$1),(Diário!$F$6:$F$2018))+SUMPRODUCT(-(Comp.!$D$5:$D$147='Analítico Cp.'!$B38),-(Comp.!$K$5:$K$147=F$1),(Comp.!$E$5:$E$147))</f>
        <v>100.8</v>
      </c>
      <c r="G38" s="15">
        <f>SUMPRODUCT(-(Diário!$E$6:$E$2018='Analítico Cp.'!$B38),-(Diário!$P$6:$P$2018=G$1),(Diário!$F$6:$F$2018))+SUMPRODUCT(-(Comp.!$D$5:$D$147='Analítico Cp.'!$B38),-(Comp.!$K$5:$K$147=G$1),(Comp.!$E$5:$E$147))</f>
        <v>0</v>
      </c>
      <c r="H38" s="15">
        <f>SUMPRODUCT(-(Diário!$E$6:$E$2018='Analítico Cp.'!$B38),-(Diário!$P$6:$P$2018=H$1),(Diário!$F$6:$F$2018))+SUMPRODUCT(-(Comp.!$D$5:$D$147='Analítico Cp.'!$B38),-(Comp.!$K$5:$K$147=H$1),(Comp.!$E$5:$E$147))</f>
        <v>0</v>
      </c>
      <c r="I38" s="16">
        <f t="shared" si="5"/>
        <v>241.60000000000002</v>
      </c>
      <c r="J38" s="188">
        <f t="shared" si="6"/>
        <v>2.8230471048342322E-4</v>
      </c>
    </row>
    <row r="39" spans="1:10" ht="23.25" customHeight="1" x14ac:dyDescent="0.2">
      <c r="A39" s="68" t="s">
        <v>256</v>
      </c>
      <c r="B39" s="67" t="s">
        <v>299</v>
      </c>
      <c r="C39" s="15">
        <f>SUMPRODUCT(-(Diário!$E$6:$E$2018='Analítico Cp.'!$B39),-(Diário!$P$6:$P$2018=C$1),(Diário!$F$6:$F$2018))+SUMPRODUCT(-(Comp.!$D$5:$D$147='Analítico Cp.'!$B39),-(Comp.!$K$5:$K$147=C$1),(Comp.!$E$5:$E$147))</f>
        <v>0</v>
      </c>
      <c r="D39" s="15">
        <f>SUMPRODUCT(-(Diário!$E$6:$E$2018='Analítico Cp.'!$B39),-(Diário!$P$6:$P$2018=D$1),(Diário!$F$6:$F$2018))+SUMPRODUCT(-(Comp.!$D$5:$D$147='Analítico Cp.'!$B39),-(Comp.!$K$5:$K$147=D$1),(Comp.!$E$5:$E$147))</f>
        <v>0</v>
      </c>
      <c r="E39" s="15">
        <f>SUMPRODUCT(-(Diário!$E$6:$E$2018='Analítico Cp.'!$B39),-(Diário!$P$6:$P$2018=E$1),(Diário!$F$6:$F$2018))+SUMPRODUCT(-(Comp.!$D$5:$D$147='Analítico Cp.'!$B39),-(Comp.!$K$5:$K$147=E$1),(Comp.!$E$5:$E$147))</f>
        <v>0</v>
      </c>
      <c r="F39" s="15">
        <f>SUMPRODUCT(-(Diário!$E$6:$E$2018='Analítico Cp.'!$B39),-(Diário!$P$6:$P$2018=F$1),(Diário!$F$6:$F$2018))+SUMPRODUCT(-(Comp.!$D$5:$D$147='Analítico Cp.'!$B39),-(Comp.!$K$5:$K$147=F$1),(Comp.!$E$5:$E$147))</f>
        <v>0</v>
      </c>
      <c r="G39" s="15">
        <f>SUMPRODUCT(-(Diário!$E$6:$E$2018='Analítico Cp.'!$B39),-(Diário!$P$6:$P$2018=G$1),(Diário!$F$6:$F$2018))+SUMPRODUCT(-(Comp.!$D$5:$D$147='Analítico Cp.'!$B39),-(Comp.!$K$5:$K$147=G$1),(Comp.!$E$5:$E$147))</f>
        <v>0</v>
      </c>
      <c r="H39" s="15">
        <f>SUMPRODUCT(-(Diário!$E$6:$E$2018='Analítico Cp.'!$B39),-(Diário!$P$6:$P$2018=H$1),(Diário!$F$6:$F$2018))+SUMPRODUCT(-(Comp.!$D$5:$D$147='Analítico Cp.'!$B39),-(Comp.!$K$5:$K$147=H$1),(Comp.!$E$5:$E$147))</f>
        <v>0</v>
      </c>
      <c r="I39" s="16">
        <f t="shared" si="5"/>
        <v>0</v>
      </c>
      <c r="J39" s="188">
        <f t="shared" si="6"/>
        <v>0</v>
      </c>
    </row>
    <row r="40" spans="1:10" ht="23.25" customHeight="1" x14ac:dyDescent="0.2">
      <c r="A40" s="68" t="s">
        <v>257</v>
      </c>
      <c r="B40" s="67" t="s">
        <v>183</v>
      </c>
      <c r="C40" s="15">
        <f>SUMPRODUCT(-(Diário!$E$6:$E$2018='Analítico Cp.'!$B40),-(Diário!$P$6:$P$2018=C$1),(Diário!$F$6:$F$2018))+SUMPRODUCT(-(Comp.!$D$5:$D$147='Analítico Cp.'!$B40),-(Comp.!$K$5:$K$147=C$1),(Comp.!$E$5:$E$147))</f>
        <v>0</v>
      </c>
      <c r="D40" s="15">
        <f>SUMPRODUCT(-(Diário!$E$6:$E$2018='Analítico Cp.'!$B40),-(Diário!$P$6:$P$2018=D$1),(Diário!$F$6:$F$2018))+SUMPRODUCT(-(Comp.!$D$5:$D$147='Analítico Cp.'!$B40),-(Comp.!$K$5:$K$147=D$1),(Comp.!$E$5:$E$147))</f>
        <v>0</v>
      </c>
      <c r="E40" s="15">
        <f>SUMPRODUCT(-(Diário!$E$6:$E$2018='Analítico Cp.'!$B40),-(Diário!$P$6:$P$2018=E$1),(Diário!$F$6:$F$2018))+SUMPRODUCT(-(Comp.!$D$5:$D$147='Analítico Cp.'!$B40),-(Comp.!$K$5:$K$147=E$1),(Comp.!$E$5:$E$147))</f>
        <v>0</v>
      </c>
      <c r="F40" s="15">
        <f>SUMPRODUCT(-(Diário!$E$6:$E$2018='Analítico Cp.'!$B40),-(Diário!$P$6:$P$2018=F$1),(Diário!$F$6:$F$2018))+SUMPRODUCT(-(Comp.!$D$5:$D$147='Analítico Cp.'!$B40),-(Comp.!$K$5:$K$147=F$1),(Comp.!$E$5:$E$147))</f>
        <v>0</v>
      </c>
      <c r="G40" s="15">
        <f>SUMPRODUCT(-(Diário!$E$6:$E$2018='Analítico Cp.'!$B40),-(Diário!$P$6:$P$2018=G$1),(Diário!$F$6:$F$2018))+SUMPRODUCT(-(Comp.!$D$5:$D$147='Analítico Cp.'!$B40),-(Comp.!$K$5:$K$147=G$1),(Comp.!$E$5:$E$147))</f>
        <v>0</v>
      </c>
      <c r="H40" s="15">
        <f>SUMPRODUCT(-(Diário!$E$6:$E$2018='Analítico Cp.'!$B40),-(Diário!$P$6:$P$2018=H$1),(Diário!$F$6:$F$2018))+SUMPRODUCT(-(Comp.!$D$5:$D$147='Analítico Cp.'!$B40),-(Comp.!$K$5:$K$147=H$1),(Comp.!$E$5:$E$147))</f>
        <v>0</v>
      </c>
      <c r="I40" s="16">
        <f t="shared" si="5"/>
        <v>0</v>
      </c>
      <c r="J40" s="188">
        <f t="shared" si="6"/>
        <v>0</v>
      </c>
    </row>
    <row r="41" spans="1:10" s="37" customFormat="1" ht="23.25" customHeight="1" x14ac:dyDescent="0.2">
      <c r="A41" s="68" t="s">
        <v>258</v>
      </c>
      <c r="B41" s="66" t="s">
        <v>311</v>
      </c>
      <c r="C41" s="15">
        <f>SUMPRODUCT(-(Diário!$E$6:$E$2018='Analítico Cp.'!$B41),-(Diário!$P$6:$P$2018=C$1),(Diário!$F$6:$F$2018))+SUMPRODUCT(-(Comp.!$D$5:$D$147='Analítico Cp.'!$B41),-(Comp.!$K$5:$K$147=C$1),(Comp.!$E$5:$E$147))</f>
        <v>0</v>
      </c>
      <c r="D41" s="15">
        <f>SUMPRODUCT(-(Diário!$E$6:$E$2018='Analítico Cp.'!$B41),-(Diário!$P$6:$P$2018=D$1),(Diário!$F$6:$F$2018))+SUMPRODUCT(-(Comp.!$D$5:$D$147='Analítico Cp.'!$B41),-(Comp.!$K$5:$K$147=D$1),(Comp.!$E$5:$E$147))</f>
        <v>0</v>
      </c>
      <c r="E41" s="15">
        <f>SUMPRODUCT(-(Diário!$E$6:$E$2018='Analítico Cp.'!$B41),-(Diário!$P$6:$P$2018=E$1),(Diário!$F$6:$F$2018))+SUMPRODUCT(-(Comp.!$D$5:$D$147='Analítico Cp.'!$B41),-(Comp.!$K$5:$K$147=E$1),(Comp.!$E$5:$E$147))</f>
        <v>0</v>
      </c>
      <c r="F41" s="15">
        <f>SUMPRODUCT(-(Diário!$E$6:$E$2018='Analítico Cp.'!$B41),-(Diário!$P$6:$P$2018=F$1),(Diário!$F$6:$F$2018))+SUMPRODUCT(-(Comp.!$D$5:$D$147='Analítico Cp.'!$B41),-(Comp.!$K$5:$K$147=F$1),(Comp.!$E$5:$E$147))</f>
        <v>0</v>
      </c>
      <c r="G41" s="15">
        <f>SUMPRODUCT(-(Diário!$E$6:$E$2018='Analítico Cp.'!$B41),-(Diário!$P$6:$P$2018=G$1),(Diário!$F$6:$F$2018))+SUMPRODUCT(-(Comp.!$D$5:$D$147='Analítico Cp.'!$B41),-(Comp.!$K$5:$K$147=G$1),(Comp.!$E$5:$E$147))</f>
        <v>0</v>
      </c>
      <c r="H41" s="15">
        <f>SUMPRODUCT(-(Diário!$E$6:$E$2018='Analítico Cp.'!$B41),-(Diário!$P$6:$P$2018=H$1),(Diário!$F$6:$F$2018))+SUMPRODUCT(-(Comp.!$D$5:$D$147='Analítico Cp.'!$B41),-(Comp.!$K$5:$K$147=H$1),(Comp.!$E$5:$E$147))</f>
        <v>0</v>
      </c>
      <c r="I41" s="16">
        <f>SUM(C41:H41)</f>
        <v>0</v>
      </c>
      <c r="J41" s="188">
        <f t="shared" si="6"/>
        <v>0</v>
      </c>
    </row>
    <row r="42" spans="1:10" ht="23.25" customHeight="1" x14ac:dyDescent="0.2">
      <c r="A42" s="26"/>
      <c r="B42" s="27" t="s">
        <v>116</v>
      </c>
      <c r="C42" s="17">
        <f t="shared" ref="C42:I42" si="7">SUBTOTAL(109,C30:C41)</f>
        <v>23304.520000000004</v>
      </c>
      <c r="D42" s="17">
        <f t="shared" si="7"/>
        <v>21072.510700000003</v>
      </c>
      <c r="E42" s="17">
        <f t="shared" si="7"/>
        <v>17482.977575022222</v>
      </c>
      <c r="F42" s="17">
        <f t="shared" si="7"/>
        <v>19883.825808355559</v>
      </c>
      <c r="G42" s="17">
        <f t="shared" si="7"/>
        <v>0</v>
      </c>
      <c r="H42" s="17">
        <f t="shared" si="7"/>
        <v>0</v>
      </c>
      <c r="I42" s="17">
        <f t="shared" si="7"/>
        <v>81743.834083377777</v>
      </c>
      <c r="J42" s="194">
        <f t="shared" si="6"/>
        <v>9.5516015789374756E-2</v>
      </c>
    </row>
    <row r="43" spans="1:10" ht="23.25" customHeight="1" x14ac:dyDescent="0.2">
      <c r="A43" s="24" t="s">
        <v>15</v>
      </c>
      <c r="B43" s="36" t="s">
        <v>39</v>
      </c>
      <c r="C43" s="73"/>
      <c r="D43" s="73"/>
      <c r="E43" s="73"/>
      <c r="F43" s="73"/>
      <c r="G43" s="73"/>
      <c r="H43" s="73"/>
      <c r="I43" s="73"/>
      <c r="J43" s="188"/>
    </row>
    <row r="44" spans="1:10" ht="23.25" customHeight="1" x14ac:dyDescent="0.2">
      <c r="A44" s="69" t="s">
        <v>111</v>
      </c>
      <c r="B44" s="67" t="s">
        <v>164</v>
      </c>
      <c r="C44" s="15">
        <f>SUMPRODUCT(-(Diário!$E$6:$E$2018='Analítico Cp.'!$B44),-(Diário!$P$6:$P$2018=C$1),(Diário!$F$6:$F$2018))+SUMPRODUCT(-(Comp.!$D$5:$D$147='Analítico Cp.'!$B44),-(Comp.!$K$5:$K$147=C$1),(Comp.!$E$5:$E$147))</f>
        <v>1392.99</v>
      </c>
      <c r="D44" s="15">
        <f>SUMPRODUCT(-(Diário!$E$6:$E$2018='Analítico Cp.'!$B44),-(Diário!$P$6:$P$2018=D$1),(Diário!$F$6:$F$2018))+SUMPRODUCT(-(Comp.!$D$5:$D$147='Analítico Cp.'!$B44),-(Comp.!$K$5:$K$147=D$1),(Comp.!$E$5:$E$147))</f>
        <v>1431.02</v>
      </c>
      <c r="E44" s="15">
        <f>SUMPRODUCT(-(Diário!$E$6:$E$2018='Analítico Cp.'!$B44),-(Diário!$P$6:$P$2018=E$1),(Diário!$F$6:$F$2018))+SUMPRODUCT(-(Comp.!$D$5:$D$147='Analítico Cp.'!$B44),-(Comp.!$K$5:$K$147=E$1),(Comp.!$E$5:$E$147))</f>
        <v>939.93999999999983</v>
      </c>
      <c r="F44" s="15">
        <f>SUMPRODUCT(-(Diário!$E$6:$E$2018='Analítico Cp.'!$B44),-(Diário!$P$6:$P$2018=F$1),(Diário!$F$6:$F$2018))+SUMPRODUCT(-(Comp.!$D$5:$D$147='Analítico Cp.'!$B44),-(Comp.!$K$5:$K$147=F$1),(Comp.!$E$5:$E$147))</f>
        <v>871.81000000000006</v>
      </c>
      <c r="G44" s="15">
        <f>SUMPRODUCT(-(Diário!$E$6:$E$2018='Analítico Cp.'!$B44),-(Diário!$P$6:$P$2018=G$1),(Diário!$F$6:$F$2018))+SUMPRODUCT(-(Comp.!$D$5:$D$147='Analítico Cp.'!$B44),-(Comp.!$K$5:$K$147=G$1),(Comp.!$E$5:$E$147))</f>
        <v>0</v>
      </c>
      <c r="H44" s="15">
        <f>SUMPRODUCT(-(Diário!$E$6:$E$2018='Analítico Cp.'!$B44),-(Diário!$P$6:$P$2018=H$1),(Diário!$F$6:$F$2018))+SUMPRODUCT(-(Comp.!$D$5:$D$147='Analítico Cp.'!$B44),-(Comp.!$K$5:$K$147=H$1),(Comp.!$E$5:$E$147))</f>
        <v>0</v>
      </c>
      <c r="I44" s="16">
        <f t="shared" ref="I44:I50" si="8">SUM(C44:H44)</f>
        <v>4635.76</v>
      </c>
      <c r="J44" s="188">
        <f t="shared" ref="J44:J52" si="9">IF($I$152=0,0,I44/$I$152)</f>
        <v>5.4167917411863985E-3</v>
      </c>
    </row>
    <row r="45" spans="1:10" ht="23.25" customHeight="1" x14ac:dyDescent="0.2">
      <c r="A45" s="69" t="s">
        <v>112</v>
      </c>
      <c r="B45" s="67" t="s">
        <v>7</v>
      </c>
      <c r="C45" s="15">
        <f>SUMPRODUCT(-(Diário!$E$6:$E$2018='Analítico Cp.'!$B45),-(Diário!$P$6:$P$2018=C$1),(Diário!$F$6:$F$2018))+SUMPRODUCT(-(Comp.!$D$5:$D$147='Analítico Cp.'!$B45),-(Comp.!$K$5:$K$147=C$1),(Comp.!$E$5:$E$147))</f>
        <v>3501.3199999999997</v>
      </c>
      <c r="D45" s="15">
        <f>SUMPRODUCT(-(Diário!$E$6:$E$2018='Analítico Cp.'!$B45),-(Diário!$P$6:$P$2018=D$1),(Diário!$F$6:$F$2018))+SUMPRODUCT(-(Comp.!$D$5:$D$147='Analítico Cp.'!$B45),-(Comp.!$K$5:$K$147=D$1),(Comp.!$E$5:$E$147))</f>
        <v>3459.4300000000003</v>
      </c>
      <c r="E45" s="15">
        <f>SUMPRODUCT(-(Diário!$E$6:$E$2018='Analítico Cp.'!$B45),-(Diário!$P$6:$P$2018=E$1),(Diário!$F$6:$F$2018))+SUMPRODUCT(-(Comp.!$D$5:$D$147='Analítico Cp.'!$B45),-(Comp.!$K$5:$K$147=E$1),(Comp.!$E$5:$E$147))</f>
        <v>3483.1800000000003</v>
      </c>
      <c r="F45" s="15">
        <f>SUMPRODUCT(-(Diário!$E$6:$E$2018='Analítico Cp.'!$B45),-(Diário!$P$6:$P$2018=F$1),(Diário!$F$6:$F$2018))+SUMPRODUCT(-(Comp.!$D$5:$D$147='Analítico Cp.'!$B45),-(Comp.!$K$5:$K$147=F$1),(Comp.!$E$5:$E$147))</f>
        <v>2665.1499999999996</v>
      </c>
      <c r="G45" s="15">
        <f>SUMPRODUCT(-(Diário!$E$6:$E$2018='Analítico Cp.'!$B45),-(Diário!$P$6:$P$2018=G$1),(Diário!$F$6:$F$2018))+SUMPRODUCT(-(Comp.!$D$5:$D$147='Analítico Cp.'!$B45),-(Comp.!$K$5:$K$147=G$1),(Comp.!$E$5:$E$147))</f>
        <v>0</v>
      </c>
      <c r="H45" s="15">
        <f>SUMPRODUCT(-(Diário!$E$6:$E$2018='Analítico Cp.'!$B45),-(Diário!$P$6:$P$2018=H$1),(Diário!$F$6:$F$2018))+SUMPRODUCT(-(Comp.!$D$5:$D$147='Analítico Cp.'!$B45),-(Comp.!$K$5:$K$147=H$1),(Comp.!$E$5:$E$147))</f>
        <v>0</v>
      </c>
      <c r="I45" s="16">
        <f t="shared" si="8"/>
        <v>13109.08</v>
      </c>
      <c r="J45" s="188">
        <f t="shared" si="9"/>
        <v>1.5317694677582918E-2</v>
      </c>
    </row>
    <row r="46" spans="1:10" ht="23.25" customHeight="1" x14ac:dyDescent="0.2">
      <c r="A46" s="69" t="s">
        <v>113</v>
      </c>
      <c r="B46" s="67" t="s">
        <v>351</v>
      </c>
      <c r="C46" s="15">
        <f>SUMPRODUCT(-(Diário!$E$6:$E$2018='Analítico Cp.'!$B46),-(Diário!$P$6:$P$2018=C$1),(Diário!$F$6:$F$2018))+SUMPRODUCT(-(Comp.!$D$5:$D$147='Analítico Cp.'!$B46),-(Comp.!$K$5:$K$147=C$1),(Comp.!$E$5:$E$147))</f>
        <v>0</v>
      </c>
      <c r="D46" s="15">
        <f>SUMPRODUCT(-(Diário!$E$6:$E$2018='Analítico Cp.'!$B46),-(Diário!$P$6:$P$2018=D$1),(Diário!$F$6:$F$2018))+SUMPRODUCT(-(Comp.!$D$5:$D$147='Analítico Cp.'!$B46),-(Comp.!$K$5:$K$147=D$1),(Comp.!$E$5:$E$147))</f>
        <v>0</v>
      </c>
      <c r="E46" s="15">
        <f>SUMPRODUCT(-(Diário!$E$6:$E$2018='Analítico Cp.'!$B46),-(Diário!$P$6:$P$2018=E$1),(Diário!$F$6:$F$2018))+SUMPRODUCT(-(Comp.!$D$5:$D$147='Analítico Cp.'!$B46),-(Comp.!$K$5:$K$147=E$1),(Comp.!$E$5:$E$147))</f>
        <v>0</v>
      </c>
      <c r="F46" s="15">
        <f>SUMPRODUCT(-(Diário!$E$6:$E$2018='Analítico Cp.'!$B46),-(Diário!$P$6:$P$2018=F$1),(Diário!$F$6:$F$2018))+SUMPRODUCT(-(Comp.!$D$5:$D$147='Analítico Cp.'!$B46),-(Comp.!$K$5:$K$147=F$1),(Comp.!$E$5:$E$147))</f>
        <v>0</v>
      </c>
      <c r="G46" s="15">
        <f>SUMPRODUCT(-(Diário!$E$6:$E$2018='Analítico Cp.'!$B46),-(Diário!$P$6:$P$2018=G$1),(Diário!$F$6:$F$2018))+SUMPRODUCT(-(Comp.!$D$5:$D$147='Analítico Cp.'!$B46),-(Comp.!$K$5:$K$147=G$1),(Comp.!$E$5:$E$147))</f>
        <v>0</v>
      </c>
      <c r="H46" s="15">
        <f>SUMPRODUCT(-(Diário!$E$6:$E$2018='Analítico Cp.'!$B46),-(Diário!$P$6:$P$2018=H$1),(Diário!$F$6:$F$2018))+SUMPRODUCT(-(Comp.!$D$5:$D$147='Analítico Cp.'!$B46),-(Comp.!$K$5:$K$147=H$1),(Comp.!$E$5:$E$147))</f>
        <v>0</v>
      </c>
      <c r="I46" s="16">
        <f t="shared" si="8"/>
        <v>0</v>
      </c>
      <c r="J46" s="188">
        <f t="shared" si="9"/>
        <v>0</v>
      </c>
    </row>
    <row r="47" spans="1:10" ht="23.25" customHeight="1" x14ac:dyDescent="0.2">
      <c r="A47" s="69" t="s">
        <v>114</v>
      </c>
      <c r="B47" s="67" t="s">
        <v>9</v>
      </c>
      <c r="C47" s="15">
        <f>SUMPRODUCT(-(Diário!$E$6:$E$2018='Analítico Cp.'!$B47),-(Diário!$P$6:$P$2018=C$1),(Diário!$F$6:$F$2018))+SUMPRODUCT(-(Comp.!$D$5:$D$147='Analítico Cp.'!$B47),-(Comp.!$K$5:$K$147=C$1),(Comp.!$E$5:$E$147))</f>
        <v>167.75</v>
      </c>
      <c r="D47" s="15">
        <f>SUMPRODUCT(-(Diário!$E$6:$E$2018='Analítico Cp.'!$B47),-(Diário!$P$6:$P$2018=D$1),(Diário!$F$6:$F$2018))+SUMPRODUCT(-(Comp.!$D$5:$D$147='Analítico Cp.'!$B47),-(Comp.!$K$5:$K$147=D$1),(Comp.!$E$5:$E$147))</f>
        <v>194.59</v>
      </c>
      <c r="E47" s="15">
        <f>SUMPRODUCT(-(Diário!$E$6:$E$2018='Analítico Cp.'!$B47),-(Diário!$P$6:$P$2018=E$1),(Diário!$F$6:$F$2018))+SUMPRODUCT(-(Comp.!$D$5:$D$147='Analítico Cp.'!$B47),-(Comp.!$K$5:$K$147=E$1),(Comp.!$E$5:$E$147))</f>
        <v>187.88</v>
      </c>
      <c r="F47" s="15">
        <f>SUMPRODUCT(-(Diário!$E$6:$E$2018='Analítico Cp.'!$B47),-(Diário!$P$6:$P$2018=F$1),(Diário!$F$6:$F$2018))+SUMPRODUCT(-(Comp.!$D$5:$D$147='Analítico Cp.'!$B47),-(Comp.!$K$5:$K$147=F$1),(Comp.!$E$5:$E$147))</f>
        <v>195</v>
      </c>
      <c r="G47" s="15">
        <f>SUMPRODUCT(-(Diário!$E$6:$E$2018='Analítico Cp.'!$B47),-(Diário!$P$6:$P$2018=G$1),(Diário!$F$6:$F$2018))+SUMPRODUCT(-(Comp.!$D$5:$D$147='Analítico Cp.'!$B47),-(Comp.!$K$5:$K$147=G$1),(Comp.!$E$5:$E$147))</f>
        <v>0</v>
      </c>
      <c r="H47" s="15">
        <f>SUMPRODUCT(-(Diário!$E$6:$E$2018='Analítico Cp.'!$B47),-(Diário!$P$6:$P$2018=H$1),(Diário!$F$6:$F$2018))+SUMPRODUCT(-(Comp.!$D$5:$D$147='Analítico Cp.'!$B47),-(Comp.!$K$5:$K$147=H$1),(Comp.!$E$5:$E$147))</f>
        <v>0</v>
      </c>
      <c r="I47" s="16">
        <f t="shared" si="8"/>
        <v>745.22</v>
      </c>
      <c r="J47" s="188">
        <f t="shared" si="9"/>
        <v>8.7077448818897606E-4</v>
      </c>
    </row>
    <row r="48" spans="1:10" ht="23.25" customHeight="1" x14ac:dyDescent="0.2">
      <c r="A48" s="69" t="s">
        <v>115</v>
      </c>
      <c r="B48" s="67" t="s">
        <v>58</v>
      </c>
      <c r="C48" s="15">
        <f>SUMPRODUCT(-(Diário!$E$6:$E$2018='Analítico Cp.'!$B48),-(Diário!$P$6:$P$2018=C$1),(Diário!$F$6:$F$2018))+SUMPRODUCT(-(Comp.!$D$5:$D$147='Analítico Cp.'!$B48),-(Comp.!$K$5:$K$147=C$1),(Comp.!$E$5:$E$147))</f>
        <v>0</v>
      </c>
      <c r="D48" s="15">
        <f>SUMPRODUCT(-(Diário!$E$6:$E$2018='Analítico Cp.'!$B48),-(Diário!$P$6:$P$2018=D$1),(Diário!$F$6:$F$2018))+SUMPRODUCT(-(Comp.!$D$5:$D$147='Analítico Cp.'!$B48),-(Comp.!$K$5:$K$147=D$1),(Comp.!$E$5:$E$147))</f>
        <v>0</v>
      </c>
      <c r="E48" s="15">
        <f>SUMPRODUCT(-(Diário!$E$6:$E$2018='Analítico Cp.'!$B48),-(Diário!$P$6:$P$2018=E$1),(Diário!$F$6:$F$2018))+SUMPRODUCT(-(Comp.!$D$5:$D$147='Analítico Cp.'!$B48),-(Comp.!$K$5:$K$147=E$1),(Comp.!$E$5:$E$147))</f>
        <v>0</v>
      </c>
      <c r="F48" s="15">
        <f>SUMPRODUCT(-(Diário!$E$6:$E$2018='Analítico Cp.'!$B48),-(Diário!$P$6:$P$2018=F$1),(Diário!$F$6:$F$2018))+SUMPRODUCT(-(Comp.!$D$5:$D$147='Analítico Cp.'!$B48),-(Comp.!$K$5:$K$147=F$1),(Comp.!$E$5:$E$147))</f>
        <v>0</v>
      </c>
      <c r="G48" s="15">
        <f>SUMPRODUCT(-(Diário!$E$6:$E$2018='Analítico Cp.'!$B48),-(Diário!$P$6:$P$2018=G$1),(Diário!$F$6:$F$2018))+SUMPRODUCT(-(Comp.!$D$5:$D$147='Analítico Cp.'!$B48),-(Comp.!$K$5:$K$147=G$1),(Comp.!$E$5:$E$147))</f>
        <v>0</v>
      </c>
      <c r="H48" s="15">
        <f>SUMPRODUCT(-(Diário!$E$6:$E$2018='Analítico Cp.'!$B48),-(Diário!$P$6:$P$2018=H$1),(Diário!$F$6:$F$2018))+SUMPRODUCT(-(Comp.!$D$5:$D$147='Analítico Cp.'!$B48),-(Comp.!$K$5:$K$147=H$1),(Comp.!$E$5:$E$147))</f>
        <v>0</v>
      </c>
      <c r="I48" s="16">
        <f t="shared" si="8"/>
        <v>0</v>
      </c>
      <c r="J48" s="188">
        <f t="shared" si="9"/>
        <v>0</v>
      </c>
    </row>
    <row r="49" spans="1:10" ht="23.25" customHeight="1" x14ac:dyDescent="0.2">
      <c r="A49" s="69" t="s">
        <v>176</v>
      </c>
      <c r="B49" s="67" t="s">
        <v>59</v>
      </c>
      <c r="C49" s="15">
        <f>SUMPRODUCT(-(Diário!$E$6:$E$2018='Analítico Cp.'!$B49),-(Diário!$P$6:$P$2018=C$1),(Diário!$F$6:$F$2018))+SUMPRODUCT(-(Comp.!$D$5:$D$147='Analítico Cp.'!$B49),-(Comp.!$K$5:$K$147=C$1),(Comp.!$E$5:$E$147))</f>
        <v>0</v>
      </c>
      <c r="D49" s="15">
        <f>SUMPRODUCT(-(Diário!$E$6:$E$2018='Analítico Cp.'!$B49),-(Diário!$P$6:$P$2018=D$1),(Diário!$F$6:$F$2018))+SUMPRODUCT(-(Comp.!$D$5:$D$147='Analítico Cp.'!$B49),-(Comp.!$K$5:$K$147=D$1),(Comp.!$E$5:$E$147))</f>
        <v>0</v>
      </c>
      <c r="E49" s="15">
        <f>SUMPRODUCT(-(Diário!$E$6:$E$2018='Analítico Cp.'!$B49),-(Diário!$P$6:$P$2018=E$1),(Diário!$F$6:$F$2018))+SUMPRODUCT(-(Comp.!$D$5:$D$147='Analítico Cp.'!$B49),-(Comp.!$K$5:$K$147=E$1),(Comp.!$E$5:$E$147))</f>
        <v>0</v>
      </c>
      <c r="F49" s="15">
        <f>SUMPRODUCT(-(Diário!$E$6:$E$2018='Analítico Cp.'!$B49),-(Diário!$P$6:$P$2018=F$1),(Diário!$F$6:$F$2018))+SUMPRODUCT(-(Comp.!$D$5:$D$147='Analítico Cp.'!$B49),-(Comp.!$K$5:$K$147=F$1),(Comp.!$E$5:$E$147))</f>
        <v>0</v>
      </c>
      <c r="G49" s="15">
        <f>SUMPRODUCT(-(Diário!$E$6:$E$2018='Analítico Cp.'!$B49),-(Diário!$P$6:$P$2018=G$1),(Diário!$F$6:$F$2018))+SUMPRODUCT(-(Comp.!$D$5:$D$147='Analítico Cp.'!$B49),-(Comp.!$K$5:$K$147=G$1),(Comp.!$E$5:$E$147))</f>
        <v>0</v>
      </c>
      <c r="H49" s="15">
        <f>SUMPRODUCT(-(Diário!$E$6:$E$2018='Analítico Cp.'!$B49),-(Diário!$P$6:$P$2018=H$1),(Diário!$F$6:$F$2018))+SUMPRODUCT(-(Comp.!$D$5:$D$147='Analítico Cp.'!$B49),-(Comp.!$K$5:$K$147=H$1),(Comp.!$E$5:$E$147))</f>
        <v>0</v>
      </c>
      <c r="I49" s="16">
        <f t="shared" si="8"/>
        <v>0</v>
      </c>
      <c r="J49" s="188">
        <f t="shared" si="9"/>
        <v>0</v>
      </c>
    </row>
    <row r="50" spans="1:10" ht="23.25" customHeight="1" x14ac:dyDescent="0.2">
      <c r="A50" s="69" t="s">
        <v>177</v>
      </c>
      <c r="B50" s="70" t="s">
        <v>78</v>
      </c>
      <c r="C50" s="15">
        <f>SUMPRODUCT(-(Diário!$E$6:$E$2018='Analítico Cp.'!$B50),-(Diário!$P$6:$P$2018=C$1),(Diário!$F$6:$F$2018))+SUMPRODUCT(-(Comp.!$D$5:$D$147='Analítico Cp.'!$B50),-(Comp.!$K$5:$K$147=C$1),(Comp.!$E$5:$E$147))</f>
        <v>0</v>
      </c>
      <c r="D50" s="15">
        <f>SUMPRODUCT(-(Diário!$E$6:$E$2018='Analítico Cp.'!$B50),-(Diário!$P$6:$P$2018=D$1),(Diário!$F$6:$F$2018))+SUMPRODUCT(-(Comp.!$D$5:$D$147='Analítico Cp.'!$B50),-(Comp.!$K$5:$K$147=D$1),(Comp.!$E$5:$E$147))</f>
        <v>0</v>
      </c>
      <c r="E50" s="15">
        <f>SUMPRODUCT(-(Diário!$E$6:$E$2018='Analítico Cp.'!$B50),-(Diário!$P$6:$P$2018=E$1),(Diário!$F$6:$F$2018))+SUMPRODUCT(-(Comp.!$D$5:$D$147='Analítico Cp.'!$B50),-(Comp.!$K$5:$K$147=E$1),(Comp.!$E$5:$E$147))</f>
        <v>0</v>
      </c>
      <c r="F50" s="15">
        <f>SUMPRODUCT(-(Diário!$E$6:$E$2018='Analítico Cp.'!$B50),-(Diário!$P$6:$P$2018=F$1),(Diário!$F$6:$F$2018))+SUMPRODUCT(-(Comp.!$D$5:$D$147='Analítico Cp.'!$B50),-(Comp.!$K$5:$K$147=F$1),(Comp.!$E$5:$E$147))</f>
        <v>0</v>
      </c>
      <c r="G50" s="15">
        <f>SUMPRODUCT(-(Diário!$E$6:$E$2018='Analítico Cp.'!$B50),-(Diário!$P$6:$P$2018=G$1),(Diário!$F$6:$F$2018))+SUMPRODUCT(-(Comp.!$D$5:$D$147='Analítico Cp.'!$B50),-(Comp.!$K$5:$K$147=G$1),(Comp.!$E$5:$E$147))</f>
        <v>0</v>
      </c>
      <c r="H50" s="15">
        <f>SUMPRODUCT(-(Diário!$E$6:$E$2018='Analítico Cp.'!$B50),-(Diário!$P$6:$P$2018=H$1),(Diário!$F$6:$F$2018))+SUMPRODUCT(-(Comp.!$D$5:$D$147='Analítico Cp.'!$B50),-(Comp.!$K$5:$K$147=H$1),(Comp.!$E$5:$E$147))</f>
        <v>0</v>
      </c>
      <c r="I50" s="20">
        <f t="shared" si="8"/>
        <v>0</v>
      </c>
      <c r="J50" s="188">
        <f t="shared" si="9"/>
        <v>0</v>
      </c>
    </row>
    <row r="51" spans="1:10" ht="23.25" customHeight="1" x14ac:dyDescent="0.2">
      <c r="A51" s="26"/>
      <c r="B51" s="27" t="s">
        <v>117</v>
      </c>
      <c r="C51" s="17">
        <f t="shared" ref="C51:I51" si="10">SUBTOTAL(109,C44:C50)</f>
        <v>5062.0599999999995</v>
      </c>
      <c r="D51" s="17">
        <f t="shared" si="10"/>
        <v>5085.0400000000009</v>
      </c>
      <c r="E51" s="17">
        <f t="shared" si="10"/>
        <v>4611</v>
      </c>
      <c r="F51" s="17">
        <f t="shared" si="10"/>
        <v>3731.9599999999996</v>
      </c>
      <c r="G51" s="17">
        <f t="shared" si="10"/>
        <v>0</v>
      </c>
      <c r="H51" s="17">
        <f t="shared" si="10"/>
        <v>0</v>
      </c>
      <c r="I51" s="17">
        <f t="shared" si="10"/>
        <v>18490.060000000001</v>
      </c>
      <c r="J51" s="192">
        <f t="shared" si="9"/>
        <v>2.1605260906958294E-2</v>
      </c>
    </row>
    <row r="52" spans="1:10" ht="23.25" customHeight="1" thickBot="1" x14ac:dyDescent="0.25">
      <c r="A52" s="32"/>
      <c r="B52" s="38" t="s">
        <v>272</v>
      </c>
      <c r="C52" s="21">
        <f>SUBTOTAL(109,C18:C51)</f>
        <v>56786.44</v>
      </c>
      <c r="D52" s="21">
        <f t="shared" ref="D52:I52" si="11">SUBTOTAL(109,D18:D51)</f>
        <v>56798.430699999997</v>
      </c>
      <c r="E52" s="21">
        <f t="shared" si="11"/>
        <v>53359.587575022226</v>
      </c>
      <c r="F52" s="21">
        <f t="shared" si="11"/>
        <v>51068.415808355552</v>
      </c>
      <c r="G52" s="21">
        <f t="shared" si="11"/>
        <v>0</v>
      </c>
      <c r="H52" s="21">
        <f t="shared" si="11"/>
        <v>0</v>
      </c>
      <c r="I52" s="21">
        <f t="shared" si="11"/>
        <v>218012.87408337774</v>
      </c>
      <c r="J52" s="189">
        <f t="shared" si="9"/>
        <v>0.25474363120764465</v>
      </c>
    </row>
    <row r="53" spans="1:10" ht="23.25" customHeight="1" thickBot="1" x14ac:dyDescent="0.25">
      <c r="A53" s="77" t="s">
        <v>41</v>
      </c>
      <c r="B53" s="141" t="s">
        <v>281</v>
      </c>
      <c r="C53" s="71"/>
      <c r="D53" s="71"/>
      <c r="E53" s="71"/>
      <c r="F53" s="71"/>
      <c r="G53" s="71"/>
      <c r="H53" s="71"/>
      <c r="I53" s="71"/>
      <c r="J53" s="186"/>
    </row>
    <row r="54" spans="1:10" ht="23.25" customHeight="1" x14ac:dyDescent="0.2">
      <c r="A54" s="68" t="s">
        <v>17</v>
      </c>
      <c r="B54" s="107" t="s">
        <v>3</v>
      </c>
      <c r="C54" s="15">
        <f>SUMPRODUCT(-(Diário!$E$6:$E$2018='Analítico Cp.'!$B54),-(Diário!$P$6:$P$2018=C$1),(Diário!$F$6:$F$2018))+SUMPRODUCT(-(Comp.!$D$5:$D$147='Analítico Cp.'!$B54),-(Comp.!$K$5:$K$147=C$1),(Comp.!$E$5:$E$147))</f>
        <v>2280.84</v>
      </c>
      <c r="D54" s="15">
        <f>SUMPRODUCT(-(Diário!$E$6:$E$2018='Analítico Cp.'!$B54),-(Diário!$P$6:$P$2018=D$1),(Diário!$F$6:$F$2018))+SUMPRODUCT(-(Comp.!$D$5:$D$147='Analítico Cp.'!$B54),-(Comp.!$K$5:$K$147=D$1),(Comp.!$E$5:$E$147))</f>
        <v>2280.84</v>
      </c>
      <c r="E54" s="15">
        <f>SUMPRODUCT(-(Diário!$E$6:$E$2018='Analítico Cp.'!$B54),-(Diário!$P$6:$P$2018=E$1),(Diário!$F$6:$F$2018))+SUMPRODUCT(-(Comp.!$D$5:$D$147='Analítico Cp.'!$B54),-(Comp.!$K$5:$K$147=E$1),(Comp.!$E$5:$E$147))</f>
        <v>2280.84</v>
      </c>
      <c r="F54" s="15">
        <f>SUMPRODUCT(-(Diário!$E$6:$E$2018='Analítico Cp.'!$B54),-(Diário!$P$6:$P$2018=F$1),(Diário!$F$6:$F$2018))+SUMPRODUCT(-(Comp.!$D$5:$D$147='Analítico Cp.'!$B54),-(Comp.!$K$5:$K$147=F$1),(Comp.!$E$5:$E$147))</f>
        <v>2280.84</v>
      </c>
      <c r="G54" s="15">
        <f>SUMPRODUCT(-(Diário!$E$6:$E$2018='Analítico Cp.'!$B54),-(Diário!$P$6:$P$2018=G$1),(Diário!$F$6:$F$2018))+SUMPRODUCT(-(Comp.!$D$5:$D$147='Analítico Cp.'!$B54),-(Comp.!$K$5:$K$147=G$1),(Comp.!$E$5:$E$147))</f>
        <v>0</v>
      </c>
      <c r="H54" s="15">
        <f>SUMPRODUCT(-(Diário!$E$6:$E$2018='Analítico Cp.'!$B54),-(Diário!$P$6:$P$2018=H$1),(Diário!$F$6:$F$2018))+SUMPRODUCT(-(Comp.!$D$5:$D$147='Analítico Cp.'!$B54),-(Comp.!$K$5:$K$147=H$1),(Comp.!$E$5:$E$147))</f>
        <v>0</v>
      </c>
      <c r="I54" s="16">
        <f>SUM(C54:H54)</f>
        <v>9123.36</v>
      </c>
      <c r="J54" s="188">
        <f t="shared" ref="J54:J85" si="12">IF($I$152=0,0,I54/$I$152)</f>
        <v>1.0660461520844553E-2</v>
      </c>
    </row>
    <row r="55" spans="1:10" ht="23.25" customHeight="1" x14ac:dyDescent="0.2">
      <c r="A55" s="68" t="s">
        <v>18</v>
      </c>
      <c r="B55" s="107" t="s">
        <v>157</v>
      </c>
      <c r="C55" s="15">
        <f>SUMPRODUCT(-(Diário!$E$6:$E$2018='Analítico Cp.'!$B55),-(Diário!$P$6:$P$2018=C$1),(Diário!$F$6:$F$2018))+SUMPRODUCT(-(Comp.!$D$5:$D$147='Analítico Cp.'!$B55),-(Comp.!$K$5:$K$147=C$1),(Comp.!$E$5:$E$147))</f>
        <v>0</v>
      </c>
      <c r="D55" s="15">
        <f>SUMPRODUCT(-(Diário!$E$6:$E$2018='Analítico Cp.'!$B55),-(Diário!$P$6:$P$2018=D$1),(Diário!$F$6:$F$2018))+SUMPRODUCT(-(Comp.!$D$5:$D$147='Analítico Cp.'!$B55),-(Comp.!$K$5:$K$147=D$1),(Comp.!$E$5:$E$147))</f>
        <v>0</v>
      </c>
      <c r="E55" s="15">
        <f>SUMPRODUCT(-(Diário!$E$6:$E$2018='Analítico Cp.'!$B55),-(Diário!$P$6:$P$2018=E$1),(Diário!$F$6:$F$2018))+SUMPRODUCT(-(Comp.!$D$5:$D$147='Analítico Cp.'!$B55),-(Comp.!$K$5:$K$147=E$1),(Comp.!$E$5:$E$147))</f>
        <v>0</v>
      </c>
      <c r="F55" s="15">
        <f>SUMPRODUCT(-(Diário!$E$6:$E$2018='Analítico Cp.'!$B55),-(Diário!$P$6:$P$2018=F$1),(Diário!$F$6:$F$2018))+SUMPRODUCT(-(Comp.!$D$5:$D$147='Analítico Cp.'!$B55),-(Comp.!$K$5:$K$147=F$1),(Comp.!$E$5:$E$147))</f>
        <v>0</v>
      </c>
      <c r="G55" s="15">
        <f>SUMPRODUCT(-(Diário!$E$6:$E$2018='Analítico Cp.'!$B55),-(Diário!$P$6:$P$2018=G$1),(Diário!$F$6:$F$2018))+SUMPRODUCT(-(Comp.!$D$5:$D$147='Analítico Cp.'!$B55),-(Comp.!$K$5:$K$147=G$1),(Comp.!$E$5:$E$147))</f>
        <v>0</v>
      </c>
      <c r="H55" s="15">
        <f>SUMPRODUCT(-(Diário!$E$6:$E$2018='Analítico Cp.'!$B55),-(Diário!$P$6:$P$2018=H$1),(Diário!$F$6:$F$2018))+SUMPRODUCT(-(Comp.!$D$5:$D$147='Analítico Cp.'!$B55),-(Comp.!$K$5:$K$147=H$1),(Comp.!$E$5:$E$147))</f>
        <v>0</v>
      </c>
      <c r="I55" s="16">
        <f t="shared" ref="I55:I114" si="13">SUM(C55:H55)</f>
        <v>0</v>
      </c>
      <c r="J55" s="188">
        <f t="shared" si="12"/>
        <v>0</v>
      </c>
    </row>
    <row r="56" spans="1:10" ht="23.25" customHeight="1" x14ac:dyDescent="0.2">
      <c r="A56" s="68" t="s">
        <v>19</v>
      </c>
      <c r="B56" s="107" t="s">
        <v>4</v>
      </c>
      <c r="C56" s="15">
        <f>SUMPRODUCT(-(Diário!$E$6:$E$2018='Analítico Cp.'!$B56),-(Diário!$P$6:$P$2018=C$1),(Diário!$F$6:$F$2018))+SUMPRODUCT(-(Comp.!$D$5:$D$147='Analítico Cp.'!$B56),-(Comp.!$K$5:$K$147=C$1),(Comp.!$E$5:$E$147))</f>
        <v>446.07000000000016</v>
      </c>
      <c r="D56" s="15">
        <f>SUMPRODUCT(-(Diário!$E$6:$E$2018='Analítico Cp.'!$B56),-(Diário!$P$6:$P$2018=D$1),(Diário!$F$6:$F$2018))+SUMPRODUCT(-(Comp.!$D$5:$D$147='Analítico Cp.'!$B56),-(Comp.!$K$5:$K$147=D$1),(Comp.!$E$5:$E$147))</f>
        <v>446.07000000000016</v>
      </c>
      <c r="E56" s="15">
        <f>SUMPRODUCT(-(Diário!$E$6:$E$2018='Analítico Cp.'!$B56),-(Diário!$P$6:$P$2018=E$1),(Diário!$F$6:$F$2018))+SUMPRODUCT(-(Comp.!$D$5:$D$147='Analítico Cp.'!$B56),-(Comp.!$K$5:$K$147=E$1),(Comp.!$E$5:$E$147))</f>
        <v>446.07000000000016</v>
      </c>
      <c r="F56" s="15">
        <f>SUMPRODUCT(-(Diário!$E$6:$E$2018='Analítico Cp.'!$B56),-(Diário!$P$6:$P$2018=F$1),(Diário!$F$6:$F$2018))+SUMPRODUCT(-(Comp.!$D$5:$D$147='Analítico Cp.'!$B56),-(Comp.!$K$5:$K$147=F$1),(Comp.!$E$5:$E$147))</f>
        <v>0</v>
      </c>
      <c r="G56" s="15">
        <f>SUMPRODUCT(-(Diário!$E$6:$E$2018='Analítico Cp.'!$B56),-(Diário!$P$6:$P$2018=G$1),(Diário!$F$6:$F$2018))+SUMPRODUCT(-(Comp.!$D$5:$D$147='Analítico Cp.'!$B56),-(Comp.!$K$5:$K$147=G$1),(Comp.!$E$5:$E$147))</f>
        <v>0</v>
      </c>
      <c r="H56" s="15">
        <f>SUMPRODUCT(-(Diário!$E$6:$E$2018='Analítico Cp.'!$B56),-(Diário!$P$6:$P$2018=H$1),(Diário!$F$6:$F$2018))+SUMPRODUCT(-(Comp.!$D$5:$D$147='Analítico Cp.'!$B56),-(Comp.!$K$5:$K$147=H$1),(Comp.!$E$5:$E$147))</f>
        <v>0</v>
      </c>
      <c r="I56" s="16">
        <f t="shared" si="13"/>
        <v>1338.2100000000005</v>
      </c>
      <c r="J56" s="188">
        <f t="shared" si="12"/>
        <v>1.5636713022186336E-3</v>
      </c>
    </row>
    <row r="57" spans="1:10" ht="23.25" customHeight="1" x14ac:dyDescent="0.2">
      <c r="A57" s="68" t="s">
        <v>20</v>
      </c>
      <c r="B57" s="107" t="s">
        <v>66</v>
      </c>
      <c r="C57" s="15">
        <f>SUMPRODUCT(-(Diário!$E$6:$E$2018='Analítico Cp.'!$B57),-(Diário!$P$6:$P$2018=C$1),(Diário!$F$6:$F$2018))+SUMPRODUCT(-(Comp.!$D$5:$D$147='Analítico Cp.'!$B57),-(Comp.!$K$5:$K$147=C$1),(Comp.!$E$5:$E$147))</f>
        <v>0</v>
      </c>
      <c r="D57" s="15">
        <f>SUMPRODUCT(-(Diário!$E$6:$E$2018='Analítico Cp.'!$B57),-(Diário!$P$6:$P$2018=D$1),(Diário!$F$6:$F$2018))+SUMPRODUCT(-(Comp.!$D$5:$D$147='Analítico Cp.'!$B57),-(Comp.!$K$5:$K$147=D$1),(Comp.!$E$5:$E$147))</f>
        <v>0</v>
      </c>
      <c r="E57" s="15">
        <f>SUMPRODUCT(-(Diário!$E$6:$E$2018='Analítico Cp.'!$B57),-(Diário!$P$6:$P$2018=E$1),(Diário!$F$6:$F$2018))+SUMPRODUCT(-(Comp.!$D$5:$D$147='Analítico Cp.'!$B57),-(Comp.!$K$5:$K$147=E$1),(Comp.!$E$5:$E$147))</f>
        <v>0</v>
      </c>
      <c r="F57" s="15">
        <f>SUMPRODUCT(-(Diário!$E$6:$E$2018='Analítico Cp.'!$B57),-(Diário!$P$6:$P$2018=F$1),(Diário!$F$6:$F$2018))+SUMPRODUCT(-(Comp.!$D$5:$D$147='Analítico Cp.'!$B57),-(Comp.!$K$5:$K$147=F$1),(Comp.!$E$5:$E$147))</f>
        <v>0</v>
      </c>
      <c r="G57" s="15">
        <f>SUMPRODUCT(-(Diário!$E$6:$E$2018='Analítico Cp.'!$B57),-(Diário!$P$6:$P$2018=G$1),(Diário!$F$6:$F$2018))+SUMPRODUCT(-(Comp.!$D$5:$D$147='Analítico Cp.'!$B57),-(Comp.!$K$5:$K$147=G$1),(Comp.!$E$5:$E$147))</f>
        <v>0</v>
      </c>
      <c r="H57" s="15">
        <f>SUMPRODUCT(-(Diário!$E$6:$E$2018='Analítico Cp.'!$B57),-(Diário!$P$6:$P$2018=H$1),(Diário!$F$6:$F$2018))+SUMPRODUCT(-(Comp.!$D$5:$D$147='Analítico Cp.'!$B57),-(Comp.!$K$5:$K$147=H$1),(Comp.!$E$5:$E$147))</f>
        <v>0</v>
      </c>
      <c r="I57" s="16">
        <f t="shared" si="13"/>
        <v>0</v>
      </c>
      <c r="J57" s="188">
        <f t="shared" si="12"/>
        <v>0</v>
      </c>
    </row>
    <row r="58" spans="1:10" ht="23.25" customHeight="1" x14ac:dyDescent="0.2">
      <c r="A58" s="68" t="s">
        <v>21</v>
      </c>
      <c r="B58" s="107" t="s">
        <v>86</v>
      </c>
      <c r="C58" s="15">
        <f>SUMPRODUCT(-(Diário!$E$6:$E$2018='Analítico Cp.'!$B58),-(Diário!$P$6:$P$2018=C$1),(Diário!$F$6:$F$2018))+SUMPRODUCT(-(Comp.!$D$5:$D$147='Analítico Cp.'!$B58),-(Comp.!$K$5:$K$147=C$1),(Comp.!$E$5:$E$147))</f>
        <v>640.66</v>
      </c>
      <c r="D58" s="15">
        <f>SUMPRODUCT(-(Diário!$E$6:$E$2018='Analítico Cp.'!$B58),-(Diário!$P$6:$P$2018=D$1),(Diário!$F$6:$F$2018))+SUMPRODUCT(-(Comp.!$D$5:$D$147='Analítico Cp.'!$B58),-(Comp.!$K$5:$K$147=D$1),(Comp.!$E$5:$E$147))</f>
        <v>997.63000000000011</v>
      </c>
      <c r="E58" s="15">
        <f>SUMPRODUCT(-(Diário!$E$6:$E$2018='Analítico Cp.'!$B58),-(Diário!$P$6:$P$2018=E$1),(Diário!$F$6:$F$2018))+SUMPRODUCT(-(Comp.!$D$5:$D$147='Analítico Cp.'!$B58),-(Comp.!$K$5:$K$147=E$1),(Comp.!$E$5:$E$147))</f>
        <v>747.3</v>
      </c>
      <c r="F58" s="15">
        <f>SUMPRODUCT(-(Diário!$E$6:$E$2018='Analítico Cp.'!$B58),-(Diário!$P$6:$P$2018=F$1),(Diário!$F$6:$F$2018))+SUMPRODUCT(-(Comp.!$D$5:$D$147='Analítico Cp.'!$B58),-(Comp.!$K$5:$K$147=F$1),(Comp.!$E$5:$E$147))</f>
        <v>1154.27</v>
      </c>
      <c r="G58" s="15">
        <f>SUMPRODUCT(-(Diário!$E$6:$E$2018='Analítico Cp.'!$B58),-(Diário!$P$6:$P$2018=G$1),(Diário!$F$6:$F$2018))+SUMPRODUCT(-(Comp.!$D$5:$D$147='Analítico Cp.'!$B58),-(Comp.!$K$5:$K$147=G$1),(Comp.!$E$5:$E$147))</f>
        <v>0</v>
      </c>
      <c r="H58" s="15">
        <f>SUMPRODUCT(-(Diário!$E$6:$E$2018='Analítico Cp.'!$B58),-(Diário!$P$6:$P$2018=H$1),(Diário!$F$6:$F$2018))+SUMPRODUCT(-(Comp.!$D$5:$D$147='Analítico Cp.'!$B58),-(Comp.!$K$5:$K$147=H$1),(Comp.!$E$5:$E$147))</f>
        <v>0</v>
      </c>
      <c r="I58" s="16">
        <f t="shared" si="13"/>
        <v>3539.86</v>
      </c>
      <c r="J58" s="188">
        <f t="shared" si="12"/>
        <v>4.1362547700821619E-3</v>
      </c>
    </row>
    <row r="59" spans="1:10" ht="23.25" customHeight="1" x14ac:dyDescent="0.2">
      <c r="A59" s="68" t="s">
        <v>118</v>
      </c>
      <c r="B59" s="107" t="s">
        <v>85</v>
      </c>
      <c r="C59" s="15">
        <f>SUMPRODUCT(-(Diário!$E$6:$E$2018='Analítico Cp.'!$B59),-(Diário!$P$6:$P$2018=C$1),(Diário!$F$6:$F$2018))+SUMPRODUCT(-(Comp.!$D$5:$D$147='Analítico Cp.'!$B59),-(Comp.!$K$5:$K$147=C$1),(Comp.!$E$5:$E$147))</f>
        <v>0</v>
      </c>
      <c r="D59" s="15">
        <f>SUMPRODUCT(-(Diário!$E$6:$E$2018='Analítico Cp.'!$B59),-(Diário!$P$6:$P$2018=D$1),(Diário!$F$6:$F$2018))+SUMPRODUCT(-(Comp.!$D$5:$D$147='Analítico Cp.'!$B59),-(Comp.!$K$5:$K$147=D$1),(Comp.!$E$5:$E$147))</f>
        <v>0</v>
      </c>
      <c r="E59" s="15">
        <f>SUMPRODUCT(-(Diário!$E$6:$E$2018='Analítico Cp.'!$B59),-(Diário!$P$6:$P$2018=E$1),(Diário!$F$6:$F$2018))+SUMPRODUCT(-(Comp.!$D$5:$D$147='Analítico Cp.'!$B59),-(Comp.!$K$5:$K$147=E$1),(Comp.!$E$5:$E$147))</f>
        <v>0</v>
      </c>
      <c r="F59" s="15">
        <f>SUMPRODUCT(-(Diário!$E$6:$E$2018='Analítico Cp.'!$B59),-(Diário!$P$6:$P$2018=F$1),(Diário!$F$6:$F$2018))+SUMPRODUCT(-(Comp.!$D$5:$D$147='Analítico Cp.'!$B59),-(Comp.!$K$5:$K$147=F$1),(Comp.!$E$5:$E$147))</f>
        <v>0</v>
      </c>
      <c r="G59" s="15">
        <f>SUMPRODUCT(-(Diário!$E$6:$E$2018='Analítico Cp.'!$B59),-(Diário!$P$6:$P$2018=G$1),(Diário!$F$6:$F$2018))+SUMPRODUCT(-(Comp.!$D$5:$D$147='Analítico Cp.'!$B59),-(Comp.!$K$5:$K$147=G$1),(Comp.!$E$5:$E$147))</f>
        <v>0</v>
      </c>
      <c r="H59" s="15">
        <f>SUMPRODUCT(-(Diário!$E$6:$E$2018='Analítico Cp.'!$B59),-(Diário!$P$6:$P$2018=H$1),(Diário!$F$6:$F$2018))+SUMPRODUCT(-(Comp.!$D$5:$D$147='Analítico Cp.'!$B59),-(Comp.!$K$5:$K$147=H$1),(Comp.!$E$5:$E$147))</f>
        <v>0</v>
      </c>
      <c r="I59" s="16">
        <f t="shared" si="13"/>
        <v>0</v>
      </c>
      <c r="J59" s="188">
        <f t="shared" si="12"/>
        <v>0</v>
      </c>
    </row>
    <row r="60" spans="1:10" ht="23.25" customHeight="1" x14ac:dyDescent="0.2">
      <c r="A60" s="68" t="s">
        <v>119</v>
      </c>
      <c r="B60" s="107" t="s">
        <v>166</v>
      </c>
      <c r="C60" s="15">
        <f>SUMPRODUCT(-(Diário!$E$6:$E$2018='Analítico Cp.'!$B60),-(Diário!$P$6:$P$2018=C$1),(Diário!$F$6:$F$2018))+SUMPRODUCT(-(Comp.!$D$5:$D$147='Analítico Cp.'!$B60),-(Comp.!$K$5:$K$147=C$1),(Comp.!$E$5:$E$147))</f>
        <v>0</v>
      </c>
      <c r="D60" s="15">
        <f>SUMPRODUCT(-(Diário!$E$6:$E$2018='Analítico Cp.'!$B60),-(Diário!$P$6:$P$2018=D$1),(Diário!$F$6:$F$2018))+SUMPRODUCT(-(Comp.!$D$5:$D$147='Analítico Cp.'!$B60),-(Comp.!$K$5:$K$147=D$1),(Comp.!$E$5:$E$147))</f>
        <v>0</v>
      </c>
      <c r="E60" s="15">
        <f>SUMPRODUCT(-(Diário!$E$6:$E$2018='Analítico Cp.'!$B60),-(Diário!$P$6:$P$2018=E$1),(Diário!$F$6:$F$2018))+SUMPRODUCT(-(Comp.!$D$5:$D$147='Analítico Cp.'!$B60),-(Comp.!$K$5:$K$147=E$1),(Comp.!$E$5:$E$147))</f>
        <v>0</v>
      </c>
      <c r="F60" s="15">
        <f>SUMPRODUCT(-(Diário!$E$6:$E$2018='Analítico Cp.'!$B60),-(Diário!$P$6:$P$2018=F$1),(Diário!$F$6:$F$2018))+SUMPRODUCT(-(Comp.!$D$5:$D$147='Analítico Cp.'!$B60),-(Comp.!$K$5:$K$147=F$1),(Comp.!$E$5:$E$147))</f>
        <v>0</v>
      </c>
      <c r="G60" s="15">
        <f>SUMPRODUCT(-(Diário!$E$6:$E$2018='Analítico Cp.'!$B60),-(Diário!$P$6:$P$2018=G$1),(Diário!$F$6:$F$2018))+SUMPRODUCT(-(Comp.!$D$5:$D$147='Analítico Cp.'!$B60),-(Comp.!$K$5:$K$147=G$1),(Comp.!$E$5:$E$147))</f>
        <v>0</v>
      </c>
      <c r="H60" s="15">
        <f>SUMPRODUCT(-(Diário!$E$6:$E$2018='Analítico Cp.'!$B60),-(Diário!$P$6:$P$2018=H$1),(Diário!$F$6:$F$2018))+SUMPRODUCT(-(Comp.!$D$5:$D$147='Analítico Cp.'!$B60),-(Comp.!$K$5:$K$147=H$1),(Comp.!$E$5:$E$147))</f>
        <v>0</v>
      </c>
      <c r="I60" s="16">
        <f t="shared" si="13"/>
        <v>0</v>
      </c>
      <c r="J60" s="188">
        <f t="shared" si="12"/>
        <v>0</v>
      </c>
    </row>
    <row r="61" spans="1:10" ht="23.25" customHeight="1" x14ac:dyDescent="0.2">
      <c r="A61" s="68" t="s">
        <v>120</v>
      </c>
      <c r="B61" s="107" t="s">
        <v>167</v>
      </c>
      <c r="C61" s="15">
        <f>SUMPRODUCT(-(Diário!$E$6:$E$2018='Analítico Cp.'!$B61),-(Diário!$P$6:$P$2018=C$1),(Diário!$F$6:$F$2018))+SUMPRODUCT(-(Comp.!$D$5:$D$147='Analítico Cp.'!$B61),-(Comp.!$K$5:$K$147=C$1),(Comp.!$E$5:$E$147))</f>
        <v>632.85</v>
      </c>
      <c r="D61" s="15">
        <f>SUMPRODUCT(-(Diário!$E$6:$E$2018='Analítico Cp.'!$B61),-(Diário!$P$6:$P$2018=D$1),(Diário!$F$6:$F$2018))+SUMPRODUCT(-(Comp.!$D$5:$D$147='Analítico Cp.'!$B61),-(Comp.!$K$5:$K$147=D$1),(Comp.!$E$5:$E$147))</f>
        <v>549.95000000000005</v>
      </c>
      <c r="E61" s="15">
        <f>SUMPRODUCT(-(Diário!$E$6:$E$2018='Analítico Cp.'!$B61),-(Diário!$P$6:$P$2018=E$1),(Diário!$F$6:$F$2018))+SUMPRODUCT(-(Comp.!$D$5:$D$147='Analítico Cp.'!$B61),-(Comp.!$K$5:$K$147=E$1),(Comp.!$E$5:$E$147))</f>
        <v>576.91</v>
      </c>
      <c r="F61" s="15">
        <f>SUMPRODUCT(-(Diário!$E$6:$E$2018='Analítico Cp.'!$B61),-(Diário!$P$6:$P$2018=F$1),(Diário!$F$6:$F$2018))+SUMPRODUCT(-(Comp.!$D$5:$D$147='Analítico Cp.'!$B61),-(Comp.!$K$5:$K$147=F$1),(Comp.!$E$5:$E$147))</f>
        <v>800</v>
      </c>
      <c r="G61" s="15">
        <f>SUMPRODUCT(-(Diário!$E$6:$E$2018='Analítico Cp.'!$B61),-(Diário!$P$6:$P$2018=G$1),(Diário!$F$6:$F$2018))+SUMPRODUCT(-(Comp.!$D$5:$D$147='Analítico Cp.'!$B61),-(Comp.!$K$5:$K$147=G$1),(Comp.!$E$5:$E$147))</f>
        <v>0</v>
      </c>
      <c r="H61" s="15">
        <f>SUMPRODUCT(-(Diário!$E$6:$E$2018='Analítico Cp.'!$B61),-(Diário!$P$6:$P$2018=H$1),(Diário!$F$6:$F$2018))+SUMPRODUCT(-(Comp.!$D$5:$D$147='Analítico Cp.'!$B61),-(Comp.!$K$5:$K$147=H$1),(Comp.!$E$5:$E$147))</f>
        <v>0</v>
      </c>
      <c r="I61" s="16">
        <f t="shared" si="13"/>
        <v>2559.71</v>
      </c>
      <c r="J61" s="188">
        <f t="shared" si="12"/>
        <v>2.9909693314218674E-3</v>
      </c>
    </row>
    <row r="62" spans="1:10" ht="23.25" customHeight="1" x14ac:dyDescent="0.2">
      <c r="A62" s="68" t="s">
        <v>121</v>
      </c>
      <c r="B62" s="107" t="s">
        <v>190</v>
      </c>
      <c r="C62" s="15">
        <f>SUMPRODUCT(-(Diário!$E$6:$E$2018='Analítico Cp.'!$B62),-(Diário!$P$6:$P$2018=C$1),(Diário!$F$6:$F$2018))+SUMPRODUCT(-(Comp.!$D$5:$D$147='Analítico Cp.'!$B62),-(Comp.!$K$5:$K$147=C$1),(Comp.!$E$5:$E$147))</f>
        <v>0</v>
      </c>
      <c r="D62" s="15">
        <f>SUMPRODUCT(-(Diário!$E$6:$E$2018='Analítico Cp.'!$B62),-(Diário!$P$6:$P$2018=D$1),(Diário!$F$6:$F$2018))+SUMPRODUCT(-(Comp.!$D$5:$D$147='Analítico Cp.'!$B62),-(Comp.!$K$5:$K$147=D$1),(Comp.!$E$5:$E$147))</f>
        <v>0</v>
      </c>
      <c r="E62" s="15">
        <f>SUMPRODUCT(-(Diário!$E$6:$E$2018='Analítico Cp.'!$B62),-(Diário!$P$6:$P$2018=E$1),(Diário!$F$6:$F$2018))+SUMPRODUCT(-(Comp.!$D$5:$D$147='Analítico Cp.'!$B62),-(Comp.!$K$5:$K$147=E$1),(Comp.!$E$5:$E$147))</f>
        <v>0</v>
      </c>
      <c r="F62" s="15">
        <f>SUMPRODUCT(-(Diário!$E$6:$E$2018='Analítico Cp.'!$B62),-(Diário!$P$6:$P$2018=F$1),(Diário!$F$6:$F$2018))+SUMPRODUCT(-(Comp.!$D$5:$D$147='Analítico Cp.'!$B62),-(Comp.!$K$5:$K$147=F$1),(Comp.!$E$5:$E$147))</f>
        <v>0</v>
      </c>
      <c r="G62" s="15">
        <f>SUMPRODUCT(-(Diário!$E$6:$E$2018='Analítico Cp.'!$B62),-(Diário!$P$6:$P$2018=G$1),(Diário!$F$6:$F$2018))+SUMPRODUCT(-(Comp.!$D$5:$D$147='Analítico Cp.'!$B62),-(Comp.!$K$5:$K$147=G$1),(Comp.!$E$5:$E$147))</f>
        <v>0</v>
      </c>
      <c r="H62" s="15">
        <f>SUMPRODUCT(-(Diário!$E$6:$E$2018='Analítico Cp.'!$B62),-(Diário!$P$6:$P$2018=H$1),(Diário!$F$6:$F$2018))+SUMPRODUCT(-(Comp.!$D$5:$D$147='Analítico Cp.'!$B62),-(Comp.!$K$5:$K$147=H$1),(Comp.!$E$5:$E$147))</f>
        <v>0</v>
      </c>
      <c r="I62" s="16">
        <f t="shared" si="13"/>
        <v>0</v>
      </c>
      <c r="J62" s="188">
        <f t="shared" si="12"/>
        <v>0</v>
      </c>
    </row>
    <row r="63" spans="1:10" ht="23.25" customHeight="1" x14ac:dyDescent="0.2">
      <c r="A63" s="68" t="s">
        <v>122</v>
      </c>
      <c r="B63" s="107" t="s">
        <v>187</v>
      </c>
      <c r="C63" s="15">
        <f>SUMPRODUCT(-(Diário!$E$6:$E$2018='Analítico Cp.'!$B63),-(Diário!$P$6:$P$2018=C$1),(Diário!$F$6:$F$2018))+SUMPRODUCT(-(Comp.!$D$5:$D$147='Analítico Cp.'!$B63),-(Comp.!$K$5:$K$147=C$1),(Comp.!$E$5:$E$147))</f>
        <v>0</v>
      </c>
      <c r="D63" s="15">
        <f>SUMPRODUCT(-(Diário!$E$6:$E$2018='Analítico Cp.'!$B63),-(Diário!$P$6:$P$2018=D$1),(Diário!$F$6:$F$2018))+SUMPRODUCT(-(Comp.!$D$5:$D$147='Analítico Cp.'!$B63),-(Comp.!$K$5:$K$147=D$1),(Comp.!$E$5:$E$147))</f>
        <v>0</v>
      </c>
      <c r="E63" s="15">
        <f>SUMPRODUCT(-(Diário!$E$6:$E$2018='Analítico Cp.'!$B63),-(Diário!$P$6:$P$2018=E$1),(Diário!$F$6:$F$2018))+SUMPRODUCT(-(Comp.!$D$5:$D$147='Analítico Cp.'!$B63),-(Comp.!$K$5:$K$147=E$1),(Comp.!$E$5:$E$147))</f>
        <v>0</v>
      </c>
      <c r="F63" s="15">
        <f>SUMPRODUCT(-(Diário!$E$6:$E$2018='Analítico Cp.'!$B63),-(Diário!$P$6:$P$2018=F$1),(Diário!$F$6:$F$2018))+SUMPRODUCT(-(Comp.!$D$5:$D$147='Analítico Cp.'!$B63),-(Comp.!$K$5:$K$147=F$1),(Comp.!$E$5:$E$147))</f>
        <v>0</v>
      </c>
      <c r="G63" s="15">
        <f>SUMPRODUCT(-(Diário!$E$6:$E$2018='Analítico Cp.'!$B63),-(Diário!$P$6:$P$2018=G$1),(Diário!$F$6:$F$2018))+SUMPRODUCT(-(Comp.!$D$5:$D$147='Analítico Cp.'!$B63),-(Comp.!$K$5:$K$147=G$1),(Comp.!$E$5:$E$147))</f>
        <v>0</v>
      </c>
      <c r="H63" s="15">
        <f>SUMPRODUCT(-(Diário!$E$6:$E$2018='Analítico Cp.'!$B63),-(Diário!$P$6:$P$2018=H$1),(Diário!$F$6:$F$2018))+SUMPRODUCT(-(Comp.!$D$5:$D$147='Analítico Cp.'!$B63),-(Comp.!$K$5:$K$147=H$1),(Comp.!$E$5:$E$147))</f>
        <v>0</v>
      </c>
      <c r="I63" s="16">
        <f t="shared" si="13"/>
        <v>0</v>
      </c>
      <c r="J63" s="188">
        <f t="shared" si="12"/>
        <v>0</v>
      </c>
    </row>
    <row r="64" spans="1:10" ht="23.25" customHeight="1" x14ac:dyDescent="0.2">
      <c r="A64" s="68" t="s">
        <v>123</v>
      </c>
      <c r="B64" s="107" t="s">
        <v>60</v>
      </c>
      <c r="C64" s="15">
        <f>SUMPRODUCT(-(Diário!$E$6:$E$2018='Analítico Cp.'!$B64),-(Diário!$P$6:$P$2018=C$1),(Diário!$F$6:$F$2018))+SUMPRODUCT(-(Comp.!$D$5:$D$147='Analítico Cp.'!$B64),-(Comp.!$K$5:$K$147=C$1),(Comp.!$E$5:$E$147))</f>
        <v>2536.31</v>
      </c>
      <c r="D64" s="15">
        <f>SUMPRODUCT(-(Diário!$E$6:$E$2018='Analítico Cp.'!$B64),-(Diário!$P$6:$P$2018=D$1),(Diário!$F$6:$F$2018))+SUMPRODUCT(-(Comp.!$D$5:$D$147='Analítico Cp.'!$B64),-(Comp.!$K$5:$K$147=D$1),(Comp.!$E$5:$E$147))</f>
        <v>2660</v>
      </c>
      <c r="E64" s="15">
        <f>SUMPRODUCT(-(Diário!$E$6:$E$2018='Analítico Cp.'!$B64),-(Diário!$P$6:$P$2018=E$1),(Diário!$F$6:$F$2018))+SUMPRODUCT(-(Comp.!$D$5:$D$147='Analítico Cp.'!$B64),-(Comp.!$K$5:$K$147=E$1),(Comp.!$E$5:$E$147))</f>
        <v>2660</v>
      </c>
      <c r="F64" s="15">
        <f>SUMPRODUCT(-(Diário!$E$6:$E$2018='Analítico Cp.'!$B64),-(Diário!$P$6:$P$2018=F$1),(Diário!$F$6:$F$2018))+SUMPRODUCT(-(Comp.!$D$5:$D$147='Analítico Cp.'!$B64),-(Comp.!$K$5:$K$147=F$1),(Comp.!$E$5:$E$147))</f>
        <v>2660</v>
      </c>
      <c r="G64" s="15">
        <f>SUMPRODUCT(-(Diário!$E$6:$E$2018='Analítico Cp.'!$B64),-(Diário!$P$6:$P$2018=G$1),(Diário!$F$6:$F$2018))+SUMPRODUCT(-(Comp.!$D$5:$D$147='Analítico Cp.'!$B64),-(Comp.!$K$5:$K$147=G$1),(Comp.!$E$5:$E$147))</f>
        <v>0</v>
      </c>
      <c r="H64" s="15">
        <f>SUMPRODUCT(-(Diário!$E$6:$E$2018='Analítico Cp.'!$B64),-(Diário!$P$6:$P$2018=H$1),(Diário!$F$6:$F$2018))+SUMPRODUCT(-(Comp.!$D$5:$D$147='Analítico Cp.'!$B64),-(Comp.!$K$5:$K$147=H$1),(Comp.!$E$5:$E$147))</f>
        <v>0</v>
      </c>
      <c r="I64" s="16">
        <f t="shared" si="13"/>
        <v>10516.31</v>
      </c>
      <c r="J64" s="188">
        <f t="shared" si="12"/>
        <v>1.228809540523149E-2</v>
      </c>
    </row>
    <row r="65" spans="1:10" ht="23.25" customHeight="1" x14ac:dyDescent="0.2">
      <c r="A65" s="68" t="s">
        <v>124</v>
      </c>
      <c r="B65" s="107" t="s">
        <v>10</v>
      </c>
      <c r="C65" s="15">
        <f>SUMPRODUCT(-(Diário!$E$6:$E$2018='Analítico Cp.'!$B65),-(Diário!$P$6:$P$2018=C$1),(Diário!$F$6:$F$2018))+SUMPRODUCT(-(Comp.!$D$5:$D$147='Analítico Cp.'!$B65),-(Comp.!$K$5:$K$147=C$1),(Comp.!$E$5:$E$147))</f>
        <v>1925.9</v>
      </c>
      <c r="D65" s="15">
        <f>SUMPRODUCT(-(Diário!$E$6:$E$2018='Analítico Cp.'!$B65),-(Diário!$P$6:$P$2018=D$1),(Diário!$F$6:$F$2018))+SUMPRODUCT(-(Comp.!$D$5:$D$147='Analítico Cp.'!$B65),-(Comp.!$K$5:$K$147=D$1),(Comp.!$E$5:$E$147))</f>
        <v>1925.8999999999999</v>
      </c>
      <c r="E65" s="15">
        <f>SUMPRODUCT(-(Diário!$E$6:$E$2018='Analítico Cp.'!$B65),-(Diário!$P$6:$P$2018=E$1),(Diário!$F$6:$F$2018))+SUMPRODUCT(-(Comp.!$D$5:$D$147='Analítico Cp.'!$B65),-(Comp.!$K$5:$K$147=E$1),(Comp.!$E$5:$E$147))</f>
        <v>1925.8999999999999</v>
      </c>
      <c r="F65" s="15">
        <f>SUMPRODUCT(-(Diário!$E$6:$E$2018='Analítico Cp.'!$B65),-(Diário!$P$6:$P$2018=F$1),(Diário!$F$6:$F$2018))+SUMPRODUCT(-(Comp.!$D$5:$D$147='Analítico Cp.'!$B65),-(Comp.!$K$5:$K$147=F$1),(Comp.!$E$5:$E$147))</f>
        <v>1925.9</v>
      </c>
      <c r="G65" s="15">
        <f>SUMPRODUCT(-(Diário!$E$6:$E$2018='Analítico Cp.'!$B65),-(Diário!$P$6:$P$2018=G$1),(Diário!$F$6:$F$2018))+SUMPRODUCT(-(Comp.!$D$5:$D$147='Analítico Cp.'!$B65),-(Comp.!$K$5:$K$147=G$1),(Comp.!$E$5:$E$147))</f>
        <v>0</v>
      </c>
      <c r="H65" s="15">
        <f>SUMPRODUCT(-(Diário!$E$6:$E$2018='Analítico Cp.'!$B65),-(Diário!$P$6:$P$2018=H$1),(Diário!$F$6:$F$2018))+SUMPRODUCT(-(Comp.!$D$5:$D$147='Analítico Cp.'!$B65),-(Comp.!$K$5:$K$147=H$1),(Comp.!$E$5:$E$147))</f>
        <v>0</v>
      </c>
      <c r="I65" s="16">
        <f t="shared" si="13"/>
        <v>7703.6</v>
      </c>
      <c r="J65" s="188">
        <f t="shared" si="12"/>
        <v>9.0015006940401439E-3</v>
      </c>
    </row>
    <row r="66" spans="1:10" ht="23.25" customHeight="1" x14ac:dyDescent="0.2">
      <c r="A66" s="68" t="s">
        <v>125</v>
      </c>
      <c r="B66" s="107" t="s">
        <v>352</v>
      </c>
      <c r="C66" s="15">
        <f>SUMPRODUCT(-(Diário!$E$6:$E$2018='Analítico Cp.'!$B66),-(Diário!$P$6:$P$2018=C$1),(Diário!$F$6:$F$2018))+SUMPRODUCT(-(Comp.!$D$5:$D$147='Analítico Cp.'!$B66),-(Comp.!$K$5:$K$147=C$1),(Comp.!$E$5:$E$147))</f>
        <v>0</v>
      </c>
      <c r="D66" s="15">
        <f>SUMPRODUCT(-(Diário!$E$6:$E$2018='Analítico Cp.'!$B66),-(Diário!$P$6:$P$2018=D$1),(Diário!$F$6:$F$2018))+SUMPRODUCT(-(Comp.!$D$5:$D$147='Analítico Cp.'!$B66),-(Comp.!$K$5:$K$147=D$1),(Comp.!$E$5:$E$147))</f>
        <v>0</v>
      </c>
      <c r="E66" s="15">
        <f>SUMPRODUCT(-(Diário!$E$6:$E$2018='Analítico Cp.'!$B66),-(Diário!$P$6:$P$2018=E$1),(Diário!$F$6:$F$2018))+SUMPRODUCT(-(Comp.!$D$5:$D$147='Analítico Cp.'!$B66),-(Comp.!$K$5:$K$147=E$1),(Comp.!$E$5:$E$147))</f>
        <v>0</v>
      </c>
      <c r="F66" s="15">
        <f>SUMPRODUCT(-(Diário!$E$6:$E$2018='Analítico Cp.'!$B66),-(Diário!$P$6:$P$2018=F$1),(Diário!$F$6:$F$2018))+SUMPRODUCT(-(Comp.!$D$5:$D$147='Analítico Cp.'!$B66),-(Comp.!$K$5:$K$147=F$1),(Comp.!$E$5:$E$147))</f>
        <v>4350</v>
      </c>
      <c r="G66" s="15">
        <f>SUMPRODUCT(-(Diário!$E$6:$E$2018='Analítico Cp.'!$B66),-(Diário!$P$6:$P$2018=G$1),(Diário!$F$6:$F$2018))+SUMPRODUCT(-(Comp.!$D$5:$D$147='Analítico Cp.'!$B66),-(Comp.!$K$5:$K$147=G$1),(Comp.!$E$5:$E$147))</f>
        <v>0</v>
      </c>
      <c r="H66" s="15">
        <f>SUMPRODUCT(-(Diário!$E$6:$E$2018='Analítico Cp.'!$B66),-(Diário!$P$6:$P$2018=H$1),(Diário!$F$6:$F$2018))+SUMPRODUCT(-(Comp.!$D$5:$D$147='Analítico Cp.'!$B66),-(Comp.!$K$5:$K$147=H$1),(Comp.!$E$5:$E$147))</f>
        <v>0</v>
      </c>
      <c r="I66" s="16">
        <f t="shared" si="13"/>
        <v>4350</v>
      </c>
      <c r="J66" s="188">
        <f t="shared" si="12"/>
        <v>5.0828869644159386E-3</v>
      </c>
    </row>
    <row r="67" spans="1:10" ht="23.25" customHeight="1" x14ac:dyDescent="0.2">
      <c r="A67" s="68" t="s">
        <v>126</v>
      </c>
      <c r="B67" s="107" t="s">
        <v>184</v>
      </c>
      <c r="C67" s="15">
        <f>SUMPRODUCT(-(Diário!$E$6:$E$2018='Analítico Cp.'!$B67),-(Diário!$P$6:$P$2018=C$1),(Diário!$F$6:$F$2018))+SUMPRODUCT(-(Comp.!$D$5:$D$147='Analítico Cp.'!$B67),-(Comp.!$K$5:$K$147=C$1),(Comp.!$E$5:$E$147))</f>
        <v>0</v>
      </c>
      <c r="D67" s="15">
        <f>SUMPRODUCT(-(Diário!$E$6:$E$2018='Analítico Cp.'!$B67),-(Diário!$P$6:$P$2018=D$1),(Diário!$F$6:$F$2018))+SUMPRODUCT(-(Comp.!$D$5:$D$147='Analítico Cp.'!$B67),-(Comp.!$K$5:$K$147=D$1),(Comp.!$E$5:$E$147))</f>
        <v>0</v>
      </c>
      <c r="E67" s="15">
        <f>SUMPRODUCT(-(Diário!$E$6:$E$2018='Analítico Cp.'!$B67),-(Diário!$P$6:$P$2018=E$1),(Diário!$F$6:$F$2018))+SUMPRODUCT(-(Comp.!$D$5:$D$147='Analítico Cp.'!$B67),-(Comp.!$K$5:$K$147=E$1),(Comp.!$E$5:$E$147))</f>
        <v>0</v>
      </c>
      <c r="F67" s="15">
        <f>SUMPRODUCT(-(Diário!$E$6:$E$2018='Analítico Cp.'!$B67),-(Diário!$P$6:$P$2018=F$1),(Diário!$F$6:$F$2018))+SUMPRODUCT(-(Comp.!$D$5:$D$147='Analítico Cp.'!$B67),-(Comp.!$K$5:$K$147=F$1),(Comp.!$E$5:$E$147))</f>
        <v>0</v>
      </c>
      <c r="G67" s="15">
        <f>SUMPRODUCT(-(Diário!$E$6:$E$2018='Analítico Cp.'!$B67),-(Diário!$P$6:$P$2018=G$1),(Diário!$F$6:$F$2018))+SUMPRODUCT(-(Comp.!$D$5:$D$147='Analítico Cp.'!$B67),-(Comp.!$K$5:$K$147=G$1),(Comp.!$E$5:$E$147))</f>
        <v>0</v>
      </c>
      <c r="H67" s="15">
        <f>SUMPRODUCT(-(Diário!$E$6:$E$2018='Analítico Cp.'!$B67),-(Diário!$P$6:$P$2018=H$1),(Diário!$F$6:$F$2018))+SUMPRODUCT(-(Comp.!$D$5:$D$147='Analítico Cp.'!$B67),-(Comp.!$K$5:$K$147=H$1),(Comp.!$E$5:$E$147))</f>
        <v>0</v>
      </c>
      <c r="I67" s="16">
        <f t="shared" si="13"/>
        <v>0</v>
      </c>
      <c r="J67" s="188">
        <f t="shared" si="12"/>
        <v>0</v>
      </c>
    </row>
    <row r="68" spans="1:10" ht="23.25" customHeight="1" x14ac:dyDescent="0.2">
      <c r="A68" s="68" t="s">
        <v>127</v>
      </c>
      <c r="B68" s="107" t="s">
        <v>191</v>
      </c>
      <c r="C68" s="15">
        <f>SUMPRODUCT(-(Diário!$E$6:$E$2018='Analítico Cp.'!$B68),-(Diário!$P$6:$P$2018=C$1),(Diário!$F$6:$F$2018))+SUMPRODUCT(-(Comp.!$D$5:$D$147='Analítico Cp.'!$B68),-(Comp.!$K$5:$K$147=C$1),(Comp.!$E$5:$E$147))</f>
        <v>5200</v>
      </c>
      <c r="D68" s="15">
        <f>SUMPRODUCT(-(Diário!$E$6:$E$2018='Analítico Cp.'!$B68),-(Diário!$P$6:$P$2018=D$1),(Diário!$F$6:$F$2018))+SUMPRODUCT(-(Comp.!$D$5:$D$147='Analítico Cp.'!$B68),-(Comp.!$K$5:$K$147=D$1),(Comp.!$E$5:$E$147))</f>
        <v>0</v>
      </c>
      <c r="E68" s="15">
        <f>SUMPRODUCT(-(Diário!$E$6:$E$2018='Analítico Cp.'!$B68),-(Diário!$P$6:$P$2018=E$1),(Diário!$F$6:$F$2018))+SUMPRODUCT(-(Comp.!$D$5:$D$147='Analítico Cp.'!$B68),-(Comp.!$K$5:$K$147=E$1),(Comp.!$E$5:$E$147))</f>
        <v>300</v>
      </c>
      <c r="F68" s="15">
        <f>SUMPRODUCT(-(Diário!$E$6:$E$2018='Analítico Cp.'!$B68),-(Diário!$P$6:$P$2018=F$1),(Diário!$F$6:$F$2018))+SUMPRODUCT(-(Comp.!$D$5:$D$147='Analítico Cp.'!$B68),-(Comp.!$K$5:$K$147=F$1),(Comp.!$E$5:$E$147))</f>
        <v>0</v>
      </c>
      <c r="G68" s="15">
        <f>SUMPRODUCT(-(Diário!$E$6:$E$2018='Analítico Cp.'!$B68),-(Diário!$P$6:$P$2018=G$1),(Diário!$F$6:$F$2018))+SUMPRODUCT(-(Comp.!$D$5:$D$147='Analítico Cp.'!$B68),-(Comp.!$K$5:$K$147=G$1),(Comp.!$E$5:$E$147))</f>
        <v>0</v>
      </c>
      <c r="H68" s="15">
        <f>SUMPRODUCT(-(Diário!$E$6:$E$2018='Analítico Cp.'!$B68),-(Diário!$P$6:$P$2018=H$1),(Diário!$F$6:$F$2018))+SUMPRODUCT(-(Comp.!$D$5:$D$147='Analítico Cp.'!$B68),-(Comp.!$K$5:$K$147=H$1),(Comp.!$E$5:$E$147))</f>
        <v>0</v>
      </c>
      <c r="I68" s="16">
        <f t="shared" si="13"/>
        <v>5500</v>
      </c>
      <c r="J68" s="188">
        <f t="shared" si="12"/>
        <v>6.4266386906408424E-3</v>
      </c>
    </row>
    <row r="69" spans="1:10" ht="23.25" customHeight="1" x14ac:dyDescent="0.2">
      <c r="A69" s="68" t="s">
        <v>128</v>
      </c>
      <c r="B69" s="109" t="s">
        <v>229</v>
      </c>
      <c r="C69" s="15">
        <f>SUMPRODUCT(-(Diário!$E$6:$E$2018='Analítico Cp.'!$B69),-(Diário!$P$6:$P$2018=C$1),(Diário!$F$6:$F$2018))+SUMPRODUCT(-(Comp.!$D$5:$D$147='Analítico Cp.'!$B69),-(Comp.!$K$5:$K$147=C$1),(Comp.!$E$5:$E$147))</f>
        <v>0</v>
      </c>
      <c r="D69" s="15">
        <f>SUMPRODUCT(-(Diário!$E$6:$E$2018='Analítico Cp.'!$B69),-(Diário!$P$6:$P$2018=D$1),(Diário!$F$6:$F$2018))+SUMPRODUCT(-(Comp.!$D$5:$D$147='Analítico Cp.'!$B69),-(Comp.!$K$5:$K$147=D$1),(Comp.!$E$5:$E$147))</f>
        <v>10000</v>
      </c>
      <c r="E69" s="15">
        <f>SUMPRODUCT(-(Diário!$E$6:$E$2018='Analítico Cp.'!$B69),-(Diário!$P$6:$P$2018=E$1),(Diário!$F$6:$F$2018))+SUMPRODUCT(-(Comp.!$D$5:$D$147='Analítico Cp.'!$B69),-(Comp.!$K$5:$K$147=E$1),(Comp.!$E$5:$E$147))</f>
        <v>5000</v>
      </c>
      <c r="F69" s="15">
        <f>SUMPRODUCT(-(Diário!$E$6:$E$2018='Analítico Cp.'!$B69),-(Diário!$P$6:$P$2018=F$1),(Diário!$F$6:$F$2018))+SUMPRODUCT(-(Comp.!$D$5:$D$147='Analítico Cp.'!$B69),-(Comp.!$K$5:$K$147=F$1),(Comp.!$E$5:$E$147))</f>
        <v>0</v>
      </c>
      <c r="G69" s="15">
        <f>SUMPRODUCT(-(Diário!$E$6:$E$2018='Analítico Cp.'!$B69),-(Diário!$P$6:$P$2018=G$1),(Diário!$F$6:$F$2018))+SUMPRODUCT(-(Comp.!$D$5:$D$147='Analítico Cp.'!$B69),-(Comp.!$K$5:$K$147=G$1),(Comp.!$E$5:$E$147))</f>
        <v>0</v>
      </c>
      <c r="H69" s="15">
        <f>SUMPRODUCT(-(Diário!$E$6:$E$2018='Analítico Cp.'!$B69),-(Diário!$P$6:$P$2018=H$1),(Diário!$F$6:$F$2018))+SUMPRODUCT(-(Comp.!$D$5:$D$147='Analítico Cp.'!$B69),-(Comp.!$K$5:$K$147=H$1),(Comp.!$E$5:$E$147))</f>
        <v>0</v>
      </c>
      <c r="I69" s="16">
        <f t="shared" si="13"/>
        <v>15000</v>
      </c>
      <c r="J69" s="188">
        <f t="shared" si="12"/>
        <v>1.7527196429020477E-2</v>
      </c>
    </row>
    <row r="70" spans="1:10" ht="23.25" customHeight="1" x14ac:dyDescent="0.2">
      <c r="A70" s="68" t="s">
        <v>129</v>
      </c>
      <c r="B70" s="107" t="s">
        <v>67</v>
      </c>
      <c r="C70" s="15">
        <f>SUMPRODUCT(-(Diário!$E$6:$E$2018='Analítico Cp.'!$B70),-(Diário!$P$6:$P$2018=C$1),(Diário!$F$6:$F$2018))+SUMPRODUCT(-(Comp.!$D$5:$D$147='Analítico Cp.'!$B70),-(Comp.!$K$5:$K$147=C$1),(Comp.!$E$5:$E$147))</f>
        <v>0</v>
      </c>
      <c r="D70" s="15">
        <f>SUMPRODUCT(-(Diário!$E$6:$E$2018='Analítico Cp.'!$B70),-(Diário!$P$6:$P$2018=D$1),(Diário!$F$6:$F$2018))+SUMPRODUCT(-(Comp.!$D$5:$D$147='Analítico Cp.'!$B70),-(Comp.!$K$5:$K$147=D$1),(Comp.!$E$5:$E$147))</f>
        <v>0</v>
      </c>
      <c r="E70" s="15">
        <f>SUMPRODUCT(-(Diário!$E$6:$E$2018='Analítico Cp.'!$B70),-(Diário!$P$6:$P$2018=E$1),(Diário!$F$6:$F$2018))+SUMPRODUCT(-(Comp.!$D$5:$D$147='Analítico Cp.'!$B70),-(Comp.!$K$5:$K$147=E$1),(Comp.!$E$5:$E$147))</f>
        <v>0</v>
      </c>
      <c r="F70" s="15">
        <f>SUMPRODUCT(-(Diário!$E$6:$E$2018='Analítico Cp.'!$B70),-(Diário!$P$6:$P$2018=F$1),(Diário!$F$6:$F$2018))+SUMPRODUCT(-(Comp.!$D$5:$D$147='Analítico Cp.'!$B70),-(Comp.!$K$5:$K$147=F$1),(Comp.!$E$5:$E$147))</f>
        <v>0</v>
      </c>
      <c r="G70" s="15">
        <f>SUMPRODUCT(-(Diário!$E$6:$E$2018='Analítico Cp.'!$B70),-(Diário!$P$6:$P$2018=G$1),(Diário!$F$6:$F$2018))+SUMPRODUCT(-(Comp.!$D$5:$D$147='Analítico Cp.'!$B70),-(Comp.!$K$5:$K$147=G$1),(Comp.!$E$5:$E$147))</f>
        <v>0</v>
      </c>
      <c r="H70" s="15">
        <f>SUMPRODUCT(-(Diário!$E$6:$E$2018='Analítico Cp.'!$B70),-(Diário!$P$6:$P$2018=H$1),(Diário!$F$6:$F$2018))+SUMPRODUCT(-(Comp.!$D$5:$D$147='Analítico Cp.'!$B70),-(Comp.!$K$5:$K$147=H$1),(Comp.!$E$5:$E$147))</f>
        <v>0</v>
      </c>
      <c r="I70" s="16">
        <f t="shared" si="13"/>
        <v>0</v>
      </c>
      <c r="J70" s="188">
        <f t="shared" si="12"/>
        <v>0</v>
      </c>
    </row>
    <row r="71" spans="1:10" ht="23.25" customHeight="1" x14ac:dyDescent="0.2">
      <c r="A71" s="68" t="s">
        <v>130</v>
      </c>
      <c r="B71" s="107" t="s">
        <v>192</v>
      </c>
      <c r="C71" s="15">
        <f>SUMPRODUCT(-(Diário!$E$6:$E$2018='Analítico Cp.'!$B71),-(Diário!$P$6:$P$2018=C$1),(Diário!$F$6:$F$2018))+SUMPRODUCT(-(Comp.!$D$5:$D$147='Analítico Cp.'!$B71),-(Comp.!$K$5:$K$147=C$1),(Comp.!$E$5:$E$147))</f>
        <v>0</v>
      </c>
      <c r="D71" s="15">
        <f>SUMPRODUCT(-(Diário!$E$6:$E$2018='Analítico Cp.'!$B71),-(Diário!$P$6:$P$2018=D$1),(Diário!$F$6:$F$2018))+SUMPRODUCT(-(Comp.!$D$5:$D$147='Analítico Cp.'!$B71),-(Comp.!$K$5:$K$147=D$1),(Comp.!$E$5:$E$147))</f>
        <v>0</v>
      </c>
      <c r="E71" s="15">
        <f>SUMPRODUCT(-(Diário!$E$6:$E$2018='Analítico Cp.'!$B71),-(Diário!$P$6:$P$2018=E$1),(Diário!$F$6:$F$2018))+SUMPRODUCT(-(Comp.!$D$5:$D$147='Analítico Cp.'!$B71),-(Comp.!$K$5:$K$147=E$1),(Comp.!$E$5:$E$147))</f>
        <v>0</v>
      </c>
      <c r="F71" s="15">
        <f>SUMPRODUCT(-(Diário!$E$6:$E$2018='Analítico Cp.'!$B71),-(Diário!$P$6:$P$2018=F$1),(Diário!$F$6:$F$2018))+SUMPRODUCT(-(Comp.!$D$5:$D$147='Analítico Cp.'!$B71),-(Comp.!$K$5:$K$147=F$1),(Comp.!$E$5:$E$147))</f>
        <v>0</v>
      </c>
      <c r="G71" s="15">
        <f>SUMPRODUCT(-(Diário!$E$6:$E$2018='Analítico Cp.'!$B71),-(Diário!$P$6:$P$2018=G$1),(Diário!$F$6:$F$2018))+SUMPRODUCT(-(Comp.!$D$5:$D$147='Analítico Cp.'!$B71),-(Comp.!$K$5:$K$147=G$1),(Comp.!$E$5:$E$147))</f>
        <v>0</v>
      </c>
      <c r="H71" s="15">
        <f>SUMPRODUCT(-(Diário!$E$6:$E$2018='Analítico Cp.'!$B71),-(Diário!$P$6:$P$2018=H$1),(Diário!$F$6:$F$2018))+SUMPRODUCT(-(Comp.!$D$5:$D$147='Analítico Cp.'!$B71),-(Comp.!$K$5:$K$147=H$1),(Comp.!$E$5:$E$147))</f>
        <v>0</v>
      </c>
      <c r="I71" s="16">
        <f t="shared" si="13"/>
        <v>0</v>
      </c>
      <c r="J71" s="188">
        <f t="shared" si="12"/>
        <v>0</v>
      </c>
    </row>
    <row r="72" spans="1:10" ht="23.25" customHeight="1" x14ac:dyDescent="0.2">
      <c r="A72" s="68" t="s">
        <v>131</v>
      </c>
      <c r="B72" s="107" t="s">
        <v>193</v>
      </c>
      <c r="C72" s="15">
        <f>SUMPRODUCT(-(Diário!$E$6:$E$2018='Analítico Cp.'!$B72),-(Diário!$P$6:$P$2018=C$1),(Diário!$F$6:$F$2018))+SUMPRODUCT(-(Comp.!$D$5:$D$147='Analítico Cp.'!$B72),-(Comp.!$K$5:$K$147=C$1),(Comp.!$E$5:$E$147))</f>
        <v>0</v>
      </c>
      <c r="D72" s="15">
        <f>SUMPRODUCT(-(Diário!$E$6:$E$2018='Analítico Cp.'!$B72),-(Diário!$P$6:$P$2018=D$1),(Diário!$F$6:$F$2018))+SUMPRODUCT(-(Comp.!$D$5:$D$147='Analítico Cp.'!$B72),-(Comp.!$K$5:$K$147=D$1),(Comp.!$E$5:$E$147))</f>
        <v>0</v>
      </c>
      <c r="E72" s="15">
        <f>SUMPRODUCT(-(Diário!$E$6:$E$2018='Analítico Cp.'!$B72),-(Diário!$P$6:$P$2018=E$1),(Diário!$F$6:$F$2018))+SUMPRODUCT(-(Comp.!$D$5:$D$147='Analítico Cp.'!$B72),-(Comp.!$K$5:$K$147=E$1),(Comp.!$E$5:$E$147))</f>
        <v>0</v>
      </c>
      <c r="F72" s="15">
        <f>SUMPRODUCT(-(Diário!$E$6:$E$2018='Analítico Cp.'!$B72),-(Diário!$P$6:$P$2018=F$1),(Diário!$F$6:$F$2018))+SUMPRODUCT(-(Comp.!$D$5:$D$147='Analítico Cp.'!$B72),-(Comp.!$K$5:$K$147=F$1),(Comp.!$E$5:$E$147))</f>
        <v>0</v>
      </c>
      <c r="G72" s="15">
        <f>SUMPRODUCT(-(Diário!$E$6:$E$2018='Analítico Cp.'!$B72),-(Diário!$P$6:$P$2018=G$1),(Diário!$F$6:$F$2018))+SUMPRODUCT(-(Comp.!$D$5:$D$147='Analítico Cp.'!$B72),-(Comp.!$K$5:$K$147=G$1),(Comp.!$E$5:$E$147))</f>
        <v>0</v>
      </c>
      <c r="H72" s="15">
        <f>SUMPRODUCT(-(Diário!$E$6:$E$2018='Analítico Cp.'!$B72),-(Diário!$P$6:$P$2018=H$1),(Diário!$F$6:$F$2018))+SUMPRODUCT(-(Comp.!$D$5:$D$147='Analítico Cp.'!$B72),-(Comp.!$K$5:$K$147=H$1),(Comp.!$E$5:$E$147))</f>
        <v>0</v>
      </c>
      <c r="I72" s="16">
        <f t="shared" si="13"/>
        <v>0</v>
      </c>
      <c r="J72" s="188">
        <f t="shared" si="12"/>
        <v>0</v>
      </c>
    </row>
    <row r="73" spans="1:10" ht="23.25" customHeight="1" x14ac:dyDescent="0.2">
      <c r="A73" s="68" t="s">
        <v>132</v>
      </c>
      <c r="B73" s="108" t="s">
        <v>194</v>
      </c>
      <c r="C73" s="15">
        <f>SUMPRODUCT(-(Diário!$E$6:$E$2018='Analítico Cp.'!$B73),-(Diário!$P$6:$P$2018=C$1),(Diário!$F$6:$F$2018))+SUMPRODUCT(-(Comp.!$D$5:$D$147='Analítico Cp.'!$B73),-(Comp.!$K$5:$K$147=C$1),(Comp.!$E$5:$E$147))</f>
        <v>0</v>
      </c>
      <c r="D73" s="15">
        <f>SUMPRODUCT(-(Diário!$E$6:$E$2018='Analítico Cp.'!$B73),-(Diário!$P$6:$P$2018=D$1),(Diário!$F$6:$F$2018))+SUMPRODUCT(-(Comp.!$D$5:$D$147='Analítico Cp.'!$B73),-(Comp.!$K$5:$K$147=D$1),(Comp.!$E$5:$E$147))</f>
        <v>0</v>
      </c>
      <c r="E73" s="15">
        <f>SUMPRODUCT(-(Diário!$E$6:$E$2018='Analítico Cp.'!$B73),-(Diário!$P$6:$P$2018=E$1),(Diário!$F$6:$F$2018))+SUMPRODUCT(-(Comp.!$D$5:$D$147='Analítico Cp.'!$B73),-(Comp.!$K$5:$K$147=E$1),(Comp.!$E$5:$E$147))</f>
        <v>0</v>
      </c>
      <c r="F73" s="15">
        <f>SUMPRODUCT(-(Diário!$E$6:$E$2018='Analítico Cp.'!$B73),-(Diário!$P$6:$P$2018=F$1),(Diário!$F$6:$F$2018))+SUMPRODUCT(-(Comp.!$D$5:$D$147='Analítico Cp.'!$B73),-(Comp.!$K$5:$K$147=F$1),(Comp.!$E$5:$E$147))</f>
        <v>0</v>
      </c>
      <c r="G73" s="15">
        <f>SUMPRODUCT(-(Diário!$E$6:$E$2018='Analítico Cp.'!$B73),-(Diário!$P$6:$P$2018=G$1),(Diário!$F$6:$F$2018))+SUMPRODUCT(-(Comp.!$D$5:$D$147='Analítico Cp.'!$B73),-(Comp.!$K$5:$K$147=G$1),(Comp.!$E$5:$E$147))</f>
        <v>0</v>
      </c>
      <c r="H73" s="15">
        <f>SUMPRODUCT(-(Diário!$E$6:$E$2018='Analítico Cp.'!$B73),-(Diário!$P$6:$P$2018=H$1),(Diário!$F$6:$F$2018))+SUMPRODUCT(-(Comp.!$D$5:$D$147='Analítico Cp.'!$B73),-(Comp.!$K$5:$K$147=H$1),(Comp.!$E$5:$E$147))</f>
        <v>0</v>
      </c>
      <c r="I73" s="16">
        <f t="shared" si="13"/>
        <v>0</v>
      </c>
      <c r="J73" s="188">
        <f t="shared" si="12"/>
        <v>0</v>
      </c>
    </row>
    <row r="74" spans="1:10" ht="23.25" customHeight="1" x14ac:dyDescent="0.2">
      <c r="A74" s="68" t="s">
        <v>133</v>
      </c>
      <c r="B74" s="108" t="s">
        <v>195</v>
      </c>
      <c r="C74" s="15">
        <f>SUMPRODUCT(-(Diário!$E$6:$E$2018='Analítico Cp.'!$B74),-(Diário!$P$6:$P$2018=C$1),(Diário!$F$6:$F$2018))+SUMPRODUCT(-(Comp.!$D$5:$D$147='Analítico Cp.'!$B74),-(Comp.!$K$5:$K$147=C$1),(Comp.!$E$5:$E$147))</f>
        <v>0</v>
      </c>
      <c r="D74" s="15">
        <f>SUMPRODUCT(-(Diário!$E$6:$E$2018='Analítico Cp.'!$B74),-(Diário!$P$6:$P$2018=D$1),(Diário!$F$6:$F$2018))+SUMPRODUCT(-(Comp.!$D$5:$D$147='Analítico Cp.'!$B74),-(Comp.!$K$5:$K$147=D$1),(Comp.!$E$5:$E$147))</f>
        <v>0</v>
      </c>
      <c r="E74" s="15">
        <f>SUMPRODUCT(-(Diário!$E$6:$E$2018='Analítico Cp.'!$B74),-(Diário!$P$6:$P$2018=E$1),(Diário!$F$6:$F$2018))+SUMPRODUCT(-(Comp.!$D$5:$D$147='Analítico Cp.'!$B74),-(Comp.!$K$5:$K$147=E$1),(Comp.!$E$5:$E$147))</f>
        <v>0</v>
      </c>
      <c r="F74" s="15">
        <f>SUMPRODUCT(-(Diário!$E$6:$E$2018='Analítico Cp.'!$B74),-(Diário!$P$6:$P$2018=F$1),(Diário!$F$6:$F$2018))+SUMPRODUCT(-(Comp.!$D$5:$D$147='Analítico Cp.'!$B74),-(Comp.!$K$5:$K$147=F$1),(Comp.!$E$5:$E$147))</f>
        <v>0</v>
      </c>
      <c r="G74" s="15">
        <f>SUMPRODUCT(-(Diário!$E$6:$E$2018='Analítico Cp.'!$B74),-(Diário!$P$6:$P$2018=G$1),(Diário!$F$6:$F$2018))+SUMPRODUCT(-(Comp.!$D$5:$D$147='Analítico Cp.'!$B74),-(Comp.!$K$5:$K$147=G$1),(Comp.!$E$5:$E$147))</f>
        <v>0</v>
      </c>
      <c r="H74" s="15">
        <f>SUMPRODUCT(-(Diário!$E$6:$E$2018='Analítico Cp.'!$B74),-(Diário!$P$6:$P$2018=H$1),(Diário!$F$6:$F$2018))+SUMPRODUCT(-(Comp.!$D$5:$D$147='Analítico Cp.'!$B74),-(Comp.!$K$5:$K$147=H$1),(Comp.!$E$5:$E$147))</f>
        <v>0</v>
      </c>
      <c r="I74" s="16">
        <f t="shared" si="13"/>
        <v>0</v>
      </c>
      <c r="J74" s="188">
        <f t="shared" si="12"/>
        <v>0</v>
      </c>
    </row>
    <row r="75" spans="1:10" ht="23.25" customHeight="1" x14ac:dyDescent="0.2">
      <c r="A75" s="68" t="s">
        <v>134</v>
      </c>
      <c r="B75" s="108" t="s">
        <v>196</v>
      </c>
      <c r="C75" s="15">
        <f>SUMPRODUCT(-(Diário!$E$6:$E$2018='Analítico Cp.'!$B75),-(Diário!$P$6:$P$2018=C$1),(Diário!$F$6:$F$2018))+SUMPRODUCT(-(Comp.!$D$5:$D$147='Analítico Cp.'!$B75),-(Comp.!$K$5:$K$147=C$1),(Comp.!$E$5:$E$147))</f>
        <v>0</v>
      </c>
      <c r="D75" s="15">
        <f>SUMPRODUCT(-(Diário!$E$6:$E$2018='Analítico Cp.'!$B75),-(Diário!$P$6:$P$2018=D$1),(Diário!$F$6:$F$2018))+SUMPRODUCT(-(Comp.!$D$5:$D$147='Analítico Cp.'!$B75),-(Comp.!$K$5:$K$147=D$1),(Comp.!$E$5:$E$147))</f>
        <v>0</v>
      </c>
      <c r="E75" s="15">
        <f>SUMPRODUCT(-(Diário!$E$6:$E$2018='Analítico Cp.'!$B75),-(Diário!$P$6:$P$2018=E$1),(Diário!$F$6:$F$2018))+SUMPRODUCT(-(Comp.!$D$5:$D$147='Analítico Cp.'!$B75),-(Comp.!$K$5:$K$147=E$1),(Comp.!$E$5:$E$147))</f>
        <v>0</v>
      </c>
      <c r="F75" s="15">
        <f>SUMPRODUCT(-(Diário!$E$6:$E$2018='Analítico Cp.'!$B75),-(Diário!$P$6:$P$2018=F$1),(Diário!$F$6:$F$2018))+SUMPRODUCT(-(Comp.!$D$5:$D$147='Analítico Cp.'!$B75),-(Comp.!$K$5:$K$147=F$1),(Comp.!$E$5:$E$147))</f>
        <v>0</v>
      </c>
      <c r="G75" s="15">
        <f>SUMPRODUCT(-(Diário!$E$6:$E$2018='Analítico Cp.'!$B75),-(Diário!$P$6:$P$2018=G$1),(Diário!$F$6:$F$2018))+SUMPRODUCT(-(Comp.!$D$5:$D$147='Analítico Cp.'!$B75),-(Comp.!$K$5:$K$147=G$1),(Comp.!$E$5:$E$147))</f>
        <v>0</v>
      </c>
      <c r="H75" s="15">
        <f>SUMPRODUCT(-(Diário!$E$6:$E$2018='Analítico Cp.'!$B75),-(Diário!$P$6:$P$2018=H$1),(Diário!$F$6:$F$2018))+SUMPRODUCT(-(Comp.!$D$5:$D$147='Analítico Cp.'!$B75),-(Comp.!$K$5:$K$147=H$1),(Comp.!$E$5:$E$147))</f>
        <v>0</v>
      </c>
      <c r="I75" s="16">
        <f t="shared" si="13"/>
        <v>0</v>
      </c>
      <c r="J75" s="188">
        <f t="shared" si="12"/>
        <v>0</v>
      </c>
    </row>
    <row r="76" spans="1:10" ht="23.25" customHeight="1" x14ac:dyDescent="0.2">
      <c r="A76" s="68" t="s">
        <v>135</v>
      </c>
      <c r="B76" s="108" t="s">
        <v>263</v>
      </c>
      <c r="C76" s="15">
        <f>SUMPRODUCT(-(Diário!$E$6:$E$2018='Analítico Cp.'!$B76),-(Diário!$P$6:$P$2018=C$1),(Diário!$F$6:$F$2018))+SUMPRODUCT(-(Comp.!$D$5:$D$147='Analítico Cp.'!$B76),-(Comp.!$K$5:$K$147=C$1),(Comp.!$E$5:$E$147))</f>
        <v>0</v>
      </c>
      <c r="D76" s="15">
        <f>SUMPRODUCT(-(Diário!$E$6:$E$2018='Analítico Cp.'!$B76),-(Diário!$P$6:$P$2018=D$1),(Diário!$F$6:$F$2018))+SUMPRODUCT(-(Comp.!$D$5:$D$147='Analítico Cp.'!$B76),-(Comp.!$K$5:$K$147=D$1),(Comp.!$E$5:$E$147))</f>
        <v>0</v>
      </c>
      <c r="E76" s="15">
        <f>SUMPRODUCT(-(Diário!$E$6:$E$2018='Analítico Cp.'!$B76),-(Diário!$P$6:$P$2018=E$1),(Diário!$F$6:$F$2018))+SUMPRODUCT(-(Comp.!$D$5:$D$147='Analítico Cp.'!$B76),-(Comp.!$K$5:$K$147=E$1),(Comp.!$E$5:$E$147))</f>
        <v>0</v>
      </c>
      <c r="F76" s="15">
        <f>SUMPRODUCT(-(Diário!$E$6:$E$2018='Analítico Cp.'!$B76),-(Diário!$P$6:$P$2018=F$1),(Diário!$F$6:$F$2018))+SUMPRODUCT(-(Comp.!$D$5:$D$147='Analítico Cp.'!$B76),-(Comp.!$K$5:$K$147=F$1),(Comp.!$E$5:$E$147))</f>
        <v>0</v>
      </c>
      <c r="G76" s="15">
        <f>SUMPRODUCT(-(Diário!$E$6:$E$2018='Analítico Cp.'!$B76),-(Diário!$P$6:$P$2018=G$1),(Diário!$F$6:$F$2018))+SUMPRODUCT(-(Comp.!$D$5:$D$147='Analítico Cp.'!$B76),-(Comp.!$K$5:$K$147=G$1),(Comp.!$E$5:$E$147))</f>
        <v>0</v>
      </c>
      <c r="H76" s="15">
        <f>SUMPRODUCT(-(Diário!$E$6:$E$2018='Analítico Cp.'!$B76),-(Diário!$P$6:$P$2018=H$1),(Diário!$F$6:$F$2018))+SUMPRODUCT(-(Comp.!$D$5:$D$147='Analítico Cp.'!$B76),-(Comp.!$K$5:$K$147=H$1),(Comp.!$E$5:$E$147))</f>
        <v>0</v>
      </c>
      <c r="I76" s="16">
        <f t="shared" si="13"/>
        <v>0</v>
      </c>
      <c r="J76" s="188">
        <f t="shared" si="12"/>
        <v>0</v>
      </c>
    </row>
    <row r="77" spans="1:10" ht="23.25" customHeight="1" x14ac:dyDescent="0.2">
      <c r="A77" s="68" t="s">
        <v>136</v>
      </c>
      <c r="B77" s="108" t="s">
        <v>93</v>
      </c>
      <c r="C77" s="15">
        <f>SUMPRODUCT(-(Diário!$E$6:$E$2018='Analítico Cp.'!$B77),-(Diário!$P$6:$P$2018=C$1),(Diário!$F$6:$F$2018))+SUMPRODUCT(-(Comp.!$D$5:$D$147='Analítico Cp.'!$B77),-(Comp.!$K$5:$K$147=C$1),(Comp.!$E$5:$E$147))</f>
        <v>189.35000000000008</v>
      </c>
      <c r="D77" s="15">
        <f>SUMPRODUCT(-(Diário!$E$6:$E$2018='Analítico Cp.'!$B77),-(Diário!$P$6:$P$2018=D$1),(Diário!$F$6:$F$2018))+SUMPRODUCT(-(Comp.!$D$5:$D$147='Analítico Cp.'!$B77),-(Comp.!$K$5:$K$147=D$1),(Comp.!$E$5:$E$147))</f>
        <v>180.35999999999987</v>
      </c>
      <c r="E77" s="15">
        <f>SUMPRODUCT(-(Diário!$E$6:$E$2018='Analítico Cp.'!$B77),-(Diário!$P$6:$P$2018=E$1),(Diário!$F$6:$F$2018))+SUMPRODUCT(-(Comp.!$D$5:$D$147='Analítico Cp.'!$B77),-(Comp.!$K$5:$K$147=E$1),(Comp.!$E$5:$E$147))</f>
        <v>291.01999999999992</v>
      </c>
      <c r="F77" s="15">
        <f>SUMPRODUCT(-(Diário!$E$6:$E$2018='Analítico Cp.'!$B77),-(Diário!$P$6:$P$2018=F$1),(Diário!$F$6:$F$2018))+SUMPRODUCT(-(Comp.!$D$5:$D$147='Analítico Cp.'!$B77),-(Comp.!$K$5:$K$147=F$1),(Comp.!$E$5:$E$147))</f>
        <v>293.68</v>
      </c>
      <c r="G77" s="15">
        <f>SUMPRODUCT(-(Diário!$E$6:$E$2018='Analítico Cp.'!$B77),-(Diário!$P$6:$P$2018=G$1),(Diário!$F$6:$F$2018))+SUMPRODUCT(-(Comp.!$D$5:$D$147='Analítico Cp.'!$B77),-(Comp.!$K$5:$K$147=G$1),(Comp.!$E$5:$E$147))</f>
        <v>0</v>
      </c>
      <c r="H77" s="15">
        <f>SUMPRODUCT(-(Diário!$E$6:$E$2018='Analítico Cp.'!$B77),-(Diário!$P$6:$P$2018=H$1),(Diário!$F$6:$F$2018))+SUMPRODUCT(-(Comp.!$D$5:$D$147='Analítico Cp.'!$B77),-(Comp.!$K$5:$K$147=H$1),(Comp.!$E$5:$E$147))</f>
        <v>0</v>
      </c>
      <c r="I77" s="16">
        <f t="shared" si="13"/>
        <v>954.40999999999985</v>
      </c>
      <c r="J77" s="188">
        <f t="shared" si="12"/>
        <v>1.1152087695880954E-3</v>
      </c>
    </row>
    <row r="78" spans="1:10" ht="23.25" customHeight="1" x14ac:dyDescent="0.2">
      <c r="A78" s="68" t="s">
        <v>137</v>
      </c>
      <c r="B78" s="108" t="s">
        <v>353</v>
      </c>
      <c r="C78" s="15">
        <f>SUMPRODUCT(-(Diário!$E$6:$E$2018='Analítico Cp.'!$B78),-(Diário!$P$6:$P$2018=C$1),(Diário!$F$6:$F$2018))+SUMPRODUCT(-(Comp.!$D$5:$D$147='Analítico Cp.'!$B78),-(Comp.!$K$5:$K$147=C$1),(Comp.!$E$5:$E$147))</f>
        <v>0</v>
      </c>
      <c r="D78" s="15">
        <f>SUMPRODUCT(-(Diário!$E$6:$E$2018='Analítico Cp.'!$B78),-(Diário!$P$6:$P$2018=D$1),(Diário!$F$6:$F$2018))+SUMPRODUCT(-(Comp.!$D$5:$D$147='Analítico Cp.'!$B78),-(Comp.!$K$5:$K$147=D$1),(Comp.!$E$5:$E$147))</f>
        <v>0</v>
      </c>
      <c r="E78" s="15">
        <f>SUMPRODUCT(-(Diário!$E$6:$E$2018='Analítico Cp.'!$B78),-(Diário!$P$6:$P$2018=E$1),(Diário!$F$6:$F$2018))+SUMPRODUCT(-(Comp.!$D$5:$D$147='Analítico Cp.'!$B78),-(Comp.!$K$5:$K$147=E$1),(Comp.!$E$5:$E$147))</f>
        <v>0</v>
      </c>
      <c r="F78" s="15">
        <f>SUMPRODUCT(-(Diário!$E$6:$E$2018='Analítico Cp.'!$B78),-(Diário!$P$6:$P$2018=F$1),(Diário!$F$6:$F$2018))+SUMPRODUCT(-(Comp.!$D$5:$D$147='Analítico Cp.'!$B78),-(Comp.!$K$5:$K$147=F$1),(Comp.!$E$5:$E$147))</f>
        <v>0</v>
      </c>
      <c r="G78" s="15">
        <f>SUMPRODUCT(-(Diário!$E$6:$E$2018='Analítico Cp.'!$B78),-(Diário!$P$6:$P$2018=G$1),(Diário!$F$6:$F$2018))+SUMPRODUCT(-(Comp.!$D$5:$D$147='Analítico Cp.'!$B78),-(Comp.!$K$5:$K$147=G$1),(Comp.!$E$5:$E$147))</f>
        <v>0</v>
      </c>
      <c r="H78" s="15">
        <f>SUMPRODUCT(-(Diário!$E$6:$E$2018='Analítico Cp.'!$B78),-(Diário!$P$6:$P$2018=H$1),(Diário!$F$6:$F$2018))+SUMPRODUCT(-(Comp.!$D$5:$D$147='Analítico Cp.'!$B78),-(Comp.!$K$5:$K$147=H$1),(Comp.!$E$5:$E$147))</f>
        <v>0</v>
      </c>
      <c r="I78" s="16">
        <f t="shared" si="13"/>
        <v>0</v>
      </c>
      <c r="J78" s="188">
        <f t="shared" si="12"/>
        <v>0</v>
      </c>
    </row>
    <row r="79" spans="1:10" ht="23.25" customHeight="1" x14ac:dyDescent="0.2">
      <c r="A79" s="68" t="s">
        <v>148</v>
      </c>
      <c r="B79" s="108" t="s">
        <v>83</v>
      </c>
      <c r="C79" s="15">
        <f>SUMPRODUCT(-(Diário!$E$6:$E$2018='Analítico Cp.'!$B79),-(Diário!$P$6:$P$2018=C$1),(Diário!$F$6:$F$2018))+SUMPRODUCT(-(Comp.!$D$5:$D$147='Analítico Cp.'!$B79),-(Comp.!$K$5:$K$147=C$1),(Comp.!$E$5:$E$147))</f>
        <v>0</v>
      </c>
      <c r="D79" s="15">
        <f>SUMPRODUCT(-(Diário!$E$6:$E$2018='Analítico Cp.'!$B79),-(Diário!$P$6:$P$2018=D$1),(Diário!$F$6:$F$2018))+SUMPRODUCT(-(Comp.!$D$5:$D$147='Analítico Cp.'!$B79),-(Comp.!$K$5:$K$147=D$1),(Comp.!$E$5:$E$147))</f>
        <v>0</v>
      </c>
      <c r="E79" s="15">
        <f>SUMPRODUCT(-(Diário!$E$6:$E$2018='Analítico Cp.'!$B79),-(Diário!$P$6:$P$2018=E$1),(Diário!$F$6:$F$2018))+SUMPRODUCT(-(Comp.!$D$5:$D$147='Analítico Cp.'!$B79),-(Comp.!$K$5:$K$147=E$1),(Comp.!$E$5:$E$147))</f>
        <v>0</v>
      </c>
      <c r="F79" s="15">
        <f>SUMPRODUCT(-(Diário!$E$6:$E$2018='Analítico Cp.'!$B79),-(Diário!$P$6:$P$2018=F$1),(Diário!$F$6:$F$2018))+SUMPRODUCT(-(Comp.!$D$5:$D$147='Analítico Cp.'!$B79),-(Comp.!$K$5:$K$147=F$1),(Comp.!$E$5:$E$147))</f>
        <v>0</v>
      </c>
      <c r="G79" s="15">
        <f>SUMPRODUCT(-(Diário!$E$6:$E$2018='Analítico Cp.'!$B79),-(Diário!$P$6:$P$2018=G$1),(Diário!$F$6:$F$2018))+SUMPRODUCT(-(Comp.!$D$5:$D$147='Analítico Cp.'!$B79),-(Comp.!$K$5:$K$147=G$1),(Comp.!$E$5:$E$147))</f>
        <v>0</v>
      </c>
      <c r="H79" s="15">
        <f>SUMPRODUCT(-(Diário!$E$6:$E$2018='Analítico Cp.'!$B79),-(Diário!$P$6:$P$2018=H$1),(Diário!$F$6:$F$2018))+SUMPRODUCT(-(Comp.!$D$5:$D$147='Analítico Cp.'!$B79),-(Comp.!$K$5:$K$147=H$1),(Comp.!$E$5:$E$147))</f>
        <v>0</v>
      </c>
      <c r="I79" s="16">
        <f t="shared" si="13"/>
        <v>0</v>
      </c>
      <c r="J79" s="188">
        <f t="shared" si="12"/>
        <v>0</v>
      </c>
    </row>
    <row r="80" spans="1:10" ht="23.25" customHeight="1" x14ac:dyDescent="0.2">
      <c r="A80" s="68" t="s">
        <v>149</v>
      </c>
      <c r="B80" s="108" t="s">
        <v>197</v>
      </c>
      <c r="C80" s="15">
        <f>SUMPRODUCT(-(Diário!$E$6:$E$2018='Analítico Cp.'!$B80),-(Diário!$P$6:$P$2018=C$1),(Diário!$F$6:$F$2018))+SUMPRODUCT(-(Comp.!$D$5:$D$147='Analítico Cp.'!$B80),-(Comp.!$K$5:$K$147=C$1),(Comp.!$E$5:$E$147))</f>
        <v>0</v>
      </c>
      <c r="D80" s="15">
        <f>SUMPRODUCT(-(Diário!$E$6:$E$2018='Analítico Cp.'!$B80),-(Diário!$P$6:$P$2018=D$1),(Diário!$F$6:$F$2018))+SUMPRODUCT(-(Comp.!$D$5:$D$147='Analítico Cp.'!$B80),-(Comp.!$K$5:$K$147=D$1),(Comp.!$E$5:$E$147))</f>
        <v>0</v>
      </c>
      <c r="E80" s="15">
        <f>SUMPRODUCT(-(Diário!$E$6:$E$2018='Analítico Cp.'!$B80),-(Diário!$P$6:$P$2018=E$1),(Diário!$F$6:$F$2018))+SUMPRODUCT(-(Comp.!$D$5:$D$147='Analítico Cp.'!$B80),-(Comp.!$K$5:$K$147=E$1),(Comp.!$E$5:$E$147))</f>
        <v>0</v>
      </c>
      <c r="F80" s="15">
        <f>SUMPRODUCT(-(Diário!$E$6:$E$2018='Analítico Cp.'!$B80),-(Diário!$P$6:$P$2018=F$1),(Diário!$F$6:$F$2018))+SUMPRODUCT(-(Comp.!$D$5:$D$147='Analítico Cp.'!$B80),-(Comp.!$K$5:$K$147=F$1),(Comp.!$E$5:$E$147))</f>
        <v>0</v>
      </c>
      <c r="G80" s="15">
        <f>SUMPRODUCT(-(Diário!$E$6:$E$2018='Analítico Cp.'!$B80),-(Diário!$P$6:$P$2018=G$1),(Diário!$F$6:$F$2018))+SUMPRODUCT(-(Comp.!$D$5:$D$147='Analítico Cp.'!$B80),-(Comp.!$K$5:$K$147=G$1),(Comp.!$E$5:$E$147))</f>
        <v>0</v>
      </c>
      <c r="H80" s="15">
        <f>SUMPRODUCT(-(Diário!$E$6:$E$2018='Analítico Cp.'!$B80),-(Diário!$P$6:$P$2018=H$1),(Diário!$F$6:$F$2018))+SUMPRODUCT(-(Comp.!$D$5:$D$147='Analítico Cp.'!$B80),-(Comp.!$K$5:$K$147=H$1),(Comp.!$E$5:$E$147))</f>
        <v>0</v>
      </c>
      <c r="I80" s="16">
        <f t="shared" si="13"/>
        <v>0</v>
      </c>
      <c r="J80" s="188">
        <f t="shared" si="12"/>
        <v>0</v>
      </c>
    </row>
    <row r="81" spans="1:10" ht="23.25" customHeight="1" x14ac:dyDescent="0.2">
      <c r="A81" s="68" t="s">
        <v>150</v>
      </c>
      <c r="B81" s="108" t="s">
        <v>91</v>
      </c>
      <c r="C81" s="15">
        <f>SUMPRODUCT(-(Diário!$E$6:$E$2018='Analítico Cp.'!$B81),-(Diário!$P$6:$P$2018=C$1),(Diário!$F$6:$F$2018))+SUMPRODUCT(-(Comp.!$D$5:$D$147='Analítico Cp.'!$B81),-(Comp.!$K$5:$K$147=C$1),(Comp.!$E$5:$E$147))</f>
        <v>2500</v>
      </c>
      <c r="D81" s="15">
        <f>SUMPRODUCT(-(Diário!$E$6:$E$2018='Analítico Cp.'!$B81),-(Diário!$P$6:$P$2018=D$1),(Diário!$F$6:$F$2018))+SUMPRODUCT(-(Comp.!$D$5:$D$147='Analítico Cp.'!$B81),-(Comp.!$K$5:$K$147=D$1),(Comp.!$E$5:$E$147))</f>
        <v>2500</v>
      </c>
      <c r="E81" s="15">
        <f>SUMPRODUCT(-(Diário!$E$6:$E$2018='Analítico Cp.'!$B81),-(Diário!$P$6:$P$2018=E$1),(Diário!$F$6:$F$2018))+SUMPRODUCT(-(Comp.!$D$5:$D$147='Analítico Cp.'!$B81),-(Comp.!$K$5:$K$147=E$1),(Comp.!$E$5:$E$147))</f>
        <v>2500</v>
      </c>
      <c r="F81" s="15">
        <f>SUMPRODUCT(-(Diário!$E$6:$E$2018='Analítico Cp.'!$B81),-(Diário!$P$6:$P$2018=F$1),(Diário!$F$6:$F$2018))+SUMPRODUCT(-(Comp.!$D$5:$D$147='Analítico Cp.'!$B81),-(Comp.!$K$5:$K$147=F$1),(Comp.!$E$5:$E$147))</f>
        <v>0</v>
      </c>
      <c r="G81" s="15">
        <f>SUMPRODUCT(-(Diário!$E$6:$E$2018='Analítico Cp.'!$B81),-(Diário!$P$6:$P$2018=G$1),(Diário!$F$6:$F$2018))+SUMPRODUCT(-(Comp.!$D$5:$D$147='Analítico Cp.'!$B81),-(Comp.!$K$5:$K$147=G$1),(Comp.!$E$5:$E$147))</f>
        <v>0</v>
      </c>
      <c r="H81" s="15">
        <f>SUMPRODUCT(-(Diário!$E$6:$E$2018='Analítico Cp.'!$B81),-(Diário!$P$6:$P$2018=H$1),(Diário!$F$6:$F$2018))+SUMPRODUCT(-(Comp.!$D$5:$D$147='Analítico Cp.'!$B81),-(Comp.!$K$5:$K$147=H$1),(Comp.!$E$5:$E$147))</f>
        <v>0</v>
      </c>
      <c r="I81" s="16">
        <f t="shared" si="13"/>
        <v>7500</v>
      </c>
      <c r="J81" s="188">
        <f t="shared" si="12"/>
        <v>8.7635982145102386E-3</v>
      </c>
    </row>
    <row r="82" spans="1:10" ht="23.25" customHeight="1" x14ac:dyDescent="0.2">
      <c r="A82" s="68" t="s">
        <v>151</v>
      </c>
      <c r="B82" s="108" t="s">
        <v>87</v>
      </c>
      <c r="C82" s="15">
        <f>SUMPRODUCT(-(Diário!$E$6:$E$2018='Analítico Cp.'!$B82),-(Diário!$P$6:$P$2018=C$1),(Diário!$F$6:$F$2018))+SUMPRODUCT(-(Comp.!$D$5:$D$147='Analítico Cp.'!$B82),-(Comp.!$K$5:$K$147=C$1),(Comp.!$E$5:$E$147))</f>
        <v>0</v>
      </c>
      <c r="D82" s="15">
        <f>SUMPRODUCT(-(Diário!$E$6:$E$2018='Analítico Cp.'!$B82),-(Diário!$P$6:$P$2018=D$1),(Diário!$F$6:$F$2018))+SUMPRODUCT(-(Comp.!$D$5:$D$147='Analítico Cp.'!$B82),-(Comp.!$K$5:$K$147=D$1),(Comp.!$E$5:$E$147))</f>
        <v>0</v>
      </c>
      <c r="E82" s="15">
        <f>SUMPRODUCT(-(Diário!$E$6:$E$2018='Analítico Cp.'!$B82),-(Diário!$P$6:$P$2018=E$1),(Diário!$F$6:$F$2018))+SUMPRODUCT(-(Comp.!$D$5:$D$147='Analítico Cp.'!$B82),-(Comp.!$K$5:$K$147=E$1),(Comp.!$E$5:$E$147))</f>
        <v>0</v>
      </c>
      <c r="F82" s="15">
        <f>SUMPRODUCT(-(Diário!$E$6:$E$2018='Analítico Cp.'!$B82),-(Diário!$P$6:$P$2018=F$1),(Diário!$F$6:$F$2018))+SUMPRODUCT(-(Comp.!$D$5:$D$147='Analítico Cp.'!$B82),-(Comp.!$K$5:$K$147=F$1),(Comp.!$E$5:$E$147))</f>
        <v>0</v>
      </c>
      <c r="G82" s="15">
        <f>SUMPRODUCT(-(Diário!$E$6:$E$2018='Analítico Cp.'!$B82),-(Diário!$P$6:$P$2018=G$1),(Diário!$F$6:$F$2018))+SUMPRODUCT(-(Comp.!$D$5:$D$147='Analítico Cp.'!$B82),-(Comp.!$K$5:$K$147=G$1),(Comp.!$E$5:$E$147))</f>
        <v>0</v>
      </c>
      <c r="H82" s="15">
        <f>SUMPRODUCT(-(Diário!$E$6:$E$2018='Analítico Cp.'!$B82),-(Diário!$P$6:$P$2018=H$1),(Diário!$F$6:$F$2018))+SUMPRODUCT(-(Comp.!$D$5:$D$147='Analítico Cp.'!$B82),-(Comp.!$K$5:$K$147=H$1),(Comp.!$E$5:$E$147))</f>
        <v>0</v>
      </c>
      <c r="I82" s="16">
        <f t="shared" si="13"/>
        <v>0</v>
      </c>
      <c r="J82" s="188">
        <f t="shared" si="12"/>
        <v>0</v>
      </c>
    </row>
    <row r="83" spans="1:10" ht="23.25" customHeight="1" x14ac:dyDescent="0.2">
      <c r="A83" s="68" t="s">
        <v>152</v>
      </c>
      <c r="B83" s="108" t="s">
        <v>185</v>
      </c>
      <c r="C83" s="15">
        <f>SUMPRODUCT(-(Diário!$E$6:$E$2018='Analítico Cp.'!$B83),-(Diário!$P$6:$P$2018=C$1),(Diário!$F$6:$F$2018))+SUMPRODUCT(-(Comp.!$D$5:$D$147='Analítico Cp.'!$B83),-(Comp.!$K$5:$K$147=C$1),(Comp.!$E$5:$E$147))</f>
        <v>0</v>
      </c>
      <c r="D83" s="15">
        <f>SUMPRODUCT(-(Diário!$E$6:$E$2018='Analítico Cp.'!$B83),-(Diário!$P$6:$P$2018=D$1),(Diário!$F$6:$F$2018))+SUMPRODUCT(-(Comp.!$D$5:$D$147='Analítico Cp.'!$B83),-(Comp.!$K$5:$K$147=D$1),(Comp.!$E$5:$E$147))</f>
        <v>0</v>
      </c>
      <c r="E83" s="15">
        <f>SUMPRODUCT(-(Diário!$E$6:$E$2018='Analítico Cp.'!$B83),-(Diário!$P$6:$P$2018=E$1),(Diário!$F$6:$F$2018))+SUMPRODUCT(-(Comp.!$D$5:$D$147='Analítico Cp.'!$B83),-(Comp.!$K$5:$K$147=E$1),(Comp.!$E$5:$E$147))</f>
        <v>0</v>
      </c>
      <c r="F83" s="15">
        <f>SUMPRODUCT(-(Diário!$E$6:$E$2018='Analítico Cp.'!$B83),-(Diário!$P$6:$P$2018=F$1),(Diário!$F$6:$F$2018))+SUMPRODUCT(-(Comp.!$D$5:$D$147='Analítico Cp.'!$B83),-(Comp.!$K$5:$K$147=F$1),(Comp.!$E$5:$E$147))</f>
        <v>0</v>
      </c>
      <c r="G83" s="15">
        <f>SUMPRODUCT(-(Diário!$E$6:$E$2018='Analítico Cp.'!$B83),-(Diário!$P$6:$P$2018=G$1),(Diário!$F$6:$F$2018))+SUMPRODUCT(-(Comp.!$D$5:$D$147='Analítico Cp.'!$B83),-(Comp.!$K$5:$K$147=G$1),(Comp.!$E$5:$E$147))</f>
        <v>0</v>
      </c>
      <c r="H83" s="15">
        <f>SUMPRODUCT(-(Diário!$E$6:$E$2018='Analítico Cp.'!$B83),-(Diário!$P$6:$P$2018=H$1),(Diário!$F$6:$F$2018))+SUMPRODUCT(-(Comp.!$D$5:$D$147='Analítico Cp.'!$B83),-(Comp.!$K$5:$K$147=H$1),(Comp.!$E$5:$E$147))</f>
        <v>0</v>
      </c>
      <c r="I83" s="16">
        <f t="shared" si="13"/>
        <v>0</v>
      </c>
      <c r="J83" s="188">
        <f t="shared" si="12"/>
        <v>0</v>
      </c>
    </row>
    <row r="84" spans="1:10" ht="23.25" customHeight="1" x14ac:dyDescent="0.2">
      <c r="A84" s="68" t="s">
        <v>153</v>
      </c>
      <c r="B84" s="108" t="s">
        <v>62</v>
      </c>
      <c r="C84" s="15">
        <f>SUMPRODUCT(-(Diário!$E$6:$E$2018='Analítico Cp.'!$B84),-(Diário!$P$6:$P$2018=C$1),(Diário!$F$6:$F$2018))+SUMPRODUCT(-(Comp.!$D$5:$D$147='Analítico Cp.'!$B84),-(Comp.!$K$5:$K$147=C$1),(Comp.!$E$5:$E$147))</f>
        <v>0</v>
      </c>
      <c r="D84" s="15">
        <f>SUMPRODUCT(-(Diário!$E$6:$E$2018='Analítico Cp.'!$B84),-(Diário!$P$6:$P$2018=D$1),(Diário!$F$6:$F$2018))+SUMPRODUCT(-(Comp.!$D$5:$D$147='Analítico Cp.'!$B84),-(Comp.!$K$5:$K$147=D$1),(Comp.!$E$5:$E$147))</f>
        <v>0</v>
      </c>
      <c r="E84" s="15">
        <f>SUMPRODUCT(-(Diário!$E$6:$E$2018='Analítico Cp.'!$B84),-(Diário!$P$6:$P$2018=E$1),(Diário!$F$6:$F$2018))+SUMPRODUCT(-(Comp.!$D$5:$D$147='Analítico Cp.'!$B84),-(Comp.!$K$5:$K$147=E$1),(Comp.!$E$5:$E$147))</f>
        <v>616.29999999999995</v>
      </c>
      <c r="F84" s="15">
        <f>SUMPRODUCT(-(Diário!$E$6:$E$2018='Analítico Cp.'!$B84),-(Diário!$P$6:$P$2018=F$1),(Diário!$F$6:$F$2018))+SUMPRODUCT(-(Comp.!$D$5:$D$147='Analítico Cp.'!$B84),-(Comp.!$K$5:$K$147=F$1),(Comp.!$E$5:$E$147))</f>
        <v>0</v>
      </c>
      <c r="G84" s="15">
        <f>SUMPRODUCT(-(Diário!$E$6:$E$2018='Analítico Cp.'!$B84),-(Diário!$P$6:$P$2018=G$1),(Diário!$F$6:$F$2018))+SUMPRODUCT(-(Comp.!$D$5:$D$147='Analítico Cp.'!$B84),-(Comp.!$K$5:$K$147=G$1),(Comp.!$E$5:$E$147))</f>
        <v>0</v>
      </c>
      <c r="H84" s="15">
        <f>SUMPRODUCT(-(Diário!$E$6:$E$2018='Analítico Cp.'!$B84),-(Diário!$P$6:$P$2018=H$1),(Diário!$F$6:$F$2018))+SUMPRODUCT(-(Comp.!$D$5:$D$147='Analítico Cp.'!$B84),-(Comp.!$K$5:$K$147=H$1),(Comp.!$E$5:$E$147))</f>
        <v>0</v>
      </c>
      <c r="I84" s="16">
        <f t="shared" si="13"/>
        <v>616.29999999999995</v>
      </c>
      <c r="J84" s="188">
        <f t="shared" si="12"/>
        <v>7.2013407728035463E-4</v>
      </c>
    </row>
    <row r="85" spans="1:10" ht="23.25" customHeight="1" x14ac:dyDescent="0.2">
      <c r="A85" s="68" t="s">
        <v>154</v>
      </c>
      <c r="B85" s="108" t="s">
        <v>61</v>
      </c>
      <c r="C85" s="15">
        <f>SUMPRODUCT(-(Diário!$E$6:$E$2018='Analítico Cp.'!$B85),-(Diário!$P$6:$P$2018=C$1),(Diário!$F$6:$F$2018))+SUMPRODUCT(-(Comp.!$D$5:$D$147='Analítico Cp.'!$B85),-(Comp.!$K$5:$K$147=C$1),(Comp.!$E$5:$E$147))</f>
        <v>0</v>
      </c>
      <c r="D85" s="15">
        <f>SUMPRODUCT(-(Diário!$E$6:$E$2018='Analítico Cp.'!$B85),-(Diário!$P$6:$P$2018=D$1),(Diário!$F$6:$F$2018))+SUMPRODUCT(-(Comp.!$D$5:$D$147='Analítico Cp.'!$B85),-(Comp.!$K$5:$K$147=D$1),(Comp.!$E$5:$E$147))</f>
        <v>0</v>
      </c>
      <c r="E85" s="15">
        <f>SUMPRODUCT(-(Diário!$E$6:$E$2018='Analítico Cp.'!$B85),-(Diário!$P$6:$P$2018=E$1),(Diário!$F$6:$F$2018))+SUMPRODUCT(-(Comp.!$D$5:$D$147='Analítico Cp.'!$B85),-(Comp.!$K$5:$K$147=E$1),(Comp.!$E$5:$E$147))</f>
        <v>0</v>
      </c>
      <c r="F85" s="15">
        <f>SUMPRODUCT(-(Diário!$E$6:$E$2018='Analítico Cp.'!$B85),-(Diário!$P$6:$P$2018=F$1),(Diário!$F$6:$F$2018))+SUMPRODUCT(-(Comp.!$D$5:$D$147='Analítico Cp.'!$B85),-(Comp.!$K$5:$K$147=F$1),(Comp.!$E$5:$E$147))</f>
        <v>0</v>
      </c>
      <c r="G85" s="15">
        <f>SUMPRODUCT(-(Diário!$E$6:$E$2018='Analítico Cp.'!$B85),-(Diário!$P$6:$P$2018=G$1),(Diário!$F$6:$F$2018))+SUMPRODUCT(-(Comp.!$D$5:$D$147='Analítico Cp.'!$B85),-(Comp.!$K$5:$K$147=G$1),(Comp.!$E$5:$E$147))</f>
        <v>0</v>
      </c>
      <c r="H85" s="15">
        <f>SUMPRODUCT(-(Diário!$E$6:$E$2018='Analítico Cp.'!$B85),-(Diário!$P$6:$P$2018=H$1),(Diário!$F$6:$F$2018))+SUMPRODUCT(-(Comp.!$D$5:$D$147='Analítico Cp.'!$B85),-(Comp.!$K$5:$K$147=H$1),(Comp.!$E$5:$E$147))</f>
        <v>0</v>
      </c>
      <c r="I85" s="16">
        <f t="shared" si="13"/>
        <v>0</v>
      </c>
      <c r="J85" s="188">
        <f t="shared" si="12"/>
        <v>0</v>
      </c>
    </row>
    <row r="86" spans="1:10" ht="23.25" customHeight="1" x14ac:dyDescent="0.2">
      <c r="A86" s="68" t="s">
        <v>155</v>
      </c>
      <c r="B86" s="108" t="s">
        <v>72</v>
      </c>
      <c r="C86" s="15">
        <f>SUMPRODUCT(-(Diário!$E$6:$E$2018='Analítico Cp.'!$B86),-(Diário!$P$6:$P$2018=C$1),(Diário!$F$6:$F$2018))+SUMPRODUCT(-(Comp.!$D$5:$D$147='Analítico Cp.'!$B86),-(Comp.!$K$5:$K$147=C$1),(Comp.!$E$5:$E$147))</f>
        <v>396.9499999999997</v>
      </c>
      <c r="D86" s="15">
        <f>SUMPRODUCT(-(Diário!$E$6:$E$2018='Analítico Cp.'!$B86),-(Diário!$P$6:$P$2018=D$1),(Diário!$F$6:$F$2018))+SUMPRODUCT(-(Comp.!$D$5:$D$147='Analítico Cp.'!$B86),-(Comp.!$K$5:$K$147=D$1),(Comp.!$E$5:$E$147))</f>
        <v>430.29999999999967</v>
      </c>
      <c r="E86" s="15">
        <f>SUMPRODUCT(-(Diário!$E$6:$E$2018='Analítico Cp.'!$B86),-(Diário!$P$6:$P$2018=E$1),(Diário!$F$6:$F$2018))+SUMPRODUCT(-(Comp.!$D$5:$D$147='Analítico Cp.'!$B86),-(Comp.!$K$5:$K$147=E$1),(Comp.!$E$5:$E$147))</f>
        <v>363.89999999999986</v>
      </c>
      <c r="F86" s="15">
        <f>SUMPRODUCT(-(Diário!$E$6:$E$2018='Analítico Cp.'!$B86),-(Diário!$P$6:$P$2018=F$1),(Diário!$F$6:$F$2018))+SUMPRODUCT(-(Comp.!$D$5:$D$147='Analítico Cp.'!$B86),-(Comp.!$K$5:$K$147=F$1),(Comp.!$E$5:$E$147))</f>
        <v>356.02999999999992</v>
      </c>
      <c r="G86" s="15">
        <f>SUMPRODUCT(-(Diário!$E$6:$E$2018='Analítico Cp.'!$B86),-(Diário!$P$6:$P$2018=G$1),(Diário!$F$6:$F$2018))+SUMPRODUCT(-(Comp.!$D$5:$D$147='Analítico Cp.'!$B86),-(Comp.!$K$5:$K$147=G$1),(Comp.!$E$5:$E$147))</f>
        <v>0</v>
      </c>
      <c r="H86" s="15">
        <f>SUMPRODUCT(-(Diário!$E$6:$E$2018='Analítico Cp.'!$B86),-(Diário!$P$6:$P$2018=H$1),(Diário!$F$6:$F$2018))+SUMPRODUCT(-(Comp.!$D$5:$D$147='Analítico Cp.'!$B86),-(Comp.!$K$5:$K$147=H$1),(Comp.!$E$5:$E$147))</f>
        <v>0</v>
      </c>
      <c r="I86" s="16">
        <f t="shared" si="13"/>
        <v>1547.1799999999992</v>
      </c>
      <c r="J86" s="188">
        <f t="shared" ref="J86:J114" si="14">IF($I$152=0,0,I86/$I$152)</f>
        <v>1.807848518070126E-3</v>
      </c>
    </row>
    <row r="87" spans="1:10" ht="23.25" customHeight="1" x14ac:dyDescent="0.2">
      <c r="A87" s="68" t="s">
        <v>156</v>
      </c>
      <c r="B87" s="108" t="s">
        <v>70</v>
      </c>
      <c r="C87" s="15">
        <f>SUMPRODUCT(-(Diário!$E$6:$E$2018='Analítico Cp.'!$B87),-(Diário!$P$6:$P$2018=C$1),(Diário!$F$6:$F$2018))+SUMPRODUCT(-(Comp.!$D$5:$D$147='Analítico Cp.'!$B87),-(Comp.!$K$5:$K$147=C$1),(Comp.!$E$5:$E$147))</f>
        <v>0</v>
      </c>
      <c r="D87" s="15">
        <f>SUMPRODUCT(-(Diário!$E$6:$E$2018='Analítico Cp.'!$B87),-(Diário!$P$6:$P$2018=D$1),(Diário!$F$6:$F$2018))+SUMPRODUCT(-(Comp.!$D$5:$D$147='Analítico Cp.'!$B87),-(Comp.!$K$5:$K$147=D$1),(Comp.!$E$5:$E$147))</f>
        <v>0</v>
      </c>
      <c r="E87" s="15">
        <f>SUMPRODUCT(-(Diário!$E$6:$E$2018='Analítico Cp.'!$B87),-(Diário!$P$6:$P$2018=E$1),(Diário!$F$6:$F$2018))+SUMPRODUCT(-(Comp.!$D$5:$D$147='Analítico Cp.'!$B87),-(Comp.!$K$5:$K$147=E$1),(Comp.!$E$5:$E$147))</f>
        <v>0</v>
      </c>
      <c r="F87" s="15">
        <f>SUMPRODUCT(-(Diário!$E$6:$E$2018='Analítico Cp.'!$B87),-(Diário!$P$6:$P$2018=F$1),(Diário!$F$6:$F$2018))+SUMPRODUCT(-(Comp.!$D$5:$D$147='Analítico Cp.'!$B87),-(Comp.!$K$5:$K$147=F$1),(Comp.!$E$5:$E$147))</f>
        <v>0</v>
      </c>
      <c r="G87" s="15">
        <f>SUMPRODUCT(-(Diário!$E$6:$E$2018='Analítico Cp.'!$B87),-(Diário!$P$6:$P$2018=G$1),(Diário!$F$6:$F$2018))+SUMPRODUCT(-(Comp.!$D$5:$D$147='Analítico Cp.'!$B87),-(Comp.!$K$5:$K$147=G$1),(Comp.!$E$5:$E$147))</f>
        <v>0</v>
      </c>
      <c r="H87" s="15">
        <f>SUMPRODUCT(-(Diário!$E$6:$E$2018='Analítico Cp.'!$B87),-(Diário!$P$6:$P$2018=H$1),(Diário!$F$6:$F$2018))+SUMPRODUCT(-(Comp.!$D$5:$D$147='Analítico Cp.'!$B87),-(Comp.!$K$5:$K$147=H$1),(Comp.!$E$5:$E$147))</f>
        <v>0</v>
      </c>
      <c r="I87" s="16">
        <f t="shared" si="13"/>
        <v>0</v>
      </c>
      <c r="J87" s="188">
        <f t="shared" si="14"/>
        <v>0</v>
      </c>
    </row>
    <row r="88" spans="1:10" ht="23.25" customHeight="1" x14ac:dyDescent="0.2">
      <c r="A88" s="68" t="s">
        <v>198</v>
      </c>
      <c r="B88" s="108" t="s">
        <v>68</v>
      </c>
      <c r="C88" s="15">
        <f>SUMPRODUCT(-(Diário!$E$6:$E$2018='Analítico Cp.'!$B88),-(Diário!$P$6:$P$2018=C$1),(Diário!$F$6:$F$2018))+SUMPRODUCT(-(Comp.!$D$5:$D$147='Analítico Cp.'!$B88),-(Comp.!$K$5:$K$147=C$1),(Comp.!$E$5:$E$147))</f>
        <v>83.25</v>
      </c>
      <c r="D88" s="15">
        <f>SUMPRODUCT(-(Diário!$E$6:$E$2018='Analítico Cp.'!$B88),-(Diário!$P$6:$P$2018=D$1),(Diário!$F$6:$F$2018))+SUMPRODUCT(-(Comp.!$D$5:$D$147='Analítico Cp.'!$B88),-(Comp.!$K$5:$K$147=D$1),(Comp.!$E$5:$E$147))</f>
        <v>85.36</v>
      </c>
      <c r="E88" s="15">
        <f>SUMPRODUCT(-(Diário!$E$6:$E$2018='Analítico Cp.'!$B88),-(Diário!$P$6:$P$2018=E$1),(Diário!$F$6:$F$2018))+SUMPRODUCT(-(Comp.!$D$5:$D$147='Analítico Cp.'!$B88),-(Comp.!$K$5:$K$147=E$1),(Comp.!$E$5:$E$147))</f>
        <v>88.42</v>
      </c>
      <c r="F88" s="15">
        <f>SUMPRODUCT(-(Diário!$E$6:$E$2018='Analítico Cp.'!$B88),-(Diário!$P$6:$P$2018=F$1),(Diário!$F$6:$F$2018))+SUMPRODUCT(-(Comp.!$D$5:$D$147='Analítico Cp.'!$B88),-(Comp.!$K$5:$K$147=F$1),(Comp.!$E$5:$E$147))</f>
        <v>84.92</v>
      </c>
      <c r="G88" s="15">
        <f>SUMPRODUCT(-(Diário!$E$6:$E$2018='Analítico Cp.'!$B88),-(Diário!$P$6:$P$2018=G$1),(Diário!$F$6:$F$2018))+SUMPRODUCT(-(Comp.!$D$5:$D$147='Analítico Cp.'!$B88),-(Comp.!$K$5:$K$147=G$1),(Comp.!$E$5:$E$147))</f>
        <v>0</v>
      </c>
      <c r="H88" s="15">
        <f>SUMPRODUCT(-(Diário!$E$6:$E$2018='Analítico Cp.'!$B88),-(Diário!$P$6:$P$2018=H$1),(Diário!$F$6:$F$2018))+SUMPRODUCT(-(Comp.!$D$5:$D$147='Analítico Cp.'!$B88),-(Comp.!$K$5:$K$147=H$1),(Comp.!$E$5:$E$147))</f>
        <v>0</v>
      </c>
      <c r="I88" s="16">
        <f t="shared" si="13"/>
        <v>341.95000000000005</v>
      </c>
      <c r="J88" s="188">
        <f t="shared" si="14"/>
        <v>3.995616545935702E-4</v>
      </c>
    </row>
    <row r="89" spans="1:10" ht="23.25" customHeight="1" x14ac:dyDescent="0.2">
      <c r="A89" s="68" t="s">
        <v>199</v>
      </c>
      <c r="B89" s="108" t="s">
        <v>69</v>
      </c>
      <c r="C89" s="15">
        <f>SUMPRODUCT(-(Diário!$E$6:$E$2018='Analítico Cp.'!$B89),-(Diário!$P$6:$P$2018=C$1),(Diário!$F$6:$F$2018))+SUMPRODUCT(-(Comp.!$D$5:$D$147='Analítico Cp.'!$B89),-(Comp.!$K$5:$K$147=C$1),(Comp.!$E$5:$E$147))</f>
        <v>141.69</v>
      </c>
      <c r="D89" s="15">
        <f>SUMPRODUCT(-(Diário!$E$6:$E$2018='Analítico Cp.'!$B89),-(Diário!$P$6:$P$2018=D$1),(Diário!$F$6:$F$2018))+SUMPRODUCT(-(Comp.!$D$5:$D$147='Analítico Cp.'!$B89),-(Comp.!$K$5:$K$147=D$1),(Comp.!$E$5:$E$147))</f>
        <v>97.48</v>
      </c>
      <c r="E89" s="15">
        <f>SUMPRODUCT(-(Diário!$E$6:$E$2018='Analítico Cp.'!$B89),-(Diário!$P$6:$P$2018=E$1),(Diário!$F$6:$F$2018))+SUMPRODUCT(-(Comp.!$D$5:$D$147='Analítico Cp.'!$B89),-(Comp.!$K$5:$K$147=E$1),(Comp.!$E$5:$E$147))</f>
        <v>0</v>
      </c>
      <c r="F89" s="15">
        <f>SUMPRODUCT(-(Diário!$E$6:$E$2018='Analítico Cp.'!$B89),-(Diário!$P$6:$P$2018=F$1),(Diário!$F$6:$F$2018))+SUMPRODUCT(-(Comp.!$D$5:$D$147='Analítico Cp.'!$B89),-(Comp.!$K$5:$K$147=F$1),(Comp.!$E$5:$E$147))</f>
        <v>0</v>
      </c>
      <c r="G89" s="15">
        <f>SUMPRODUCT(-(Diário!$E$6:$E$2018='Analítico Cp.'!$B89),-(Diário!$P$6:$P$2018=G$1),(Diário!$F$6:$F$2018))+SUMPRODUCT(-(Comp.!$D$5:$D$147='Analítico Cp.'!$B89),-(Comp.!$K$5:$K$147=G$1),(Comp.!$E$5:$E$147))</f>
        <v>0</v>
      </c>
      <c r="H89" s="15">
        <f>SUMPRODUCT(-(Diário!$E$6:$E$2018='Analítico Cp.'!$B89),-(Diário!$P$6:$P$2018=H$1),(Diário!$F$6:$F$2018))+SUMPRODUCT(-(Comp.!$D$5:$D$147='Analítico Cp.'!$B89),-(Comp.!$K$5:$K$147=H$1),(Comp.!$E$5:$E$147))</f>
        <v>0</v>
      </c>
      <c r="I89" s="16">
        <f t="shared" si="13"/>
        <v>239.17000000000002</v>
      </c>
      <c r="J89" s="188">
        <f t="shared" si="14"/>
        <v>2.7946530466192189E-4</v>
      </c>
    </row>
    <row r="90" spans="1:10" ht="23.25" customHeight="1" x14ac:dyDescent="0.2">
      <c r="A90" s="68" t="s">
        <v>200</v>
      </c>
      <c r="B90" s="108" t="s">
        <v>79</v>
      </c>
      <c r="C90" s="15">
        <f>SUMPRODUCT(-(Diário!$E$6:$E$2018='Analítico Cp.'!$B90),-(Diário!$P$6:$P$2018=C$1),(Diário!$F$6:$F$2018))+SUMPRODUCT(-(Comp.!$D$5:$D$147='Analítico Cp.'!$B90),-(Comp.!$K$5:$K$147=C$1),(Comp.!$E$5:$E$147))</f>
        <v>195.3</v>
      </c>
      <c r="D90" s="15">
        <f>SUMPRODUCT(-(Diário!$E$6:$E$2018='Analítico Cp.'!$B90),-(Diário!$P$6:$P$2018=D$1),(Diário!$F$6:$F$2018))+SUMPRODUCT(-(Comp.!$D$5:$D$147='Analítico Cp.'!$B90),-(Comp.!$K$5:$K$147=D$1),(Comp.!$E$5:$E$147))</f>
        <v>253.82</v>
      </c>
      <c r="E90" s="15">
        <f>SUMPRODUCT(-(Diário!$E$6:$E$2018='Analítico Cp.'!$B90),-(Diário!$P$6:$P$2018=E$1),(Diário!$F$6:$F$2018))+SUMPRODUCT(-(Comp.!$D$5:$D$147='Analítico Cp.'!$B90),-(Comp.!$K$5:$K$147=E$1),(Comp.!$E$5:$E$147))</f>
        <v>960.14</v>
      </c>
      <c r="F90" s="15">
        <f>SUMPRODUCT(-(Diário!$E$6:$E$2018='Analítico Cp.'!$B90),-(Diário!$P$6:$P$2018=F$1),(Diário!$F$6:$F$2018))+SUMPRODUCT(-(Comp.!$D$5:$D$147='Analítico Cp.'!$B90),-(Comp.!$K$5:$K$147=F$1),(Comp.!$E$5:$E$147))</f>
        <v>204.39</v>
      </c>
      <c r="G90" s="15">
        <f>SUMPRODUCT(-(Diário!$E$6:$E$2018='Analítico Cp.'!$B90),-(Diário!$P$6:$P$2018=G$1),(Diário!$F$6:$F$2018))+SUMPRODUCT(-(Comp.!$D$5:$D$147='Analítico Cp.'!$B90),-(Comp.!$K$5:$K$147=G$1),(Comp.!$E$5:$E$147))</f>
        <v>0</v>
      </c>
      <c r="H90" s="15">
        <f>SUMPRODUCT(-(Diário!$E$6:$E$2018='Analítico Cp.'!$B90),-(Diário!$P$6:$P$2018=H$1),(Diário!$F$6:$F$2018))+SUMPRODUCT(-(Comp.!$D$5:$D$147='Analítico Cp.'!$B90),-(Comp.!$K$5:$K$147=H$1),(Comp.!$E$5:$E$147))</f>
        <v>0</v>
      </c>
      <c r="I90" s="16">
        <f t="shared" si="13"/>
        <v>1613.65</v>
      </c>
      <c r="J90" s="188">
        <f t="shared" si="14"/>
        <v>1.8855173678459264E-3</v>
      </c>
    </row>
    <row r="91" spans="1:10" ht="23.25" customHeight="1" x14ac:dyDescent="0.2">
      <c r="A91" s="68" t="s">
        <v>201</v>
      </c>
      <c r="B91" s="108" t="s">
        <v>71</v>
      </c>
      <c r="C91" s="15">
        <f>SUMPRODUCT(-(Diário!$E$6:$E$2018='Analítico Cp.'!$B91),-(Diário!$P$6:$P$2018=C$1),(Diário!$F$6:$F$2018))+SUMPRODUCT(-(Comp.!$D$5:$D$147='Analítico Cp.'!$B91),-(Comp.!$K$5:$K$147=C$1),(Comp.!$E$5:$E$147))</f>
        <v>0</v>
      </c>
      <c r="D91" s="15">
        <f>SUMPRODUCT(-(Diário!$E$6:$E$2018='Analítico Cp.'!$B91),-(Diário!$P$6:$P$2018=D$1),(Diário!$F$6:$F$2018))+SUMPRODUCT(-(Comp.!$D$5:$D$147='Analítico Cp.'!$B91),-(Comp.!$K$5:$K$147=D$1),(Comp.!$E$5:$E$147))</f>
        <v>0</v>
      </c>
      <c r="E91" s="15">
        <f>SUMPRODUCT(-(Diário!$E$6:$E$2018='Analítico Cp.'!$B91),-(Diário!$P$6:$P$2018=E$1),(Diário!$F$6:$F$2018))+SUMPRODUCT(-(Comp.!$D$5:$D$147='Analítico Cp.'!$B91),-(Comp.!$K$5:$K$147=E$1),(Comp.!$E$5:$E$147))</f>
        <v>0</v>
      </c>
      <c r="F91" s="15">
        <f>SUMPRODUCT(-(Diário!$E$6:$E$2018='Analítico Cp.'!$B91),-(Diário!$P$6:$P$2018=F$1),(Diário!$F$6:$F$2018))+SUMPRODUCT(-(Comp.!$D$5:$D$147='Analítico Cp.'!$B91),-(Comp.!$K$5:$K$147=F$1),(Comp.!$E$5:$E$147))</f>
        <v>0</v>
      </c>
      <c r="G91" s="15">
        <f>SUMPRODUCT(-(Diário!$E$6:$E$2018='Analítico Cp.'!$B91),-(Diário!$P$6:$P$2018=G$1),(Diário!$F$6:$F$2018))+SUMPRODUCT(-(Comp.!$D$5:$D$147='Analítico Cp.'!$B91),-(Comp.!$K$5:$K$147=G$1),(Comp.!$E$5:$E$147))</f>
        <v>0</v>
      </c>
      <c r="H91" s="15">
        <f>SUMPRODUCT(-(Diário!$E$6:$E$2018='Analítico Cp.'!$B91),-(Diário!$P$6:$P$2018=H$1),(Diário!$F$6:$F$2018))+SUMPRODUCT(-(Comp.!$D$5:$D$147='Analítico Cp.'!$B91),-(Comp.!$K$5:$K$147=H$1),(Comp.!$E$5:$E$147))</f>
        <v>0</v>
      </c>
      <c r="I91" s="16">
        <f t="shared" si="13"/>
        <v>0</v>
      </c>
      <c r="J91" s="188">
        <f t="shared" si="14"/>
        <v>0</v>
      </c>
    </row>
    <row r="92" spans="1:10" ht="23.25" customHeight="1" x14ac:dyDescent="0.2">
      <c r="A92" s="68" t="s">
        <v>202</v>
      </c>
      <c r="B92" s="108" t="s">
        <v>143</v>
      </c>
      <c r="C92" s="15">
        <f>SUMPRODUCT(-(Diário!$E$6:$E$2018='Analítico Cp.'!$B92),-(Diário!$P$6:$P$2018=C$1),(Diário!$F$6:$F$2018))+SUMPRODUCT(-(Comp.!$D$5:$D$147='Analítico Cp.'!$B92),-(Comp.!$K$5:$K$147=C$1),(Comp.!$E$5:$E$147))</f>
        <v>0</v>
      </c>
      <c r="D92" s="15">
        <f>SUMPRODUCT(-(Diário!$E$6:$E$2018='Analítico Cp.'!$B92),-(Diário!$P$6:$P$2018=D$1),(Diário!$F$6:$F$2018))+SUMPRODUCT(-(Comp.!$D$5:$D$147='Analítico Cp.'!$B92),-(Comp.!$K$5:$K$147=D$1),(Comp.!$E$5:$E$147))</f>
        <v>303.04000000000002</v>
      </c>
      <c r="E92" s="15">
        <f>SUMPRODUCT(-(Diário!$E$6:$E$2018='Analítico Cp.'!$B92),-(Diário!$P$6:$P$2018=E$1),(Diário!$F$6:$F$2018))+SUMPRODUCT(-(Comp.!$D$5:$D$147='Analítico Cp.'!$B92),-(Comp.!$K$5:$K$147=E$1),(Comp.!$E$5:$E$147))</f>
        <v>0</v>
      </c>
      <c r="F92" s="15">
        <f>SUMPRODUCT(-(Diário!$E$6:$E$2018='Analítico Cp.'!$B92),-(Diário!$P$6:$P$2018=F$1),(Diário!$F$6:$F$2018))+SUMPRODUCT(-(Comp.!$D$5:$D$147='Analítico Cp.'!$B92),-(Comp.!$K$5:$K$147=F$1),(Comp.!$E$5:$E$147))</f>
        <v>0</v>
      </c>
      <c r="G92" s="15">
        <f>SUMPRODUCT(-(Diário!$E$6:$E$2018='Analítico Cp.'!$B92),-(Diário!$P$6:$P$2018=G$1),(Diário!$F$6:$F$2018))+SUMPRODUCT(-(Comp.!$D$5:$D$147='Analítico Cp.'!$B92),-(Comp.!$K$5:$K$147=G$1),(Comp.!$E$5:$E$147))</f>
        <v>0</v>
      </c>
      <c r="H92" s="15">
        <f>SUMPRODUCT(-(Diário!$E$6:$E$2018='Analítico Cp.'!$B92),-(Diário!$P$6:$P$2018=H$1),(Diário!$F$6:$F$2018))+SUMPRODUCT(-(Comp.!$D$5:$D$147='Analítico Cp.'!$B92),-(Comp.!$K$5:$K$147=H$1),(Comp.!$E$5:$E$147))</f>
        <v>0</v>
      </c>
      <c r="I92" s="16">
        <f t="shared" si="13"/>
        <v>303.04000000000002</v>
      </c>
      <c r="J92" s="188">
        <f t="shared" si="14"/>
        <v>3.5409610705669107E-4</v>
      </c>
    </row>
    <row r="93" spans="1:10" ht="23.25" customHeight="1" x14ac:dyDescent="0.2">
      <c r="A93" s="68" t="s">
        <v>203</v>
      </c>
      <c r="B93" s="108" t="s">
        <v>141</v>
      </c>
      <c r="C93" s="15">
        <f>SUMPRODUCT(-(Diário!$E$6:$E$2018='Analítico Cp.'!$B93),-(Diário!$P$6:$P$2018=C$1),(Diário!$F$6:$F$2018))+SUMPRODUCT(-(Comp.!$D$5:$D$147='Analítico Cp.'!$B93),-(Comp.!$K$5:$K$147=C$1),(Comp.!$E$5:$E$147))</f>
        <v>0</v>
      </c>
      <c r="D93" s="15">
        <f>SUMPRODUCT(-(Diário!$E$6:$E$2018='Analítico Cp.'!$B93),-(Diário!$P$6:$P$2018=D$1),(Diário!$F$6:$F$2018))+SUMPRODUCT(-(Comp.!$D$5:$D$147='Analítico Cp.'!$B93),-(Comp.!$K$5:$K$147=D$1),(Comp.!$E$5:$E$147))</f>
        <v>710.7</v>
      </c>
      <c r="E93" s="15">
        <f>SUMPRODUCT(-(Diário!$E$6:$E$2018='Analítico Cp.'!$B93),-(Diário!$P$6:$P$2018=E$1),(Diário!$F$6:$F$2018))+SUMPRODUCT(-(Comp.!$D$5:$D$147='Analítico Cp.'!$B93),-(Comp.!$K$5:$K$147=E$1),(Comp.!$E$5:$E$147))</f>
        <v>0</v>
      </c>
      <c r="F93" s="15">
        <f>SUMPRODUCT(-(Diário!$E$6:$E$2018='Analítico Cp.'!$B93),-(Diário!$P$6:$P$2018=F$1),(Diário!$F$6:$F$2018))+SUMPRODUCT(-(Comp.!$D$5:$D$147='Analítico Cp.'!$B93),-(Comp.!$K$5:$K$147=F$1),(Comp.!$E$5:$E$147))</f>
        <v>0</v>
      </c>
      <c r="G93" s="15">
        <f>SUMPRODUCT(-(Diário!$E$6:$E$2018='Analítico Cp.'!$B93),-(Diário!$P$6:$P$2018=G$1),(Diário!$F$6:$F$2018))+SUMPRODUCT(-(Comp.!$D$5:$D$147='Analítico Cp.'!$B93),-(Comp.!$K$5:$K$147=G$1),(Comp.!$E$5:$E$147))</f>
        <v>0</v>
      </c>
      <c r="H93" s="15">
        <f>SUMPRODUCT(-(Diário!$E$6:$E$2018='Analítico Cp.'!$B93),-(Diário!$P$6:$P$2018=H$1),(Diário!$F$6:$F$2018))+SUMPRODUCT(-(Comp.!$D$5:$D$147='Analítico Cp.'!$B93),-(Comp.!$K$5:$K$147=H$1),(Comp.!$E$5:$E$147))</f>
        <v>0</v>
      </c>
      <c r="I93" s="16">
        <f t="shared" si="13"/>
        <v>710.7</v>
      </c>
      <c r="J93" s="188">
        <f t="shared" si="14"/>
        <v>8.3043856680699031E-4</v>
      </c>
    </row>
    <row r="94" spans="1:10" ht="23.25" customHeight="1" x14ac:dyDescent="0.2">
      <c r="A94" s="68" t="s">
        <v>204</v>
      </c>
      <c r="B94" s="108" t="s">
        <v>63</v>
      </c>
      <c r="C94" s="15">
        <f>SUMPRODUCT(-(Diário!$E$6:$E$2018='Analítico Cp.'!$B94),-(Diário!$P$6:$P$2018=C$1),(Diário!$F$6:$F$2018))+SUMPRODUCT(-(Comp.!$D$5:$D$147='Analítico Cp.'!$B94),-(Comp.!$K$5:$K$147=C$1),(Comp.!$E$5:$E$147))</f>
        <v>463.75</v>
      </c>
      <c r="D94" s="15">
        <f>SUMPRODUCT(-(Diário!$E$6:$E$2018='Analítico Cp.'!$B94),-(Diário!$P$6:$P$2018=D$1),(Diário!$F$6:$F$2018))+SUMPRODUCT(-(Comp.!$D$5:$D$147='Analítico Cp.'!$B94),-(Comp.!$K$5:$K$147=D$1),(Comp.!$E$5:$E$147))</f>
        <v>0</v>
      </c>
      <c r="E94" s="15">
        <f>SUMPRODUCT(-(Diário!$E$6:$E$2018='Analítico Cp.'!$B94),-(Diário!$P$6:$P$2018=E$1),(Diário!$F$6:$F$2018))+SUMPRODUCT(-(Comp.!$D$5:$D$147='Analítico Cp.'!$B94),-(Comp.!$K$5:$K$147=E$1),(Comp.!$E$5:$E$147))</f>
        <v>0</v>
      </c>
      <c r="F94" s="15">
        <f>SUMPRODUCT(-(Diário!$E$6:$E$2018='Analítico Cp.'!$B94),-(Diário!$P$6:$P$2018=F$1),(Diário!$F$6:$F$2018))+SUMPRODUCT(-(Comp.!$D$5:$D$147='Analítico Cp.'!$B94),-(Comp.!$K$5:$K$147=F$1),(Comp.!$E$5:$E$147))</f>
        <v>4567.04</v>
      </c>
      <c r="G94" s="15">
        <f>SUMPRODUCT(-(Diário!$E$6:$E$2018='Analítico Cp.'!$B94),-(Diário!$P$6:$P$2018=G$1),(Diário!$F$6:$F$2018))+SUMPRODUCT(-(Comp.!$D$5:$D$147='Analítico Cp.'!$B94),-(Comp.!$K$5:$K$147=G$1),(Comp.!$E$5:$E$147))</f>
        <v>0</v>
      </c>
      <c r="H94" s="15">
        <f>SUMPRODUCT(-(Diário!$E$6:$E$2018='Analítico Cp.'!$B94),-(Diário!$P$6:$P$2018=H$1),(Diário!$F$6:$F$2018))+SUMPRODUCT(-(Comp.!$D$5:$D$147='Analítico Cp.'!$B94),-(Comp.!$K$5:$K$147=H$1),(Comp.!$E$5:$E$147))</f>
        <v>0</v>
      </c>
      <c r="I94" s="16">
        <f t="shared" si="13"/>
        <v>5030.79</v>
      </c>
      <c r="J94" s="188">
        <f t="shared" si="14"/>
        <v>5.8783763015434623E-3</v>
      </c>
    </row>
    <row r="95" spans="1:10" ht="23.25" customHeight="1" x14ac:dyDescent="0.2">
      <c r="A95" s="68" t="s">
        <v>205</v>
      </c>
      <c r="B95" s="108" t="s">
        <v>89</v>
      </c>
      <c r="C95" s="15">
        <f>SUMPRODUCT(-(Diário!$E$6:$E$2018='Analítico Cp.'!$B95),-(Diário!$P$6:$P$2018=C$1),(Diário!$F$6:$F$2018))+SUMPRODUCT(-(Comp.!$D$5:$D$147='Analítico Cp.'!$B95),-(Comp.!$K$5:$K$147=C$1),(Comp.!$E$5:$E$147))</f>
        <v>137.11000000000001</v>
      </c>
      <c r="D95" s="15">
        <f>SUMPRODUCT(-(Diário!$E$6:$E$2018='Analítico Cp.'!$B95),-(Diário!$P$6:$P$2018=D$1),(Diário!$F$6:$F$2018))+SUMPRODUCT(-(Comp.!$D$5:$D$147='Analítico Cp.'!$B95),-(Comp.!$K$5:$K$147=D$1),(Comp.!$E$5:$E$147))</f>
        <v>0</v>
      </c>
      <c r="E95" s="15">
        <f>SUMPRODUCT(-(Diário!$E$6:$E$2018='Analítico Cp.'!$B95),-(Diário!$P$6:$P$2018=E$1),(Diário!$F$6:$F$2018))+SUMPRODUCT(-(Comp.!$D$5:$D$147='Analítico Cp.'!$B95),-(Comp.!$K$5:$K$147=E$1),(Comp.!$E$5:$E$147))</f>
        <v>0</v>
      </c>
      <c r="F95" s="15">
        <f>SUMPRODUCT(-(Diário!$E$6:$E$2018='Analítico Cp.'!$B95),-(Diário!$P$6:$P$2018=F$1),(Diário!$F$6:$F$2018))+SUMPRODUCT(-(Comp.!$D$5:$D$147='Analítico Cp.'!$B95),-(Comp.!$K$5:$K$147=F$1),(Comp.!$E$5:$E$147))</f>
        <v>0</v>
      </c>
      <c r="G95" s="15">
        <f>SUMPRODUCT(-(Diário!$E$6:$E$2018='Analítico Cp.'!$B95),-(Diário!$P$6:$P$2018=G$1),(Diário!$F$6:$F$2018))+SUMPRODUCT(-(Comp.!$D$5:$D$147='Analítico Cp.'!$B95),-(Comp.!$K$5:$K$147=G$1),(Comp.!$E$5:$E$147))</f>
        <v>0</v>
      </c>
      <c r="H95" s="15">
        <f>SUMPRODUCT(-(Diário!$E$6:$E$2018='Analítico Cp.'!$B95),-(Diário!$P$6:$P$2018=H$1),(Diário!$F$6:$F$2018))+SUMPRODUCT(-(Comp.!$D$5:$D$147='Analítico Cp.'!$B95),-(Comp.!$K$5:$K$147=H$1),(Comp.!$E$5:$E$147))</f>
        <v>0</v>
      </c>
      <c r="I95" s="16">
        <f t="shared" si="13"/>
        <v>137.11000000000001</v>
      </c>
      <c r="J95" s="188">
        <f t="shared" si="14"/>
        <v>1.6021026015886652E-4</v>
      </c>
    </row>
    <row r="96" spans="1:10" ht="23.25" customHeight="1" x14ac:dyDescent="0.2">
      <c r="A96" s="68" t="s">
        <v>206</v>
      </c>
      <c r="B96" s="108" t="s">
        <v>264</v>
      </c>
      <c r="C96" s="15">
        <f>SUMPRODUCT(-(Diário!$E$6:$E$2018='Analítico Cp.'!$B96),-(Diário!$P$6:$P$2018=C$1),(Diário!$F$6:$F$2018))+SUMPRODUCT(-(Comp.!$D$5:$D$147='Analítico Cp.'!$B96),-(Comp.!$K$5:$K$147=C$1),(Comp.!$E$5:$E$147))</f>
        <v>0</v>
      </c>
      <c r="D96" s="15">
        <f>SUMPRODUCT(-(Diário!$E$6:$E$2018='Analítico Cp.'!$B96),-(Diário!$P$6:$P$2018=D$1),(Diário!$F$6:$F$2018))+SUMPRODUCT(-(Comp.!$D$5:$D$147='Analítico Cp.'!$B96),-(Comp.!$K$5:$K$147=D$1),(Comp.!$E$5:$E$147))</f>
        <v>0</v>
      </c>
      <c r="E96" s="15">
        <f>SUMPRODUCT(-(Diário!$E$6:$E$2018='Analítico Cp.'!$B96),-(Diário!$P$6:$P$2018=E$1),(Diário!$F$6:$F$2018))+SUMPRODUCT(-(Comp.!$D$5:$D$147='Analítico Cp.'!$B96),-(Comp.!$K$5:$K$147=E$1),(Comp.!$E$5:$E$147))</f>
        <v>0</v>
      </c>
      <c r="F96" s="15">
        <f>SUMPRODUCT(-(Diário!$E$6:$E$2018='Analítico Cp.'!$B96),-(Diário!$P$6:$P$2018=F$1),(Diário!$F$6:$F$2018))+SUMPRODUCT(-(Comp.!$D$5:$D$147='Analítico Cp.'!$B96),-(Comp.!$K$5:$K$147=F$1),(Comp.!$E$5:$E$147))</f>
        <v>0</v>
      </c>
      <c r="G96" s="15">
        <f>SUMPRODUCT(-(Diário!$E$6:$E$2018='Analítico Cp.'!$B96),-(Diário!$P$6:$P$2018=G$1),(Diário!$F$6:$F$2018))+SUMPRODUCT(-(Comp.!$D$5:$D$147='Analítico Cp.'!$B96),-(Comp.!$K$5:$K$147=G$1),(Comp.!$E$5:$E$147))</f>
        <v>0</v>
      </c>
      <c r="H96" s="15">
        <f>SUMPRODUCT(-(Diário!$E$6:$E$2018='Analítico Cp.'!$B96),-(Diário!$P$6:$P$2018=H$1),(Diário!$F$6:$F$2018))+SUMPRODUCT(-(Comp.!$D$5:$D$147='Analítico Cp.'!$B96),-(Comp.!$K$5:$K$147=H$1),(Comp.!$E$5:$E$147))</f>
        <v>0</v>
      </c>
      <c r="I96" s="16">
        <f t="shared" si="13"/>
        <v>0</v>
      </c>
      <c r="J96" s="188">
        <f t="shared" si="14"/>
        <v>0</v>
      </c>
    </row>
    <row r="97" spans="1:10" ht="23.25" customHeight="1" x14ac:dyDescent="0.2">
      <c r="A97" s="68" t="s">
        <v>207</v>
      </c>
      <c r="B97" s="108" t="s">
        <v>0</v>
      </c>
      <c r="C97" s="15">
        <f>SUMPRODUCT(-(Diário!$E$6:$E$2018='Analítico Cp.'!$B97),-(Diário!$P$6:$P$2018=C$1),(Diário!$F$6:$F$2018))+SUMPRODUCT(-(Comp.!$D$5:$D$147='Analítico Cp.'!$B97),-(Comp.!$K$5:$K$147=C$1),(Comp.!$E$5:$E$147))</f>
        <v>148.9</v>
      </c>
      <c r="D97" s="15">
        <f>SUMPRODUCT(-(Diário!$E$6:$E$2018='Analítico Cp.'!$B97),-(Diário!$P$6:$P$2018=D$1),(Diário!$F$6:$F$2018))+SUMPRODUCT(-(Comp.!$D$5:$D$147='Analítico Cp.'!$B97),-(Comp.!$K$5:$K$147=D$1),(Comp.!$E$5:$E$147))</f>
        <v>0</v>
      </c>
      <c r="E97" s="15">
        <f>SUMPRODUCT(-(Diário!$E$6:$E$2018='Analítico Cp.'!$B97),-(Diário!$P$6:$P$2018=E$1),(Diário!$F$6:$F$2018))+SUMPRODUCT(-(Comp.!$D$5:$D$147='Analítico Cp.'!$B97),-(Comp.!$K$5:$K$147=E$1),(Comp.!$E$5:$E$147))</f>
        <v>0</v>
      </c>
      <c r="F97" s="15">
        <f>SUMPRODUCT(-(Diário!$E$6:$E$2018='Analítico Cp.'!$B97),-(Diário!$P$6:$P$2018=F$1),(Diário!$F$6:$F$2018))+SUMPRODUCT(-(Comp.!$D$5:$D$147='Analítico Cp.'!$B97),-(Comp.!$K$5:$K$147=F$1),(Comp.!$E$5:$E$147))</f>
        <v>0</v>
      </c>
      <c r="G97" s="15">
        <f>SUMPRODUCT(-(Diário!$E$6:$E$2018='Analítico Cp.'!$B97),-(Diário!$P$6:$P$2018=G$1),(Diário!$F$6:$F$2018))+SUMPRODUCT(-(Comp.!$D$5:$D$147='Analítico Cp.'!$B97),-(Comp.!$K$5:$K$147=G$1),(Comp.!$E$5:$E$147))</f>
        <v>0</v>
      </c>
      <c r="H97" s="15">
        <f>SUMPRODUCT(-(Diário!$E$6:$E$2018='Analítico Cp.'!$B97),-(Diário!$P$6:$P$2018=H$1),(Diário!$F$6:$F$2018))+SUMPRODUCT(-(Comp.!$D$5:$D$147='Analítico Cp.'!$B97),-(Comp.!$K$5:$K$147=H$1),(Comp.!$E$5:$E$147))</f>
        <v>0</v>
      </c>
      <c r="I97" s="16">
        <f t="shared" si="13"/>
        <v>148.9</v>
      </c>
      <c r="J97" s="188">
        <f t="shared" si="14"/>
        <v>1.7398663655207662E-4</v>
      </c>
    </row>
    <row r="98" spans="1:10" ht="23.25" customHeight="1" x14ac:dyDescent="0.2">
      <c r="A98" s="68" t="s">
        <v>208</v>
      </c>
      <c r="B98" s="109" t="s">
        <v>90</v>
      </c>
      <c r="C98" s="15">
        <f>SUMPRODUCT(-(Diário!$E$6:$E$2018='Analítico Cp.'!$B98),-(Diário!$P$6:$P$2018=C$1),(Diário!$F$6:$F$2018))+SUMPRODUCT(-(Comp.!$D$5:$D$147='Analítico Cp.'!$B98),-(Comp.!$K$5:$K$147=C$1),(Comp.!$E$5:$E$147))</f>
        <v>0</v>
      </c>
      <c r="D98" s="15">
        <f>SUMPRODUCT(-(Diário!$E$6:$E$2018='Analítico Cp.'!$B98),-(Diário!$P$6:$P$2018=D$1),(Diário!$F$6:$F$2018))+SUMPRODUCT(-(Comp.!$D$5:$D$147='Analítico Cp.'!$B98),-(Comp.!$K$5:$K$147=D$1),(Comp.!$E$5:$E$147))</f>
        <v>0</v>
      </c>
      <c r="E98" s="15">
        <f>SUMPRODUCT(-(Diário!$E$6:$E$2018='Analítico Cp.'!$B98),-(Diário!$P$6:$P$2018=E$1),(Diário!$F$6:$F$2018))+SUMPRODUCT(-(Comp.!$D$5:$D$147='Analítico Cp.'!$B98),-(Comp.!$K$5:$K$147=E$1),(Comp.!$E$5:$E$147))</f>
        <v>0</v>
      </c>
      <c r="F98" s="15">
        <f>SUMPRODUCT(-(Diário!$E$6:$E$2018='Analítico Cp.'!$B98),-(Diário!$P$6:$P$2018=F$1),(Diário!$F$6:$F$2018))+SUMPRODUCT(-(Comp.!$D$5:$D$147='Analítico Cp.'!$B98),-(Comp.!$K$5:$K$147=F$1),(Comp.!$E$5:$E$147))</f>
        <v>0</v>
      </c>
      <c r="G98" s="15">
        <f>SUMPRODUCT(-(Diário!$E$6:$E$2018='Analítico Cp.'!$B98),-(Diário!$P$6:$P$2018=G$1),(Diário!$F$6:$F$2018))+SUMPRODUCT(-(Comp.!$D$5:$D$147='Analítico Cp.'!$B98),-(Comp.!$K$5:$K$147=G$1),(Comp.!$E$5:$E$147))</f>
        <v>0</v>
      </c>
      <c r="H98" s="15">
        <f>SUMPRODUCT(-(Diário!$E$6:$E$2018='Analítico Cp.'!$B98),-(Diário!$P$6:$P$2018=H$1),(Diário!$F$6:$F$2018))+SUMPRODUCT(-(Comp.!$D$5:$D$147='Analítico Cp.'!$B98),-(Comp.!$K$5:$K$147=H$1),(Comp.!$E$5:$E$147))</f>
        <v>0</v>
      </c>
      <c r="I98" s="16">
        <f t="shared" si="13"/>
        <v>0</v>
      </c>
      <c r="J98" s="188">
        <f t="shared" si="14"/>
        <v>0</v>
      </c>
    </row>
    <row r="99" spans="1:10" ht="23.25" customHeight="1" x14ac:dyDescent="0.2">
      <c r="A99" s="68" t="s">
        <v>209</v>
      </c>
      <c r="B99" s="110" t="s">
        <v>230</v>
      </c>
      <c r="C99" s="15">
        <f>SUMPRODUCT(-(Diário!$E$6:$E$2018='Analítico Cp.'!$B99),-(Diário!$P$6:$P$2018=C$1),(Diário!$F$6:$F$2018))+SUMPRODUCT(-(Comp.!$D$5:$D$147='Analítico Cp.'!$B99),-(Comp.!$K$5:$K$147=C$1),(Comp.!$E$5:$E$147))</f>
        <v>0</v>
      </c>
      <c r="D99" s="15">
        <f>SUMPRODUCT(-(Diário!$E$6:$E$2018='Analítico Cp.'!$B99),-(Diário!$P$6:$P$2018=D$1),(Diário!$F$6:$F$2018))+SUMPRODUCT(-(Comp.!$D$5:$D$147='Analítico Cp.'!$B99),-(Comp.!$K$5:$K$147=D$1),(Comp.!$E$5:$E$147))</f>
        <v>0</v>
      </c>
      <c r="E99" s="15">
        <f>SUMPRODUCT(-(Diário!$E$6:$E$2018='Analítico Cp.'!$B99),-(Diário!$P$6:$P$2018=E$1),(Diário!$F$6:$F$2018))+SUMPRODUCT(-(Comp.!$D$5:$D$147='Analítico Cp.'!$B99),-(Comp.!$K$5:$K$147=E$1),(Comp.!$E$5:$E$147))</f>
        <v>0</v>
      </c>
      <c r="F99" s="15">
        <f>SUMPRODUCT(-(Diário!$E$6:$E$2018='Analítico Cp.'!$B99),-(Diário!$P$6:$P$2018=F$1),(Diário!$F$6:$F$2018))+SUMPRODUCT(-(Comp.!$D$5:$D$147='Analítico Cp.'!$B99),-(Comp.!$K$5:$K$147=F$1),(Comp.!$E$5:$E$147))</f>
        <v>0</v>
      </c>
      <c r="G99" s="15">
        <f>SUMPRODUCT(-(Diário!$E$6:$E$2018='Analítico Cp.'!$B99),-(Diário!$P$6:$P$2018=G$1),(Diário!$F$6:$F$2018))+SUMPRODUCT(-(Comp.!$D$5:$D$147='Analítico Cp.'!$B99),-(Comp.!$K$5:$K$147=G$1),(Comp.!$E$5:$E$147))</f>
        <v>0</v>
      </c>
      <c r="H99" s="15">
        <f>SUMPRODUCT(-(Diário!$E$6:$E$2018='Analítico Cp.'!$B99),-(Diário!$P$6:$P$2018=H$1),(Diário!$F$6:$F$2018))+SUMPRODUCT(-(Comp.!$D$5:$D$147='Analítico Cp.'!$B99),-(Comp.!$K$5:$K$147=H$1),(Comp.!$E$5:$E$147))</f>
        <v>0</v>
      </c>
      <c r="I99" s="16">
        <f t="shared" si="13"/>
        <v>0</v>
      </c>
      <c r="J99" s="188">
        <f t="shared" si="14"/>
        <v>0</v>
      </c>
    </row>
    <row r="100" spans="1:10" ht="23.25" customHeight="1" x14ac:dyDescent="0.2">
      <c r="A100" s="68" t="s">
        <v>210</v>
      </c>
      <c r="B100" s="109" t="s">
        <v>274</v>
      </c>
      <c r="C100" s="15">
        <f>SUMPRODUCT(-(Diário!$E$6:$E$2018='Analítico Cp.'!$B100),-(Diário!$P$6:$P$2018=C$1),(Diário!$F$6:$F$2018))+SUMPRODUCT(-(Comp.!$D$5:$D$147='Analítico Cp.'!$B100),-(Comp.!$K$5:$K$147=C$1),(Comp.!$E$5:$E$147))</f>
        <v>1483.43</v>
      </c>
      <c r="D100" s="15">
        <f>SUMPRODUCT(-(Diário!$E$6:$E$2018='Analítico Cp.'!$B100),-(Diário!$P$6:$P$2018=D$1),(Diário!$F$6:$F$2018))+SUMPRODUCT(-(Comp.!$D$5:$D$147='Analítico Cp.'!$B100),-(Comp.!$K$5:$K$147=D$1),(Comp.!$E$5:$E$147))</f>
        <v>0</v>
      </c>
      <c r="E100" s="15">
        <f>SUMPRODUCT(-(Diário!$E$6:$E$2018='Analítico Cp.'!$B100),-(Diário!$P$6:$P$2018=E$1),(Diário!$F$6:$F$2018))+SUMPRODUCT(-(Comp.!$D$5:$D$147='Analítico Cp.'!$B100),-(Comp.!$K$5:$K$147=E$1),(Comp.!$E$5:$E$147))</f>
        <v>0</v>
      </c>
      <c r="F100" s="15">
        <f>SUMPRODUCT(-(Diário!$E$6:$E$2018='Analítico Cp.'!$B100),-(Diário!$P$6:$P$2018=F$1),(Diário!$F$6:$F$2018))+SUMPRODUCT(-(Comp.!$D$5:$D$147='Analítico Cp.'!$B100),-(Comp.!$K$5:$K$147=F$1),(Comp.!$E$5:$E$147))</f>
        <v>337.96</v>
      </c>
      <c r="G100" s="15">
        <f>SUMPRODUCT(-(Diário!$E$6:$E$2018='Analítico Cp.'!$B100),-(Diário!$P$6:$P$2018=G$1),(Diário!$F$6:$F$2018))+SUMPRODUCT(-(Comp.!$D$5:$D$147='Analítico Cp.'!$B100),-(Comp.!$K$5:$K$147=G$1),(Comp.!$E$5:$E$147))</f>
        <v>0</v>
      </c>
      <c r="H100" s="15">
        <f>SUMPRODUCT(-(Diário!$E$6:$E$2018='Analítico Cp.'!$B100),-(Diário!$P$6:$P$2018=H$1),(Diário!$F$6:$F$2018))+SUMPRODUCT(-(Comp.!$D$5:$D$147='Analítico Cp.'!$B100),-(Comp.!$K$5:$K$147=H$1),(Comp.!$E$5:$E$147))</f>
        <v>0</v>
      </c>
      <c r="I100" s="16">
        <f t="shared" si="13"/>
        <v>1821.39</v>
      </c>
      <c r="J100" s="188">
        <f t="shared" si="14"/>
        <v>2.1282573535902406E-3</v>
      </c>
    </row>
    <row r="101" spans="1:10" ht="23.25" customHeight="1" x14ac:dyDescent="0.2">
      <c r="A101" s="68" t="s">
        <v>211</v>
      </c>
      <c r="B101" s="108" t="s">
        <v>99</v>
      </c>
      <c r="C101" s="15">
        <f>SUMPRODUCT(-(Diário!$E$6:$E$2018='Analítico Cp.'!$B101),-(Diário!$P$6:$P$2018=C$1),(Diário!$F$6:$F$2018))+SUMPRODUCT(-(Comp.!$D$5:$D$147='Analítico Cp.'!$B101),-(Comp.!$K$5:$K$147=C$1),(Comp.!$E$5:$E$147))</f>
        <v>0</v>
      </c>
      <c r="D101" s="15">
        <f>SUMPRODUCT(-(Diário!$E$6:$E$2018='Analítico Cp.'!$B101),-(Diário!$P$6:$P$2018=D$1),(Diário!$F$6:$F$2018))+SUMPRODUCT(-(Comp.!$D$5:$D$147='Analítico Cp.'!$B101),-(Comp.!$K$5:$K$147=D$1),(Comp.!$E$5:$E$147))</f>
        <v>0</v>
      </c>
      <c r="E101" s="15">
        <f>SUMPRODUCT(-(Diário!$E$6:$E$2018='Analítico Cp.'!$B101),-(Diário!$P$6:$P$2018=E$1),(Diário!$F$6:$F$2018))+SUMPRODUCT(-(Comp.!$D$5:$D$147='Analítico Cp.'!$B101),-(Comp.!$K$5:$K$147=E$1),(Comp.!$E$5:$E$147))</f>
        <v>0</v>
      </c>
      <c r="F101" s="15">
        <f>SUMPRODUCT(-(Diário!$E$6:$E$2018='Analítico Cp.'!$B101),-(Diário!$P$6:$P$2018=F$1),(Diário!$F$6:$F$2018))+SUMPRODUCT(-(Comp.!$D$5:$D$147='Analítico Cp.'!$B101),-(Comp.!$K$5:$K$147=F$1),(Comp.!$E$5:$E$147))</f>
        <v>0</v>
      </c>
      <c r="G101" s="15">
        <f>SUMPRODUCT(-(Diário!$E$6:$E$2018='Analítico Cp.'!$B101),-(Diário!$P$6:$P$2018=G$1),(Diário!$F$6:$F$2018))+SUMPRODUCT(-(Comp.!$D$5:$D$147='Analítico Cp.'!$B101),-(Comp.!$K$5:$K$147=G$1),(Comp.!$E$5:$E$147))</f>
        <v>0</v>
      </c>
      <c r="H101" s="15">
        <f>SUMPRODUCT(-(Diário!$E$6:$E$2018='Analítico Cp.'!$B101),-(Diário!$P$6:$P$2018=H$1),(Diário!$F$6:$F$2018))+SUMPRODUCT(-(Comp.!$D$5:$D$147='Analítico Cp.'!$B101),-(Comp.!$K$5:$K$147=H$1),(Comp.!$E$5:$E$147))</f>
        <v>0</v>
      </c>
      <c r="I101" s="16">
        <f t="shared" si="13"/>
        <v>0</v>
      </c>
      <c r="J101" s="188">
        <f t="shared" si="14"/>
        <v>0</v>
      </c>
    </row>
    <row r="102" spans="1:10" ht="23.25" customHeight="1" x14ac:dyDescent="0.2">
      <c r="A102" s="68" t="s">
        <v>213</v>
      </c>
      <c r="B102" s="108" t="s">
        <v>100</v>
      </c>
      <c r="C102" s="15">
        <f>SUMPRODUCT(-(Diário!$E$6:$E$2018='Analítico Cp.'!$B102),-(Diário!$P$6:$P$2018=C$1),(Diário!$F$6:$F$2018))+SUMPRODUCT(-(Comp.!$D$5:$D$147='Analítico Cp.'!$B102),-(Comp.!$K$5:$K$147=C$1),(Comp.!$E$5:$E$147))</f>
        <v>0</v>
      </c>
      <c r="D102" s="15">
        <f>SUMPRODUCT(-(Diário!$E$6:$E$2018='Analítico Cp.'!$B102),-(Diário!$P$6:$P$2018=D$1),(Diário!$F$6:$F$2018))+SUMPRODUCT(-(Comp.!$D$5:$D$147='Analítico Cp.'!$B102),-(Comp.!$K$5:$K$147=D$1),(Comp.!$E$5:$E$147))</f>
        <v>0</v>
      </c>
      <c r="E102" s="15">
        <f>SUMPRODUCT(-(Diário!$E$6:$E$2018='Analítico Cp.'!$B102),-(Diário!$P$6:$P$2018=E$1),(Diário!$F$6:$F$2018))+SUMPRODUCT(-(Comp.!$D$5:$D$147='Analítico Cp.'!$B102),-(Comp.!$K$5:$K$147=E$1),(Comp.!$E$5:$E$147))</f>
        <v>0</v>
      </c>
      <c r="F102" s="15">
        <f>SUMPRODUCT(-(Diário!$E$6:$E$2018='Analítico Cp.'!$B102),-(Diário!$P$6:$P$2018=F$1),(Diário!$F$6:$F$2018))+SUMPRODUCT(-(Comp.!$D$5:$D$147='Analítico Cp.'!$B102),-(Comp.!$K$5:$K$147=F$1),(Comp.!$E$5:$E$147))</f>
        <v>0</v>
      </c>
      <c r="G102" s="15">
        <f>SUMPRODUCT(-(Diário!$E$6:$E$2018='Analítico Cp.'!$B102),-(Diário!$P$6:$P$2018=G$1),(Diário!$F$6:$F$2018))+SUMPRODUCT(-(Comp.!$D$5:$D$147='Analítico Cp.'!$B102),-(Comp.!$K$5:$K$147=G$1),(Comp.!$E$5:$E$147))</f>
        <v>0</v>
      </c>
      <c r="H102" s="15">
        <f>SUMPRODUCT(-(Diário!$E$6:$E$2018='Analítico Cp.'!$B102),-(Diário!$P$6:$P$2018=H$1),(Diário!$F$6:$F$2018))+SUMPRODUCT(-(Comp.!$D$5:$D$147='Analítico Cp.'!$B102),-(Comp.!$K$5:$K$147=H$1),(Comp.!$E$5:$E$147))</f>
        <v>0</v>
      </c>
      <c r="I102" s="16">
        <f t="shared" si="13"/>
        <v>0</v>
      </c>
      <c r="J102" s="188">
        <f t="shared" si="14"/>
        <v>0</v>
      </c>
    </row>
    <row r="103" spans="1:10" ht="23.25" customHeight="1" x14ac:dyDescent="0.2">
      <c r="A103" s="68" t="s">
        <v>214</v>
      </c>
      <c r="B103" s="108" t="s">
        <v>65</v>
      </c>
      <c r="C103" s="15">
        <f>SUMPRODUCT(-(Diário!$E$6:$E$2018='Analítico Cp.'!$B103),-(Diário!$P$6:$P$2018=C$1),(Diário!$F$6:$F$2018))+SUMPRODUCT(-(Comp.!$D$5:$D$147='Analítico Cp.'!$B103),-(Comp.!$K$5:$K$147=C$1),(Comp.!$E$5:$E$147))</f>
        <v>0</v>
      </c>
      <c r="D103" s="15">
        <f>SUMPRODUCT(-(Diário!$E$6:$E$2018='Analítico Cp.'!$B103),-(Diário!$P$6:$P$2018=D$1),(Diário!$F$6:$F$2018))+SUMPRODUCT(-(Comp.!$D$5:$D$147='Analítico Cp.'!$B103),-(Comp.!$K$5:$K$147=D$1),(Comp.!$E$5:$E$147))</f>
        <v>0</v>
      </c>
      <c r="E103" s="15">
        <f>SUMPRODUCT(-(Diário!$E$6:$E$2018='Analítico Cp.'!$B103),-(Diário!$P$6:$P$2018=E$1),(Diário!$F$6:$F$2018))+SUMPRODUCT(-(Comp.!$D$5:$D$147='Analítico Cp.'!$B103),-(Comp.!$K$5:$K$147=E$1),(Comp.!$E$5:$E$147))</f>
        <v>0</v>
      </c>
      <c r="F103" s="15">
        <f>SUMPRODUCT(-(Diário!$E$6:$E$2018='Analítico Cp.'!$B103),-(Diário!$P$6:$P$2018=F$1),(Diário!$F$6:$F$2018))+SUMPRODUCT(-(Comp.!$D$5:$D$147='Analítico Cp.'!$B103),-(Comp.!$K$5:$K$147=F$1),(Comp.!$E$5:$E$147))</f>
        <v>1700.28</v>
      </c>
      <c r="G103" s="15">
        <f>SUMPRODUCT(-(Diário!$E$6:$E$2018='Analítico Cp.'!$B103),-(Diário!$P$6:$P$2018=G$1),(Diário!$F$6:$F$2018))+SUMPRODUCT(-(Comp.!$D$5:$D$147='Analítico Cp.'!$B103),-(Comp.!$K$5:$K$147=G$1),(Comp.!$E$5:$E$147))</f>
        <v>0</v>
      </c>
      <c r="H103" s="15">
        <f>SUMPRODUCT(-(Diário!$E$6:$E$2018='Analítico Cp.'!$B103),-(Diário!$P$6:$P$2018=H$1),(Diário!$F$6:$F$2018))+SUMPRODUCT(-(Comp.!$D$5:$D$147='Analítico Cp.'!$B103),-(Comp.!$K$5:$K$147=H$1),(Comp.!$E$5:$E$147))</f>
        <v>0</v>
      </c>
      <c r="I103" s="16">
        <f t="shared" si="13"/>
        <v>1700.28</v>
      </c>
      <c r="J103" s="188">
        <f t="shared" si="14"/>
        <v>1.9867427696223291E-3</v>
      </c>
    </row>
    <row r="104" spans="1:10" ht="23.25" customHeight="1" x14ac:dyDescent="0.2">
      <c r="A104" s="68" t="s">
        <v>215</v>
      </c>
      <c r="B104" s="108" t="s">
        <v>88</v>
      </c>
      <c r="C104" s="15">
        <f>SUMPRODUCT(-(Diário!$E$6:$E$2018='Analítico Cp.'!$B104),-(Diário!$P$6:$P$2018=C$1),(Diário!$F$6:$F$2018))+SUMPRODUCT(-(Comp.!$D$5:$D$147='Analítico Cp.'!$B104),-(Comp.!$K$5:$K$147=C$1),(Comp.!$E$5:$E$147))</f>
        <v>0</v>
      </c>
      <c r="D104" s="15">
        <f>SUMPRODUCT(-(Diário!$E$6:$E$2018='Analítico Cp.'!$B104),-(Diário!$P$6:$P$2018=D$1),(Diário!$F$6:$F$2018))+SUMPRODUCT(-(Comp.!$D$5:$D$147='Analítico Cp.'!$B104),-(Comp.!$K$5:$K$147=D$1),(Comp.!$E$5:$E$147))</f>
        <v>0</v>
      </c>
      <c r="E104" s="15">
        <f>SUMPRODUCT(-(Diário!$E$6:$E$2018='Analítico Cp.'!$B104),-(Diário!$P$6:$P$2018=E$1),(Diário!$F$6:$F$2018))+SUMPRODUCT(-(Comp.!$D$5:$D$147='Analítico Cp.'!$B104),-(Comp.!$K$5:$K$147=E$1),(Comp.!$E$5:$E$147))</f>
        <v>0</v>
      </c>
      <c r="F104" s="15">
        <f>SUMPRODUCT(-(Diário!$E$6:$E$2018='Analítico Cp.'!$B104),-(Diário!$P$6:$P$2018=F$1),(Diário!$F$6:$F$2018))+SUMPRODUCT(-(Comp.!$D$5:$D$147='Analítico Cp.'!$B104),-(Comp.!$K$5:$K$147=F$1),(Comp.!$E$5:$E$147))</f>
        <v>0</v>
      </c>
      <c r="G104" s="15">
        <f>SUMPRODUCT(-(Diário!$E$6:$E$2018='Analítico Cp.'!$B104),-(Diário!$P$6:$P$2018=G$1),(Diário!$F$6:$F$2018))+SUMPRODUCT(-(Comp.!$D$5:$D$147='Analítico Cp.'!$B104),-(Comp.!$K$5:$K$147=G$1),(Comp.!$E$5:$E$147))</f>
        <v>0</v>
      </c>
      <c r="H104" s="15">
        <f>SUMPRODUCT(-(Diário!$E$6:$E$2018='Analítico Cp.'!$B104),-(Diário!$P$6:$P$2018=H$1),(Diário!$F$6:$F$2018))+SUMPRODUCT(-(Comp.!$D$5:$D$147='Analítico Cp.'!$B104),-(Comp.!$K$5:$K$147=H$1),(Comp.!$E$5:$E$147))</f>
        <v>0</v>
      </c>
      <c r="I104" s="16">
        <f t="shared" si="13"/>
        <v>0</v>
      </c>
      <c r="J104" s="188">
        <f t="shared" si="14"/>
        <v>0</v>
      </c>
    </row>
    <row r="105" spans="1:10" ht="23.25" customHeight="1" x14ac:dyDescent="0.2">
      <c r="A105" s="68" t="s">
        <v>216</v>
      </c>
      <c r="B105" s="108" t="s">
        <v>212</v>
      </c>
      <c r="C105" s="15">
        <f>SUMPRODUCT(-(Diário!$E$6:$E$2018='Analítico Cp.'!$B105),-(Diário!$P$6:$P$2018=C$1),(Diário!$F$6:$F$2018))+SUMPRODUCT(-(Comp.!$D$5:$D$147='Analítico Cp.'!$B105),-(Comp.!$K$5:$K$147=C$1),(Comp.!$E$5:$E$147))</f>
        <v>0</v>
      </c>
      <c r="D105" s="15">
        <f>SUMPRODUCT(-(Diário!$E$6:$E$2018='Analítico Cp.'!$B105),-(Diário!$P$6:$P$2018=D$1),(Diário!$F$6:$F$2018))+SUMPRODUCT(-(Comp.!$D$5:$D$147='Analítico Cp.'!$B105),-(Comp.!$K$5:$K$147=D$1),(Comp.!$E$5:$E$147))</f>
        <v>1400</v>
      </c>
      <c r="E105" s="15">
        <f>SUMPRODUCT(-(Diário!$E$6:$E$2018='Analítico Cp.'!$B105),-(Diário!$P$6:$P$2018=E$1),(Diário!$F$6:$F$2018))+SUMPRODUCT(-(Comp.!$D$5:$D$147='Analítico Cp.'!$B105),-(Comp.!$K$5:$K$147=E$1),(Comp.!$E$5:$E$147))</f>
        <v>0</v>
      </c>
      <c r="F105" s="15">
        <f>SUMPRODUCT(-(Diário!$E$6:$E$2018='Analítico Cp.'!$B105),-(Diário!$P$6:$P$2018=F$1),(Diário!$F$6:$F$2018))+SUMPRODUCT(-(Comp.!$D$5:$D$147='Analítico Cp.'!$B105),-(Comp.!$K$5:$K$147=F$1),(Comp.!$E$5:$E$147))</f>
        <v>1080</v>
      </c>
      <c r="G105" s="15">
        <f>SUMPRODUCT(-(Diário!$E$6:$E$2018='Analítico Cp.'!$B105),-(Diário!$P$6:$P$2018=G$1),(Diário!$F$6:$F$2018))+SUMPRODUCT(-(Comp.!$D$5:$D$147='Analítico Cp.'!$B105),-(Comp.!$K$5:$K$147=G$1),(Comp.!$E$5:$E$147))</f>
        <v>0</v>
      </c>
      <c r="H105" s="15">
        <f>SUMPRODUCT(-(Diário!$E$6:$E$2018='Analítico Cp.'!$B105),-(Diário!$P$6:$P$2018=H$1),(Diário!$F$6:$F$2018))+SUMPRODUCT(-(Comp.!$D$5:$D$147='Analítico Cp.'!$B105),-(Comp.!$K$5:$K$147=H$1),(Comp.!$E$5:$E$147))</f>
        <v>0</v>
      </c>
      <c r="I105" s="16">
        <f t="shared" si="13"/>
        <v>2480</v>
      </c>
      <c r="J105" s="188">
        <f t="shared" si="14"/>
        <v>2.8978298095980524E-3</v>
      </c>
    </row>
    <row r="106" spans="1:10" ht="23.25" customHeight="1" x14ac:dyDescent="0.2">
      <c r="A106" s="68" t="s">
        <v>218</v>
      </c>
      <c r="B106" s="108" t="s">
        <v>92</v>
      </c>
      <c r="C106" s="15">
        <f>SUMPRODUCT(-(Diário!$E$6:$E$2018='Analítico Cp.'!$B106),-(Diário!$P$6:$P$2018=C$1),(Diário!$F$6:$F$2018))+SUMPRODUCT(-(Comp.!$D$5:$D$147='Analítico Cp.'!$B106),-(Comp.!$K$5:$K$147=C$1),(Comp.!$E$5:$E$147))</f>
        <v>0</v>
      </c>
      <c r="D106" s="15">
        <f>SUMPRODUCT(-(Diário!$E$6:$E$2018='Analítico Cp.'!$B106),-(Diário!$P$6:$P$2018=D$1),(Diário!$F$6:$F$2018))+SUMPRODUCT(-(Comp.!$D$5:$D$147='Analítico Cp.'!$B106),-(Comp.!$K$5:$K$147=D$1),(Comp.!$E$5:$E$147))</f>
        <v>82807.78</v>
      </c>
      <c r="E106" s="15">
        <f>SUMPRODUCT(-(Diário!$E$6:$E$2018='Analítico Cp.'!$B106),-(Diário!$P$6:$P$2018=E$1),(Diário!$F$6:$F$2018))+SUMPRODUCT(-(Comp.!$D$5:$D$147='Analítico Cp.'!$B106),-(Comp.!$K$5:$K$147=E$1),(Comp.!$E$5:$E$147))</f>
        <v>0</v>
      </c>
      <c r="F106" s="15">
        <f>SUMPRODUCT(-(Diário!$E$6:$E$2018='Analítico Cp.'!$B106),-(Diário!$P$6:$P$2018=F$1),(Diário!$F$6:$F$2018))+SUMPRODUCT(-(Comp.!$D$5:$D$147='Analítico Cp.'!$B106),-(Comp.!$K$5:$K$147=F$1),(Comp.!$E$5:$E$147))</f>
        <v>5224.84</v>
      </c>
      <c r="G106" s="15">
        <f>SUMPRODUCT(-(Diário!$E$6:$E$2018='Analítico Cp.'!$B106),-(Diário!$P$6:$P$2018=G$1),(Diário!$F$6:$F$2018))+SUMPRODUCT(-(Comp.!$D$5:$D$147='Analítico Cp.'!$B106),-(Comp.!$K$5:$K$147=G$1),(Comp.!$E$5:$E$147))</f>
        <v>0</v>
      </c>
      <c r="H106" s="15">
        <f>SUMPRODUCT(-(Diário!$E$6:$E$2018='Analítico Cp.'!$B106),-(Diário!$P$6:$P$2018=H$1),(Diário!$F$6:$F$2018))+SUMPRODUCT(-(Comp.!$D$5:$D$147='Analítico Cp.'!$B106),-(Comp.!$K$5:$K$147=H$1),(Comp.!$E$5:$E$147))</f>
        <v>0</v>
      </c>
      <c r="I106" s="16">
        <f t="shared" si="13"/>
        <v>88032.62</v>
      </c>
      <c r="J106" s="188">
        <f t="shared" si="14"/>
        <v>0.10286433486008778</v>
      </c>
    </row>
    <row r="107" spans="1:10" ht="23.25" customHeight="1" x14ac:dyDescent="0.2">
      <c r="A107" s="68" t="s">
        <v>220</v>
      </c>
      <c r="B107" s="108" t="s">
        <v>84</v>
      </c>
      <c r="C107" s="15">
        <f>SUMPRODUCT(-(Diário!$E$6:$E$2018='Analítico Cp.'!$B107),-(Diário!$P$6:$P$2018=C$1),(Diário!$F$6:$F$2018))+SUMPRODUCT(-(Comp.!$D$5:$D$147='Analítico Cp.'!$B107),-(Comp.!$K$5:$K$147=C$1),(Comp.!$E$5:$E$147))</f>
        <v>0</v>
      </c>
      <c r="D107" s="15">
        <f>SUMPRODUCT(-(Diário!$E$6:$E$2018='Analítico Cp.'!$B107),-(Diário!$P$6:$P$2018=D$1),(Diário!$F$6:$F$2018))+SUMPRODUCT(-(Comp.!$D$5:$D$147='Analítico Cp.'!$B107),-(Comp.!$K$5:$K$147=D$1),(Comp.!$E$5:$E$147))</f>
        <v>0</v>
      </c>
      <c r="E107" s="15">
        <f>SUMPRODUCT(-(Diário!$E$6:$E$2018='Analítico Cp.'!$B107),-(Diário!$P$6:$P$2018=E$1),(Diário!$F$6:$F$2018))+SUMPRODUCT(-(Comp.!$D$5:$D$147='Analítico Cp.'!$B107),-(Comp.!$K$5:$K$147=E$1),(Comp.!$E$5:$E$147))</f>
        <v>0</v>
      </c>
      <c r="F107" s="15">
        <f>SUMPRODUCT(-(Diário!$E$6:$E$2018='Analítico Cp.'!$B107),-(Diário!$P$6:$P$2018=F$1),(Diário!$F$6:$F$2018))+SUMPRODUCT(-(Comp.!$D$5:$D$147='Analítico Cp.'!$B107),-(Comp.!$K$5:$K$147=F$1),(Comp.!$E$5:$E$147))</f>
        <v>0</v>
      </c>
      <c r="G107" s="15">
        <f>SUMPRODUCT(-(Diário!$E$6:$E$2018='Analítico Cp.'!$B107),-(Diário!$P$6:$P$2018=G$1),(Diário!$F$6:$F$2018))+SUMPRODUCT(-(Comp.!$D$5:$D$147='Analítico Cp.'!$B107),-(Comp.!$K$5:$K$147=G$1),(Comp.!$E$5:$E$147))</f>
        <v>0</v>
      </c>
      <c r="H107" s="15">
        <f>SUMPRODUCT(-(Diário!$E$6:$E$2018='Analítico Cp.'!$B107),-(Diário!$P$6:$P$2018=H$1),(Diário!$F$6:$F$2018))+SUMPRODUCT(-(Comp.!$D$5:$D$147='Analítico Cp.'!$B107),-(Comp.!$K$5:$K$147=H$1),(Comp.!$E$5:$E$147))</f>
        <v>0</v>
      </c>
      <c r="I107" s="16">
        <f t="shared" si="13"/>
        <v>0</v>
      </c>
      <c r="J107" s="188">
        <f t="shared" si="14"/>
        <v>0</v>
      </c>
    </row>
    <row r="108" spans="1:10" ht="23.25" customHeight="1" x14ac:dyDescent="0.2">
      <c r="A108" s="68" t="s">
        <v>222</v>
      </c>
      <c r="B108" s="108" t="s">
        <v>64</v>
      </c>
      <c r="C108" s="15">
        <f>SUMPRODUCT(-(Diário!$E$6:$E$2018='Analítico Cp.'!$B108),-(Diário!$P$6:$P$2018=C$1),(Diário!$F$6:$F$2018))+SUMPRODUCT(-(Comp.!$D$5:$D$147='Analítico Cp.'!$B108),-(Comp.!$K$5:$K$147=C$1),(Comp.!$E$5:$E$147))</f>
        <v>0</v>
      </c>
      <c r="D108" s="15">
        <f>SUMPRODUCT(-(Diário!$E$6:$E$2018='Analítico Cp.'!$B108),-(Diário!$P$6:$P$2018=D$1),(Diário!$F$6:$F$2018))+SUMPRODUCT(-(Comp.!$D$5:$D$147='Analítico Cp.'!$B108),-(Comp.!$K$5:$K$147=D$1),(Comp.!$E$5:$E$147))</f>
        <v>0</v>
      </c>
      <c r="E108" s="15">
        <f>SUMPRODUCT(-(Diário!$E$6:$E$2018='Analítico Cp.'!$B108),-(Diário!$P$6:$P$2018=E$1),(Diário!$F$6:$F$2018))+SUMPRODUCT(-(Comp.!$D$5:$D$147='Analítico Cp.'!$B108),-(Comp.!$K$5:$K$147=E$1),(Comp.!$E$5:$E$147))</f>
        <v>0</v>
      </c>
      <c r="F108" s="15">
        <f>SUMPRODUCT(-(Diário!$E$6:$E$2018='Analítico Cp.'!$B108),-(Diário!$P$6:$P$2018=F$1),(Diário!$F$6:$F$2018))+SUMPRODUCT(-(Comp.!$D$5:$D$147='Analítico Cp.'!$B108),-(Comp.!$K$5:$K$147=F$1),(Comp.!$E$5:$E$147))</f>
        <v>0</v>
      </c>
      <c r="G108" s="15">
        <f>SUMPRODUCT(-(Diário!$E$6:$E$2018='Analítico Cp.'!$B108),-(Diário!$P$6:$P$2018=G$1),(Diário!$F$6:$F$2018))+SUMPRODUCT(-(Comp.!$D$5:$D$147='Analítico Cp.'!$B108),-(Comp.!$K$5:$K$147=G$1),(Comp.!$E$5:$E$147))</f>
        <v>0</v>
      </c>
      <c r="H108" s="15">
        <f>SUMPRODUCT(-(Diário!$E$6:$E$2018='Analítico Cp.'!$B108),-(Diário!$P$6:$P$2018=H$1),(Diário!$F$6:$F$2018))+SUMPRODUCT(-(Comp.!$D$5:$D$147='Analítico Cp.'!$B108),-(Comp.!$K$5:$K$147=H$1),(Comp.!$E$5:$E$147))</f>
        <v>0</v>
      </c>
      <c r="I108" s="16">
        <f t="shared" si="13"/>
        <v>0</v>
      </c>
      <c r="J108" s="188">
        <f t="shared" si="14"/>
        <v>0</v>
      </c>
    </row>
    <row r="109" spans="1:10" ht="23.25" customHeight="1" x14ac:dyDescent="0.2">
      <c r="A109" s="68" t="s">
        <v>223</v>
      </c>
      <c r="B109" s="108" t="s">
        <v>217</v>
      </c>
      <c r="C109" s="15">
        <f>SUMPRODUCT(-(Diário!$E$6:$E$2018='Analítico Cp.'!$B109),-(Diário!$P$6:$P$2018=C$1),(Diário!$F$6:$F$2018))+SUMPRODUCT(-(Comp.!$D$5:$D$147='Analítico Cp.'!$B109),-(Comp.!$K$5:$K$147=C$1),(Comp.!$E$5:$E$147))</f>
        <v>0</v>
      </c>
      <c r="D109" s="15">
        <f>SUMPRODUCT(-(Diário!$E$6:$E$2018='Analítico Cp.'!$B109),-(Diário!$P$6:$P$2018=D$1),(Diário!$F$6:$F$2018))+SUMPRODUCT(-(Comp.!$D$5:$D$147='Analítico Cp.'!$B109),-(Comp.!$K$5:$K$147=D$1),(Comp.!$E$5:$E$147))</f>
        <v>0</v>
      </c>
      <c r="E109" s="15">
        <f>SUMPRODUCT(-(Diário!$E$6:$E$2018='Analítico Cp.'!$B109),-(Diário!$P$6:$P$2018=E$1),(Diário!$F$6:$F$2018))+SUMPRODUCT(-(Comp.!$D$5:$D$147='Analítico Cp.'!$B109),-(Comp.!$K$5:$K$147=E$1),(Comp.!$E$5:$E$147))</f>
        <v>0</v>
      </c>
      <c r="F109" s="15">
        <f>SUMPRODUCT(-(Diário!$E$6:$E$2018='Analítico Cp.'!$B109),-(Diário!$P$6:$P$2018=F$1),(Diário!$F$6:$F$2018))+SUMPRODUCT(-(Comp.!$D$5:$D$147='Analítico Cp.'!$B109),-(Comp.!$K$5:$K$147=F$1),(Comp.!$E$5:$E$147))</f>
        <v>0</v>
      </c>
      <c r="G109" s="15">
        <f>SUMPRODUCT(-(Diário!$E$6:$E$2018='Analítico Cp.'!$B109),-(Diário!$P$6:$P$2018=G$1),(Diário!$F$6:$F$2018))+SUMPRODUCT(-(Comp.!$D$5:$D$147='Analítico Cp.'!$B109),-(Comp.!$K$5:$K$147=G$1),(Comp.!$E$5:$E$147))</f>
        <v>0</v>
      </c>
      <c r="H109" s="15">
        <f>SUMPRODUCT(-(Diário!$E$6:$E$2018='Analítico Cp.'!$B109),-(Diário!$P$6:$P$2018=H$1),(Diário!$F$6:$F$2018))+SUMPRODUCT(-(Comp.!$D$5:$D$147='Analítico Cp.'!$B109),-(Comp.!$K$5:$K$147=H$1),(Comp.!$E$5:$E$147))</f>
        <v>0</v>
      </c>
      <c r="I109" s="16">
        <f t="shared" si="13"/>
        <v>0</v>
      </c>
      <c r="J109" s="188">
        <f t="shared" si="14"/>
        <v>0</v>
      </c>
    </row>
    <row r="110" spans="1:10" ht="23.25" customHeight="1" x14ac:dyDescent="0.2">
      <c r="A110" s="68" t="s">
        <v>225</v>
      </c>
      <c r="B110" s="108" t="s">
        <v>219</v>
      </c>
      <c r="C110" s="15">
        <f>SUMPRODUCT(-(Diário!$E$6:$E$2018='Analítico Cp.'!$B110),-(Diário!$P$6:$P$2018=C$1),(Diário!$F$6:$F$2018))+SUMPRODUCT(-(Comp.!$D$5:$D$147='Analítico Cp.'!$B110),-(Comp.!$K$5:$K$147=C$1),(Comp.!$E$5:$E$147))</f>
        <v>0</v>
      </c>
      <c r="D110" s="15">
        <f>SUMPRODUCT(-(Diário!$E$6:$E$2018='Analítico Cp.'!$B110),-(Diário!$P$6:$P$2018=D$1),(Diário!$F$6:$F$2018))+SUMPRODUCT(-(Comp.!$D$5:$D$147='Analítico Cp.'!$B110),-(Comp.!$K$5:$K$147=D$1),(Comp.!$E$5:$E$147))</f>
        <v>0</v>
      </c>
      <c r="E110" s="15">
        <f>SUMPRODUCT(-(Diário!$E$6:$E$2018='Analítico Cp.'!$B110),-(Diário!$P$6:$P$2018=E$1),(Diário!$F$6:$F$2018))+SUMPRODUCT(-(Comp.!$D$5:$D$147='Analítico Cp.'!$B110),-(Comp.!$K$5:$K$147=E$1),(Comp.!$E$5:$E$147))</f>
        <v>0</v>
      </c>
      <c r="F110" s="15">
        <f>SUMPRODUCT(-(Diário!$E$6:$E$2018='Analítico Cp.'!$B110),-(Diário!$P$6:$P$2018=F$1),(Diário!$F$6:$F$2018))+SUMPRODUCT(-(Comp.!$D$5:$D$147='Analítico Cp.'!$B110),-(Comp.!$K$5:$K$147=F$1),(Comp.!$E$5:$E$147))</f>
        <v>0</v>
      </c>
      <c r="G110" s="15">
        <f>SUMPRODUCT(-(Diário!$E$6:$E$2018='Analítico Cp.'!$B110),-(Diário!$P$6:$P$2018=G$1),(Diário!$F$6:$F$2018))+SUMPRODUCT(-(Comp.!$D$5:$D$147='Analítico Cp.'!$B110),-(Comp.!$K$5:$K$147=G$1),(Comp.!$E$5:$E$147))</f>
        <v>0</v>
      </c>
      <c r="H110" s="15">
        <f>SUMPRODUCT(-(Diário!$E$6:$E$2018='Analítico Cp.'!$B110),-(Diário!$P$6:$P$2018=H$1),(Diário!$F$6:$F$2018))+SUMPRODUCT(-(Comp.!$D$5:$D$147='Analítico Cp.'!$B110),-(Comp.!$K$5:$K$147=H$1),(Comp.!$E$5:$E$147))</f>
        <v>0</v>
      </c>
      <c r="I110" s="16">
        <f t="shared" si="13"/>
        <v>0</v>
      </c>
      <c r="J110" s="188">
        <f t="shared" si="14"/>
        <v>0</v>
      </c>
    </row>
    <row r="111" spans="1:10" ht="23.25" customHeight="1" x14ac:dyDescent="0.2">
      <c r="A111" s="68" t="s">
        <v>226</v>
      </c>
      <c r="B111" s="108" t="s">
        <v>221</v>
      </c>
      <c r="C111" s="15">
        <f>SUMPRODUCT(-(Diário!$E$6:$E$2018='Analítico Cp.'!$B111),-(Diário!$P$6:$P$2018=C$1),(Diário!$F$6:$F$2018))+SUMPRODUCT(-(Comp.!$D$5:$D$147='Analítico Cp.'!$B111),-(Comp.!$K$5:$K$147=C$1),(Comp.!$E$5:$E$147))</f>
        <v>0</v>
      </c>
      <c r="D111" s="15">
        <f>SUMPRODUCT(-(Diário!$E$6:$E$2018='Analítico Cp.'!$B111),-(Diário!$P$6:$P$2018=D$1),(Diário!$F$6:$F$2018))+SUMPRODUCT(-(Comp.!$D$5:$D$147='Analítico Cp.'!$B111),-(Comp.!$K$5:$K$147=D$1),(Comp.!$E$5:$E$147))</f>
        <v>0</v>
      </c>
      <c r="E111" s="15">
        <f>SUMPRODUCT(-(Diário!$E$6:$E$2018='Analítico Cp.'!$B111),-(Diário!$P$6:$P$2018=E$1),(Diário!$F$6:$F$2018))+SUMPRODUCT(-(Comp.!$D$5:$D$147='Analítico Cp.'!$B111),-(Comp.!$K$5:$K$147=E$1),(Comp.!$E$5:$E$147))</f>
        <v>0</v>
      </c>
      <c r="F111" s="15">
        <f>SUMPRODUCT(-(Diário!$E$6:$E$2018='Analítico Cp.'!$B111),-(Diário!$P$6:$P$2018=F$1),(Diário!$F$6:$F$2018))+SUMPRODUCT(-(Comp.!$D$5:$D$147='Analítico Cp.'!$B111),-(Comp.!$K$5:$K$147=F$1),(Comp.!$E$5:$E$147))</f>
        <v>0</v>
      </c>
      <c r="G111" s="15">
        <f>SUMPRODUCT(-(Diário!$E$6:$E$2018='Analítico Cp.'!$B111),-(Diário!$P$6:$P$2018=G$1),(Diário!$F$6:$F$2018))+SUMPRODUCT(-(Comp.!$D$5:$D$147='Analítico Cp.'!$B111),-(Comp.!$K$5:$K$147=G$1),(Comp.!$E$5:$E$147))</f>
        <v>0</v>
      </c>
      <c r="H111" s="15">
        <f>SUMPRODUCT(-(Diário!$E$6:$E$2018='Analítico Cp.'!$B111),-(Diário!$P$6:$P$2018=H$1),(Diário!$F$6:$F$2018))+SUMPRODUCT(-(Comp.!$D$5:$D$147='Analítico Cp.'!$B111),-(Comp.!$K$5:$K$147=H$1),(Comp.!$E$5:$E$147))</f>
        <v>0</v>
      </c>
      <c r="I111" s="16">
        <f t="shared" si="13"/>
        <v>0</v>
      </c>
      <c r="J111" s="188">
        <f t="shared" si="14"/>
        <v>0</v>
      </c>
    </row>
    <row r="112" spans="1:10" ht="23.25" customHeight="1" x14ac:dyDescent="0.2">
      <c r="A112" s="68" t="s">
        <v>227</v>
      </c>
      <c r="B112" s="108" t="s">
        <v>354</v>
      </c>
      <c r="C112" s="15">
        <f>SUMPRODUCT(-(Diário!$E$6:$E$2018='Analítico Cp.'!$B112),-(Diário!$P$6:$P$2018=C$1),(Diário!$F$6:$F$2018))+SUMPRODUCT(-(Comp.!$D$5:$D$147='Analítico Cp.'!$B112),-(Comp.!$K$5:$K$147=C$1),(Comp.!$E$5:$E$147))</f>
        <v>2288.9399999999996</v>
      </c>
      <c r="D112" s="15">
        <f>SUMPRODUCT(-(Diário!$E$6:$E$2018='Analítico Cp.'!$B112),-(Diário!$P$6:$P$2018=D$1),(Diário!$F$6:$F$2018))+SUMPRODUCT(-(Comp.!$D$5:$D$147='Analítico Cp.'!$B112),-(Comp.!$K$5:$K$147=D$1),(Comp.!$E$5:$E$147))</f>
        <v>3677.68</v>
      </c>
      <c r="E112" s="15">
        <f>SUMPRODUCT(-(Diário!$E$6:$E$2018='Analítico Cp.'!$B112),-(Diário!$P$6:$P$2018=E$1),(Diário!$F$6:$F$2018))+SUMPRODUCT(-(Comp.!$D$5:$D$147='Analítico Cp.'!$B112),-(Comp.!$K$5:$K$147=E$1),(Comp.!$E$5:$E$147))</f>
        <v>0</v>
      </c>
      <c r="F112" s="15">
        <f>SUMPRODUCT(-(Diário!$E$6:$E$2018='Analítico Cp.'!$B112),-(Diário!$P$6:$P$2018=F$1),(Diário!$F$6:$F$2018))+SUMPRODUCT(-(Comp.!$D$5:$D$147='Analítico Cp.'!$B112),-(Comp.!$K$5:$K$147=F$1),(Comp.!$E$5:$E$147))</f>
        <v>8606.74</v>
      </c>
      <c r="G112" s="15">
        <f>SUMPRODUCT(-(Diário!$E$6:$E$2018='Analítico Cp.'!$B112),-(Diário!$P$6:$P$2018=G$1),(Diário!$F$6:$F$2018))+SUMPRODUCT(-(Comp.!$D$5:$D$147='Analítico Cp.'!$B112),-(Comp.!$K$5:$K$147=G$1),(Comp.!$E$5:$E$147))</f>
        <v>0</v>
      </c>
      <c r="H112" s="15">
        <f>SUMPRODUCT(-(Diário!$E$6:$E$2018='Analítico Cp.'!$B112),-(Diário!$P$6:$P$2018=H$1),(Diário!$F$6:$F$2018))+SUMPRODUCT(-(Comp.!$D$5:$D$147='Analítico Cp.'!$B112),-(Comp.!$K$5:$K$147=H$1),(Comp.!$E$5:$E$147))</f>
        <v>0</v>
      </c>
      <c r="I112" s="16">
        <f t="shared" si="13"/>
        <v>14573.359999999999</v>
      </c>
      <c r="J112" s="188">
        <f t="shared" si="14"/>
        <v>1.7028676223388658E-2</v>
      </c>
    </row>
    <row r="113" spans="1:10" ht="23.25" customHeight="1" x14ac:dyDescent="0.2">
      <c r="A113" s="68" t="s">
        <v>228</v>
      </c>
      <c r="B113" s="108" t="s">
        <v>224</v>
      </c>
      <c r="C113" s="15">
        <f>SUMPRODUCT(-(Diário!$E$6:$E$2018='Analítico Cp.'!$B113),-(Diário!$P$6:$P$2018=C$1),(Diário!$F$6:$F$2018))+SUMPRODUCT(-(Comp.!$D$5:$D$147='Analítico Cp.'!$B113),-(Comp.!$K$5:$K$147=C$1),(Comp.!$E$5:$E$147))</f>
        <v>0</v>
      </c>
      <c r="D113" s="15">
        <f>SUMPRODUCT(-(Diário!$E$6:$E$2018='Analítico Cp.'!$B113),-(Diário!$P$6:$P$2018=D$1),(Diário!$F$6:$F$2018))+SUMPRODUCT(-(Comp.!$D$5:$D$147='Analítico Cp.'!$B113),-(Comp.!$K$5:$K$147=D$1),(Comp.!$E$5:$E$147))</f>
        <v>0</v>
      </c>
      <c r="E113" s="15">
        <f>SUMPRODUCT(-(Diário!$E$6:$E$2018='Analítico Cp.'!$B113),-(Diário!$P$6:$P$2018=E$1),(Diário!$F$6:$F$2018))+SUMPRODUCT(-(Comp.!$D$5:$D$147='Analítico Cp.'!$B113),-(Comp.!$K$5:$K$147=E$1),(Comp.!$E$5:$E$147))</f>
        <v>0</v>
      </c>
      <c r="F113" s="15">
        <f>SUMPRODUCT(-(Diário!$E$6:$E$2018='Analítico Cp.'!$B113),-(Diário!$P$6:$P$2018=F$1),(Diário!$F$6:$F$2018))+SUMPRODUCT(-(Comp.!$D$5:$D$147='Analítico Cp.'!$B113),-(Comp.!$K$5:$K$147=F$1),(Comp.!$E$5:$E$147))</f>
        <v>0</v>
      </c>
      <c r="G113" s="15">
        <f>SUMPRODUCT(-(Diário!$E$6:$E$2018='Analítico Cp.'!$B113),-(Diário!$P$6:$P$2018=G$1),(Diário!$F$6:$F$2018))+SUMPRODUCT(-(Comp.!$D$5:$D$147='Analítico Cp.'!$B113),-(Comp.!$K$5:$K$147=G$1),(Comp.!$E$5:$E$147))</f>
        <v>0</v>
      </c>
      <c r="H113" s="15">
        <f>SUMPRODUCT(-(Diário!$E$6:$E$2018='Analítico Cp.'!$B113),-(Diário!$P$6:$P$2018=H$1),(Diário!$F$6:$F$2018))+SUMPRODUCT(-(Comp.!$D$5:$D$147='Analítico Cp.'!$B113),-(Comp.!$K$5:$K$147=H$1),(Comp.!$E$5:$E$147))</f>
        <v>0</v>
      </c>
      <c r="I113" s="16">
        <f t="shared" si="13"/>
        <v>0</v>
      </c>
      <c r="J113" s="188">
        <f t="shared" si="14"/>
        <v>0</v>
      </c>
    </row>
    <row r="114" spans="1:10" ht="23.25" customHeight="1" x14ac:dyDescent="0.2">
      <c r="A114" s="403" t="s">
        <v>275</v>
      </c>
      <c r="B114" s="404" t="s">
        <v>317</v>
      </c>
      <c r="C114" s="15">
        <f>SUMPRODUCT(-(Diário!$E$6:$E$2018='Analítico Cp.'!$B114),-(Diário!$P$6:$P$2018=C$1),(Diário!$F$6:$F$2018))+SUMPRODUCT(-(Comp.!$D$5:$D$147='Analítico Cp.'!$B114),-(Comp.!$K$5:$K$147=C$1),(Comp.!$E$5:$E$147))</f>
        <v>0</v>
      </c>
      <c r="D114" s="15">
        <f>SUMPRODUCT(-(Diário!$E$6:$E$2018='Analítico Cp.'!$B114),-(Diário!$P$6:$P$2018=D$1),(Diário!$F$6:$F$2018))+SUMPRODUCT(-(Comp.!$D$5:$D$147='Analítico Cp.'!$B114),-(Comp.!$K$5:$K$147=D$1),(Comp.!$E$5:$E$147))</f>
        <v>0</v>
      </c>
      <c r="E114" s="15">
        <f>SUMPRODUCT(-(Diário!$E$6:$E$2018='Analítico Cp.'!$B114),-(Diário!$P$6:$P$2018=E$1),(Diário!$F$6:$F$2018))+SUMPRODUCT(-(Comp.!$D$5:$D$147='Analítico Cp.'!$B114),-(Comp.!$K$5:$K$147=E$1),(Comp.!$E$5:$E$147))</f>
        <v>0</v>
      </c>
      <c r="F114" s="15">
        <f>SUMPRODUCT(-(Diário!$E$6:$E$2018='Analítico Cp.'!$B114),-(Diário!$P$6:$P$2018=F$1),(Diário!$F$6:$F$2018))+SUMPRODUCT(-(Comp.!$D$5:$D$147='Analítico Cp.'!$B114),-(Comp.!$K$5:$K$147=F$1),(Comp.!$E$5:$E$147))</f>
        <v>1912.7</v>
      </c>
      <c r="G114" s="15">
        <f>SUMPRODUCT(-(Diário!$E$6:$E$2018='Analítico Cp.'!$B114),-(Diário!$P$6:$P$2018=G$1),(Diário!$F$6:$F$2018))+SUMPRODUCT(-(Comp.!$D$5:$D$147='Analítico Cp.'!$B114),-(Comp.!$K$5:$K$147=G$1),(Comp.!$E$5:$E$147))</f>
        <v>0</v>
      </c>
      <c r="H114" s="15">
        <f>SUMPRODUCT(-(Diário!$E$6:$E$2018='Analítico Cp.'!$B114),-(Diário!$P$6:$P$2018=H$1),(Diário!$F$6:$F$2018))+SUMPRODUCT(-(Comp.!$D$5:$D$147='Analítico Cp.'!$B114),-(Comp.!$K$5:$K$147=H$1),(Comp.!$E$5:$E$147))</f>
        <v>0</v>
      </c>
      <c r="I114" s="16">
        <f t="shared" si="13"/>
        <v>1912.7</v>
      </c>
      <c r="J114" s="188">
        <f t="shared" si="14"/>
        <v>2.2349512406524981E-3</v>
      </c>
    </row>
    <row r="115" spans="1:10" ht="23.25" customHeight="1" x14ac:dyDescent="0.2">
      <c r="A115" s="403" t="s">
        <v>276</v>
      </c>
      <c r="B115" s="404" t="s">
        <v>364</v>
      </c>
      <c r="C115" s="15">
        <f>SUMPRODUCT(-(Diário!$E$6:$E$2018='Analítico Cp.'!$B115),-(Diário!$P$6:$P$2018=C$1),(Diário!$F$6:$F$2018))+SUMPRODUCT(-(Comp.!$D$5:$D$147='Analítico Cp.'!$B115),-(Comp.!$K$5:$K$147=C$1),(Comp.!$E$5:$E$147))</f>
        <v>1650</v>
      </c>
      <c r="D115" s="15">
        <f>SUMPRODUCT(-(Diário!$E$6:$E$2018='Analítico Cp.'!$B115),-(Diário!$P$6:$P$2018=D$1),(Diário!$F$6:$F$2018))+SUMPRODUCT(-(Comp.!$D$5:$D$147='Analítico Cp.'!$B115),-(Comp.!$K$5:$K$147=D$1),(Comp.!$E$5:$E$147))</f>
        <v>10000</v>
      </c>
      <c r="E115" s="15">
        <f>SUMPRODUCT(-(Diário!$E$6:$E$2018='Analítico Cp.'!$B115),-(Diário!$P$6:$P$2018=E$1),(Diário!$F$6:$F$2018))+SUMPRODUCT(-(Comp.!$D$5:$D$147='Analítico Cp.'!$B115),-(Comp.!$K$5:$K$147=E$1),(Comp.!$E$5:$E$147))</f>
        <v>0</v>
      </c>
      <c r="F115" s="15">
        <f>SUMPRODUCT(-(Diário!$E$6:$E$2018='Analítico Cp.'!$B115),-(Diário!$P$6:$P$2018=F$1),(Diário!$F$6:$F$2018))+SUMPRODUCT(-(Comp.!$D$5:$D$147='Analítico Cp.'!$B115),-(Comp.!$K$5:$K$147=F$1),(Comp.!$E$5:$E$147))</f>
        <v>0</v>
      </c>
      <c r="G115" s="15">
        <f>SUMPRODUCT(-(Diário!$E$6:$E$2018='Analítico Cp.'!$B115),-(Diário!$P$6:$P$2018=G$1),(Diário!$F$6:$F$2018))+SUMPRODUCT(-(Comp.!$D$5:$D$147='Analítico Cp.'!$B115),-(Comp.!$K$5:$K$147=G$1),(Comp.!$E$5:$E$147))</f>
        <v>0</v>
      </c>
      <c r="H115" s="15">
        <f>SUMPRODUCT(-(Diário!$E$6:$E$2018='Analítico Cp.'!$B115),-(Diário!$P$6:$P$2018=H$1),(Diário!$F$6:$F$2018))+SUMPRODUCT(-(Comp.!$D$5:$D$147='Analítico Cp.'!$B115),-(Comp.!$K$5:$K$147=H$1),(Comp.!$E$5:$E$147))</f>
        <v>0</v>
      </c>
      <c r="I115" s="16">
        <f t="shared" ref="I115:I134" si="15">SUM(C115:H115)</f>
        <v>11650</v>
      </c>
      <c r="J115" s="188">
        <f t="shared" ref="J115:J134" si="16">IF($I$152=0,0,I115/$I$152)</f>
        <v>1.3612789226539237E-2</v>
      </c>
    </row>
    <row r="116" spans="1:10" ht="23.25" customHeight="1" x14ac:dyDescent="0.2">
      <c r="A116" s="403" t="s">
        <v>365</v>
      </c>
      <c r="B116" s="404" t="s">
        <v>366</v>
      </c>
      <c r="C116" s="15">
        <f>SUMPRODUCT(-(Diário!$E$6:$E$2018='Analítico Cp.'!$B116),-(Diário!$P$6:$P$2018=C$1),(Diário!$F$6:$F$2018))+SUMPRODUCT(-(Comp.!$D$5:$D$147='Analítico Cp.'!$B116),-(Comp.!$K$5:$K$147=C$1),(Comp.!$E$5:$E$147))</f>
        <v>6700</v>
      </c>
      <c r="D116" s="15">
        <f>SUMPRODUCT(-(Diário!$E$6:$E$2018='Analítico Cp.'!$B116),-(Diário!$P$6:$P$2018=D$1),(Diário!$F$6:$F$2018))+SUMPRODUCT(-(Comp.!$D$5:$D$147='Analítico Cp.'!$B116),-(Comp.!$K$5:$K$147=D$1),(Comp.!$E$5:$E$147))</f>
        <v>0</v>
      </c>
      <c r="E116" s="15">
        <f>SUMPRODUCT(-(Diário!$E$6:$E$2018='Analítico Cp.'!$B116),-(Diário!$P$6:$P$2018=E$1),(Diário!$F$6:$F$2018))+SUMPRODUCT(-(Comp.!$D$5:$D$147='Analítico Cp.'!$B116),-(Comp.!$K$5:$K$147=E$1),(Comp.!$E$5:$E$147))</f>
        <v>0</v>
      </c>
      <c r="F116" s="15">
        <f>SUMPRODUCT(-(Diário!$E$6:$E$2018='Analítico Cp.'!$B116),-(Diário!$P$6:$P$2018=F$1),(Diário!$F$6:$F$2018))+SUMPRODUCT(-(Comp.!$D$5:$D$147='Analítico Cp.'!$B116),-(Comp.!$K$5:$K$147=F$1),(Comp.!$E$5:$E$147))</f>
        <v>0</v>
      </c>
      <c r="G116" s="15">
        <f>SUMPRODUCT(-(Diário!$E$6:$E$2018='Analítico Cp.'!$B116),-(Diário!$P$6:$P$2018=G$1),(Diário!$F$6:$F$2018))+SUMPRODUCT(-(Comp.!$D$5:$D$147='Analítico Cp.'!$B116),-(Comp.!$K$5:$K$147=G$1),(Comp.!$E$5:$E$147))</f>
        <v>0</v>
      </c>
      <c r="H116" s="15">
        <f>SUMPRODUCT(-(Diário!$E$6:$E$2018='Analítico Cp.'!$B116),-(Diário!$P$6:$P$2018=H$1),(Diário!$F$6:$F$2018))+SUMPRODUCT(-(Comp.!$D$5:$D$147='Analítico Cp.'!$B116),-(Comp.!$K$5:$K$147=H$1),(Comp.!$E$5:$E$147))</f>
        <v>0</v>
      </c>
      <c r="I116" s="16">
        <f t="shared" si="15"/>
        <v>6700</v>
      </c>
      <c r="J116" s="188">
        <f t="shared" si="16"/>
        <v>7.8288144049624801E-3</v>
      </c>
    </row>
    <row r="117" spans="1:10" ht="23.25" customHeight="1" x14ac:dyDescent="0.2">
      <c r="A117" s="403" t="s">
        <v>367</v>
      </c>
      <c r="B117" s="404" t="s">
        <v>368</v>
      </c>
      <c r="C117" s="15">
        <f>SUMPRODUCT(-(Diário!$E$6:$E$2018='Analítico Cp.'!$B117),-(Diário!$P$6:$P$2018=C$1),(Diário!$F$6:$F$2018))+SUMPRODUCT(-(Comp.!$D$5:$D$147='Analítico Cp.'!$B117),-(Comp.!$K$5:$K$147=C$1),(Comp.!$E$5:$E$147))</f>
        <v>0</v>
      </c>
      <c r="D117" s="15">
        <f>SUMPRODUCT(-(Diário!$E$6:$E$2018='Analítico Cp.'!$B117),-(Diário!$P$6:$P$2018=D$1),(Diário!$F$6:$F$2018))+SUMPRODUCT(-(Comp.!$D$5:$D$147='Analítico Cp.'!$B117),-(Comp.!$K$5:$K$147=D$1),(Comp.!$E$5:$E$147))</f>
        <v>52470</v>
      </c>
      <c r="E117" s="15">
        <f>SUMPRODUCT(-(Diário!$E$6:$E$2018='Analítico Cp.'!$B117),-(Diário!$P$6:$P$2018=E$1),(Diário!$F$6:$F$2018))+SUMPRODUCT(-(Comp.!$D$5:$D$147='Analítico Cp.'!$B117),-(Comp.!$K$5:$K$147=E$1),(Comp.!$E$5:$E$147))</f>
        <v>0</v>
      </c>
      <c r="F117" s="15">
        <f>SUMPRODUCT(-(Diário!$E$6:$E$2018='Analítico Cp.'!$B117),-(Diário!$P$6:$P$2018=F$1),(Diário!$F$6:$F$2018))+SUMPRODUCT(-(Comp.!$D$5:$D$147='Analítico Cp.'!$B117),-(Comp.!$K$5:$K$147=F$1),(Comp.!$E$5:$E$147))</f>
        <v>0</v>
      </c>
      <c r="G117" s="15">
        <f>SUMPRODUCT(-(Diário!$E$6:$E$2018='Analítico Cp.'!$B117),-(Diário!$P$6:$P$2018=G$1),(Diário!$F$6:$F$2018))+SUMPRODUCT(-(Comp.!$D$5:$D$147='Analítico Cp.'!$B117),-(Comp.!$K$5:$K$147=G$1),(Comp.!$E$5:$E$147))</f>
        <v>0</v>
      </c>
      <c r="H117" s="15">
        <f>SUMPRODUCT(-(Diário!$E$6:$E$2018='Analítico Cp.'!$B117),-(Diário!$P$6:$P$2018=H$1),(Diário!$F$6:$F$2018))+SUMPRODUCT(-(Comp.!$D$5:$D$147='Analítico Cp.'!$B117),-(Comp.!$K$5:$K$147=H$1),(Comp.!$E$5:$E$147))</f>
        <v>0</v>
      </c>
      <c r="I117" s="16">
        <f t="shared" si="15"/>
        <v>52470</v>
      </c>
      <c r="J117" s="188">
        <f t="shared" si="16"/>
        <v>6.1310133108713631E-2</v>
      </c>
    </row>
    <row r="118" spans="1:10" ht="23.25" customHeight="1" x14ac:dyDescent="0.2">
      <c r="A118" s="403" t="s">
        <v>369</v>
      </c>
      <c r="B118" s="404" t="s">
        <v>370</v>
      </c>
      <c r="C118" s="15">
        <f>SUMPRODUCT(-(Diário!$E$6:$E$2018='Analítico Cp.'!$B118),-(Diário!$P$6:$P$2018=C$1),(Diário!$F$6:$F$2018))+SUMPRODUCT(-(Comp.!$D$5:$D$147='Analítico Cp.'!$B118),-(Comp.!$K$5:$K$147=C$1),(Comp.!$E$5:$E$147))</f>
        <v>0</v>
      </c>
      <c r="D118" s="15">
        <f>SUMPRODUCT(-(Diário!$E$6:$E$2018='Analítico Cp.'!$B118),-(Diário!$P$6:$P$2018=D$1),(Diário!$F$6:$F$2018))+SUMPRODUCT(-(Comp.!$D$5:$D$147='Analítico Cp.'!$B118),-(Comp.!$K$5:$K$147=D$1),(Comp.!$E$5:$E$147))</f>
        <v>0</v>
      </c>
      <c r="E118" s="15">
        <f>SUMPRODUCT(-(Diário!$E$6:$E$2018='Analítico Cp.'!$B118),-(Diário!$P$6:$P$2018=E$1),(Diário!$F$6:$F$2018))+SUMPRODUCT(-(Comp.!$D$5:$D$147='Analítico Cp.'!$B118),-(Comp.!$K$5:$K$147=E$1),(Comp.!$E$5:$E$147))</f>
        <v>0</v>
      </c>
      <c r="F118" s="15">
        <f>SUMPRODUCT(-(Diário!$E$6:$E$2018='Analítico Cp.'!$B118),-(Diário!$P$6:$P$2018=F$1),(Diário!$F$6:$F$2018))+SUMPRODUCT(-(Comp.!$D$5:$D$147='Analítico Cp.'!$B118),-(Comp.!$K$5:$K$147=F$1),(Comp.!$E$5:$E$147))</f>
        <v>0</v>
      </c>
      <c r="G118" s="15">
        <f>SUMPRODUCT(-(Diário!$E$6:$E$2018='Analítico Cp.'!$B118),-(Diário!$P$6:$P$2018=G$1),(Diário!$F$6:$F$2018))+SUMPRODUCT(-(Comp.!$D$5:$D$147='Analítico Cp.'!$B118),-(Comp.!$K$5:$K$147=G$1),(Comp.!$E$5:$E$147))</f>
        <v>0</v>
      </c>
      <c r="H118" s="15">
        <f>SUMPRODUCT(-(Diário!$E$6:$E$2018='Analítico Cp.'!$B118),-(Diário!$P$6:$P$2018=H$1),(Diário!$F$6:$F$2018))+SUMPRODUCT(-(Comp.!$D$5:$D$147='Analítico Cp.'!$B118),-(Comp.!$K$5:$K$147=H$1),(Comp.!$E$5:$E$147))</f>
        <v>0</v>
      </c>
      <c r="I118" s="16">
        <f t="shared" si="15"/>
        <v>0</v>
      </c>
      <c r="J118" s="188">
        <f t="shared" si="16"/>
        <v>0</v>
      </c>
    </row>
    <row r="119" spans="1:10" ht="23.25" customHeight="1" x14ac:dyDescent="0.2">
      <c r="A119" s="403" t="s">
        <v>371</v>
      </c>
      <c r="B119" s="404" t="s">
        <v>372</v>
      </c>
      <c r="C119" s="15">
        <f>SUMPRODUCT(-(Diário!$E$6:$E$2018='Analítico Cp.'!$B119),-(Diário!$P$6:$P$2018=C$1),(Diário!$F$6:$F$2018))+SUMPRODUCT(-(Comp.!$D$5:$D$147='Analítico Cp.'!$B119),-(Comp.!$K$5:$K$147=C$1),(Comp.!$E$5:$E$147))</f>
        <v>0</v>
      </c>
      <c r="D119" s="15">
        <f>SUMPRODUCT(-(Diário!$E$6:$E$2018='Analítico Cp.'!$B119),-(Diário!$P$6:$P$2018=D$1),(Diário!$F$6:$F$2018))+SUMPRODUCT(-(Comp.!$D$5:$D$147='Analítico Cp.'!$B119),-(Comp.!$K$5:$K$147=D$1),(Comp.!$E$5:$E$147))</f>
        <v>0</v>
      </c>
      <c r="E119" s="15">
        <f>SUMPRODUCT(-(Diário!$E$6:$E$2018='Analítico Cp.'!$B119),-(Diário!$P$6:$P$2018=E$1),(Diário!$F$6:$F$2018))+SUMPRODUCT(-(Comp.!$D$5:$D$147='Analítico Cp.'!$B119),-(Comp.!$K$5:$K$147=E$1),(Comp.!$E$5:$E$147))</f>
        <v>0</v>
      </c>
      <c r="F119" s="15">
        <f>SUMPRODUCT(-(Diário!$E$6:$E$2018='Analítico Cp.'!$B119),-(Diário!$P$6:$P$2018=F$1),(Diário!$F$6:$F$2018))+SUMPRODUCT(-(Comp.!$D$5:$D$147='Analítico Cp.'!$B119),-(Comp.!$K$5:$K$147=F$1),(Comp.!$E$5:$E$147))</f>
        <v>108</v>
      </c>
      <c r="G119" s="15">
        <f>SUMPRODUCT(-(Diário!$E$6:$E$2018='Analítico Cp.'!$B119),-(Diário!$P$6:$P$2018=G$1),(Diário!$F$6:$F$2018))+SUMPRODUCT(-(Comp.!$D$5:$D$147='Analítico Cp.'!$B119),-(Comp.!$K$5:$K$147=G$1),(Comp.!$E$5:$E$147))</f>
        <v>0</v>
      </c>
      <c r="H119" s="15">
        <f>SUMPRODUCT(-(Diário!$E$6:$E$2018='Analítico Cp.'!$B119),-(Diário!$P$6:$P$2018=H$1),(Diário!$F$6:$F$2018))+SUMPRODUCT(-(Comp.!$D$5:$D$147='Analítico Cp.'!$B119),-(Comp.!$K$5:$K$147=H$1),(Comp.!$E$5:$E$147))</f>
        <v>0</v>
      </c>
      <c r="I119" s="16">
        <f t="shared" si="15"/>
        <v>108</v>
      </c>
      <c r="J119" s="188">
        <f t="shared" si="16"/>
        <v>1.2619581428894745E-4</v>
      </c>
    </row>
    <row r="120" spans="1:10" ht="23.25" customHeight="1" x14ac:dyDescent="0.2">
      <c r="A120" s="403" t="s">
        <v>373</v>
      </c>
      <c r="B120" s="404" t="s">
        <v>374</v>
      </c>
      <c r="C120" s="15">
        <f>SUMPRODUCT(-(Diário!$E$6:$E$2018='Analítico Cp.'!$B120),-(Diário!$P$6:$P$2018=C$1),(Diário!$F$6:$F$2018))+SUMPRODUCT(-(Comp.!$D$5:$D$147='Analítico Cp.'!$B120),-(Comp.!$K$5:$K$147=C$1),(Comp.!$E$5:$E$147))</f>
        <v>250</v>
      </c>
      <c r="D120" s="15">
        <f>SUMPRODUCT(-(Diário!$E$6:$E$2018='Analítico Cp.'!$B120),-(Diário!$P$6:$P$2018=D$1),(Diário!$F$6:$F$2018))+SUMPRODUCT(-(Comp.!$D$5:$D$147='Analítico Cp.'!$B120),-(Comp.!$K$5:$K$147=D$1),(Comp.!$E$5:$E$147))</f>
        <v>750</v>
      </c>
      <c r="E120" s="15">
        <f>SUMPRODUCT(-(Diário!$E$6:$E$2018='Analítico Cp.'!$B120),-(Diário!$P$6:$P$2018=E$1),(Diário!$F$6:$F$2018))+SUMPRODUCT(-(Comp.!$D$5:$D$147='Analítico Cp.'!$B120),-(Comp.!$K$5:$K$147=E$1),(Comp.!$E$5:$E$147))</f>
        <v>12057</v>
      </c>
      <c r="F120" s="15">
        <f>SUMPRODUCT(-(Diário!$E$6:$E$2018='Analítico Cp.'!$B120),-(Diário!$P$6:$P$2018=F$1),(Diário!$F$6:$F$2018))+SUMPRODUCT(-(Comp.!$D$5:$D$147='Analítico Cp.'!$B120),-(Comp.!$K$5:$K$147=F$1),(Comp.!$E$5:$E$147))</f>
        <v>250</v>
      </c>
      <c r="G120" s="15">
        <f>SUMPRODUCT(-(Diário!$E$6:$E$2018='Analítico Cp.'!$B120),-(Diário!$P$6:$P$2018=G$1),(Diário!$F$6:$F$2018))+SUMPRODUCT(-(Comp.!$D$5:$D$147='Analítico Cp.'!$B120),-(Comp.!$K$5:$K$147=G$1),(Comp.!$E$5:$E$147))</f>
        <v>0</v>
      </c>
      <c r="H120" s="15">
        <f>SUMPRODUCT(-(Diário!$E$6:$E$2018='Analítico Cp.'!$B120),-(Diário!$P$6:$P$2018=H$1),(Diário!$F$6:$F$2018))+SUMPRODUCT(-(Comp.!$D$5:$D$147='Analítico Cp.'!$B120),-(Comp.!$K$5:$K$147=H$1),(Comp.!$E$5:$E$147))</f>
        <v>0</v>
      </c>
      <c r="I120" s="16">
        <f t="shared" si="15"/>
        <v>13307</v>
      </c>
      <c r="J120" s="188">
        <f t="shared" si="16"/>
        <v>1.5548960192065033E-2</v>
      </c>
    </row>
    <row r="121" spans="1:10" ht="23.25" customHeight="1" x14ac:dyDescent="0.2">
      <c r="A121" s="403" t="s">
        <v>375</v>
      </c>
      <c r="B121" s="404" t="s">
        <v>376</v>
      </c>
      <c r="C121" s="15">
        <f>SUMPRODUCT(-(Diário!$E$6:$E$2018='Analítico Cp.'!$B121),-(Diário!$P$6:$P$2018=C$1),(Diário!$F$6:$F$2018))+SUMPRODUCT(-(Comp.!$D$5:$D$147='Analítico Cp.'!$B121),-(Comp.!$K$5:$K$147=C$1),(Comp.!$E$5:$E$147))</f>
        <v>0</v>
      </c>
      <c r="D121" s="15">
        <f>SUMPRODUCT(-(Diário!$E$6:$E$2018='Analítico Cp.'!$B121),-(Diário!$P$6:$P$2018=D$1),(Diário!$F$6:$F$2018))+SUMPRODUCT(-(Comp.!$D$5:$D$147='Analítico Cp.'!$B121),-(Comp.!$K$5:$K$147=D$1),(Comp.!$E$5:$E$147))</f>
        <v>0</v>
      </c>
      <c r="E121" s="15">
        <f>SUMPRODUCT(-(Diário!$E$6:$E$2018='Analítico Cp.'!$B121),-(Diário!$P$6:$P$2018=E$1),(Diário!$F$6:$F$2018))+SUMPRODUCT(-(Comp.!$D$5:$D$147='Analítico Cp.'!$B121),-(Comp.!$K$5:$K$147=E$1),(Comp.!$E$5:$E$147))</f>
        <v>0</v>
      </c>
      <c r="F121" s="15">
        <f>SUMPRODUCT(-(Diário!$E$6:$E$2018='Analítico Cp.'!$B121),-(Diário!$P$6:$P$2018=F$1),(Diário!$F$6:$F$2018))+SUMPRODUCT(-(Comp.!$D$5:$D$147='Analítico Cp.'!$B121),-(Comp.!$K$5:$K$147=F$1),(Comp.!$E$5:$E$147))</f>
        <v>0</v>
      </c>
      <c r="G121" s="15">
        <f>SUMPRODUCT(-(Diário!$E$6:$E$2018='Analítico Cp.'!$B121),-(Diário!$P$6:$P$2018=G$1),(Diário!$F$6:$F$2018))+SUMPRODUCT(-(Comp.!$D$5:$D$147='Analítico Cp.'!$B121),-(Comp.!$K$5:$K$147=G$1),(Comp.!$E$5:$E$147))</f>
        <v>0</v>
      </c>
      <c r="H121" s="15">
        <f>SUMPRODUCT(-(Diário!$E$6:$E$2018='Analítico Cp.'!$B121),-(Diário!$P$6:$P$2018=H$1),(Diário!$F$6:$F$2018))+SUMPRODUCT(-(Comp.!$D$5:$D$147='Analítico Cp.'!$B121),-(Comp.!$K$5:$K$147=H$1),(Comp.!$E$5:$E$147))</f>
        <v>0</v>
      </c>
      <c r="I121" s="16">
        <f t="shared" si="15"/>
        <v>0</v>
      </c>
      <c r="J121" s="188">
        <f t="shared" si="16"/>
        <v>0</v>
      </c>
    </row>
    <row r="122" spans="1:10" ht="23.25" customHeight="1" x14ac:dyDescent="0.2">
      <c r="A122" s="403" t="s">
        <v>377</v>
      </c>
      <c r="B122" s="404" t="s">
        <v>378</v>
      </c>
      <c r="C122" s="15">
        <f>SUMPRODUCT(-(Diário!$E$6:$E$2018='Analítico Cp.'!$B122),-(Diário!$P$6:$P$2018=C$1),(Diário!$F$6:$F$2018))+SUMPRODUCT(-(Comp.!$D$5:$D$147='Analítico Cp.'!$B122),-(Comp.!$K$5:$K$147=C$1),(Comp.!$E$5:$E$147))</f>
        <v>0</v>
      </c>
      <c r="D122" s="15">
        <f>SUMPRODUCT(-(Diário!$E$6:$E$2018='Analítico Cp.'!$B122),-(Diário!$P$6:$P$2018=D$1),(Diário!$F$6:$F$2018))+SUMPRODUCT(-(Comp.!$D$5:$D$147='Analítico Cp.'!$B122),-(Comp.!$K$5:$K$147=D$1),(Comp.!$E$5:$E$147))</f>
        <v>16576.38</v>
      </c>
      <c r="E122" s="15">
        <f>SUMPRODUCT(-(Diário!$E$6:$E$2018='Analítico Cp.'!$B122),-(Diário!$P$6:$P$2018=E$1),(Diário!$F$6:$F$2018))+SUMPRODUCT(-(Comp.!$D$5:$D$147='Analítico Cp.'!$B122),-(Comp.!$K$5:$K$147=E$1),(Comp.!$E$5:$E$147))</f>
        <v>1488.92</v>
      </c>
      <c r="F122" s="15">
        <f>SUMPRODUCT(-(Diário!$E$6:$E$2018='Analítico Cp.'!$B122),-(Diário!$P$6:$P$2018=F$1),(Diário!$F$6:$F$2018))+SUMPRODUCT(-(Comp.!$D$5:$D$147='Analítico Cp.'!$B122),-(Comp.!$K$5:$K$147=F$1),(Comp.!$E$5:$E$147))</f>
        <v>4033.33</v>
      </c>
      <c r="G122" s="15">
        <f>SUMPRODUCT(-(Diário!$E$6:$E$2018='Analítico Cp.'!$B122),-(Diário!$P$6:$P$2018=G$1),(Diário!$F$6:$F$2018))+SUMPRODUCT(-(Comp.!$D$5:$D$147='Analítico Cp.'!$B122),-(Comp.!$K$5:$K$147=G$1),(Comp.!$E$5:$E$147))</f>
        <v>0</v>
      </c>
      <c r="H122" s="15">
        <f>SUMPRODUCT(-(Diário!$E$6:$E$2018='Analítico Cp.'!$B122),-(Diário!$P$6:$P$2018=H$1),(Diário!$F$6:$F$2018))+SUMPRODUCT(-(Comp.!$D$5:$D$147='Analítico Cp.'!$B122),-(Comp.!$K$5:$K$147=H$1),(Comp.!$E$5:$E$147))</f>
        <v>0</v>
      </c>
      <c r="I122" s="16">
        <f t="shared" si="15"/>
        <v>22098.630000000005</v>
      </c>
      <c r="J122" s="188">
        <f t="shared" si="16"/>
        <v>2.5821801921482992E-2</v>
      </c>
    </row>
    <row r="123" spans="1:10" ht="23.25" customHeight="1" x14ac:dyDescent="0.2">
      <c r="A123" s="403" t="s">
        <v>379</v>
      </c>
      <c r="B123" s="404" t="s">
        <v>380</v>
      </c>
      <c r="C123" s="15">
        <f>SUMPRODUCT(-(Diário!$E$6:$E$2018='Analítico Cp.'!$B123),-(Diário!$P$6:$P$2018=C$1),(Diário!$F$6:$F$2018))+SUMPRODUCT(-(Comp.!$D$5:$D$147='Analítico Cp.'!$B123),-(Comp.!$K$5:$K$147=C$1),(Comp.!$E$5:$E$147))</f>
        <v>12800</v>
      </c>
      <c r="D123" s="15">
        <f>SUMPRODUCT(-(Diário!$E$6:$E$2018='Analítico Cp.'!$B123),-(Diário!$P$6:$P$2018=D$1),(Diário!$F$6:$F$2018))+SUMPRODUCT(-(Comp.!$D$5:$D$147='Analítico Cp.'!$B123),-(Comp.!$K$5:$K$147=D$1),(Comp.!$E$5:$E$147))</f>
        <v>8800</v>
      </c>
      <c r="E123" s="15">
        <f>SUMPRODUCT(-(Diário!$E$6:$E$2018='Analítico Cp.'!$B123),-(Diário!$P$6:$P$2018=E$1),(Diário!$F$6:$F$2018))+SUMPRODUCT(-(Comp.!$D$5:$D$147='Analítico Cp.'!$B123),-(Comp.!$K$5:$K$147=E$1),(Comp.!$E$5:$E$147))</f>
        <v>7050</v>
      </c>
      <c r="F123" s="15">
        <f>SUMPRODUCT(-(Diário!$E$6:$E$2018='Analítico Cp.'!$B123),-(Diário!$P$6:$P$2018=F$1),(Diário!$F$6:$F$2018))+SUMPRODUCT(-(Comp.!$D$5:$D$147='Analítico Cp.'!$B123),-(Comp.!$K$5:$K$147=F$1),(Comp.!$E$5:$E$147))</f>
        <v>10750</v>
      </c>
      <c r="G123" s="15">
        <f>SUMPRODUCT(-(Diário!$E$6:$E$2018='Analítico Cp.'!$B123),-(Diário!$P$6:$P$2018=G$1),(Diário!$F$6:$F$2018))+SUMPRODUCT(-(Comp.!$D$5:$D$147='Analítico Cp.'!$B123),-(Comp.!$K$5:$K$147=G$1),(Comp.!$E$5:$E$147))</f>
        <v>0</v>
      </c>
      <c r="H123" s="15">
        <f>SUMPRODUCT(-(Diário!$E$6:$E$2018='Analítico Cp.'!$B123),-(Diário!$P$6:$P$2018=H$1),(Diário!$F$6:$F$2018))+SUMPRODUCT(-(Comp.!$D$5:$D$147='Analítico Cp.'!$B123),-(Comp.!$K$5:$K$147=H$1),(Comp.!$E$5:$E$147))</f>
        <v>0</v>
      </c>
      <c r="I123" s="16">
        <f t="shared" si="15"/>
        <v>39400</v>
      </c>
      <c r="J123" s="188">
        <f t="shared" si="16"/>
        <v>4.6038102620227124E-2</v>
      </c>
    </row>
    <row r="124" spans="1:10" ht="23.25" customHeight="1" x14ac:dyDescent="0.2">
      <c r="A124" s="403" t="s">
        <v>381</v>
      </c>
      <c r="B124" s="404" t="s">
        <v>382</v>
      </c>
      <c r="C124" s="15">
        <f>SUMPRODUCT(-(Diário!$E$6:$E$2018='Analítico Cp.'!$B124),-(Diário!$P$6:$P$2018=C$1),(Diário!$F$6:$F$2018))+SUMPRODUCT(-(Comp.!$D$5:$D$147='Analítico Cp.'!$B124),-(Comp.!$K$5:$K$147=C$1),(Comp.!$E$5:$E$147))</f>
        <v>17162.400000000001</v>
      </c>
      <c r="D124" s="15">
        <f>SUMPRODUCT(-(Diário!$E$6:$E$2018='Analítico Cp.'!$B124),-(Diário!$P$6:$P$2018=D$1),(Diário!$F$6:$F$2018))+SUMPRODUCT(-(Comp.!$D$5:$D$147='Analítico Cp.'!$B124),-(Comp.!$K$5:$K$147=D$1),(Comp.!$E$5:$E$147))</f>
        <v>1052</v>
      </c>
      <c r="E124" s="15">
        <f>SUMPRODUCT(-(Diário!$E$6:$E$2018='Analítico Cp.'!$B124),-(Diário!$P$6:$P$2018=E$1),(Diário!$F$6:$F$2018))+SUMPRODUCT(-(Comp.!$D$5:$D$147='Analítico Cp.'!$B124),-(Comp.!$K$5:$K$147=E$1),(Comp.!$E$5:$E$147))</f>
        <v>430</v>
      </c>
      <c r="F124" s="15">
        <f>SUMPRODUCT(-(Diário!$E$6:$E$2018='Analítico Cp.'!$B124),-(Diário!$P$6:$P$2018=F$1),(Diário!$F$6:$F$2018))+SUMPRODUCT(-(Comp.!$D$5:$D$147='Analítico Cp.'!$B124),-(Comp.!$K$5:$K$147=F$1),(Comp.!$E$5:$E$147))</f>
        <v>9650</v>
      </c>
      <c r="G124" s="15">
        <f>SUMPRODUCT(-(Diário!$E$6:$E$2018='Analítico Cp.'!$B124),-(Diário!$P$6:$P$2018=G$1),(Diário!$F$6:$F$2018))+SUMPRODUCT(-(Comp.!$D$5:$D$147='Analítico Cp.'!$B124),-(Comp.!$K$5:$K$147=G$1),(Comp.!$E$5:$E$147))</f>
        <v>0</v>
      </c>
      <c r="H124" s="15">
        <f>SUMPRODUCT(-(Diário!$E$6:$E$2018='Analítico Cp.'!$B124),-(Diário!$P$6:$P$2018=H$1),(Diário!$F$6:$F$2018))+SUMPRODUCT(-(Comp.!$D$5:$D$147='Analítico Cp.'!$B124),-(Comp.!$K$5:$K$147=H$1),(Comp.!$E$5:$E$147))</f>
        <v>0</v>
      </c>
      <c r="I124" s="16">
        <f t="shared" si="15"/>
        <v>28294.400000000001</v>
      </c>
      <c r="J124" s="188">
        <f t="shared" si="16"/>
        <v>3.3061433776085135E-2</v>
      </c>
    </row>
    <row r="125" spans="1:10" ht="23.25" customHeight="1" x14ac:dyDescent="0.2">
      <c r="A125" s="403" t="s">
        <v>383</v>
      </c>
      <c r="B125" s="404" t="s">
        <v>384</v>
      </c>
      <c r="C125" s="15">
        <f>SUMPRODUCT(-(Diário!$E$6:$E$2018='Analítico Cp.'!$B125),-(Diário!$P$6:$P$2018=C$1),(Diário!$F$6:$F$2018))+SUMPRODUCT(-(Comp.!$D$5:$D$147='Analítico Cp.'!$B125),-(Comp.!$K$5:$K$147=C$1),(Comp.!$E$5:$E$147))</f>
        <v>0</v>
      </c>
      <c r="D125" s="15">
        <f>SUMPRODUCT(-(Diário!$E$6:$E$2018='Analítico Cp.'!$B125),-(Diário!$P$6:$P$2018=D$1),(Diário!$F$6:$F$2018))+SUMPRODUCT(-(Comp.!$D$5:$D$147='Analítico Cp.'!$B125),-(Comp.!$K$5:$K$147=D$1),(Comp.!$E$5:$E$147))</f>
        <v>35260.080000000002</v>
      </c>
      <c r="E125" s="15">
        <f>SUMPRODUCT(-(Diário!$E$6:$E$2018='Analítico Cp.'!$B125),-(Diário!$P$6:$P$2018=E$1),(Diário!$F$6:$F$2018))+SUMPRODUCT(-(Comp.!$D$5:$D$147='Analítico Cp.'!$B125),-(Comp.!$K$5:$K$147=E$1),(Comp.!$E$5:$E$147))</f>
        <v>0</v>
      </c>
      <c r="F125" s="15">
        <f>SUMPRODUCT(-(Diário!$E$6:$E$2018='Analítico Cp.'!$B125),-(Diário!$P$6:$P$2018=F$1),(Diário!$F$6:$F$2018))+SUMPRODUCT(-(Comp.!$D$5:$D$147='Analítico Cp.'!$B125),-(Comp.!$K$5:$K$147=F$1),(Comp.!$E$5:$E$147))</f>
        <v>18000</v>
      </c>
      <c r="G125" s="15">
        <f>SUMPRODUCT(-(Diário!$E$6:$E$2018='Analítico Cp.'!$B125),-(Diário!$P$6:$P$2018=G$1),(Diário!$F$6:$F$2018))+SUMPRODUCT(-(Comp.!$D$5:$D$147='Analítico Cp.'!$B125),-(Comp.!$K$5:$K$147=G$1),(Comp.!$E$5:$E$147))</f>
        <v>0</v>
      </c>
      <c r="H125" s="15">
        <f>SUMPRODUCT(-(Diário!$E$6:$E$2018='Analítico Cp.'!$B125),-(Diário!$P$6:$P$2018=H$1),(Diário!$F$6:$F$2018))+SUMPRODUCT(-(Comp.!$D$5:$D$147='Analítico Cp.'!$B125),-(Comp.!$K$5:$K$147=H$1),(Comp.!$E$5:$E$147))</f>
        <v>0</v>
      </c>
      <c r="I125" s="16">
        <f t="shared" si="15"/>
        <v>53260.08</v>
      </c>
      <c r="J125" s="188">
        <f t="shared" si="16"/>
        <v>6.2233325599023004E-2</v>
      </c>
    </row>
    <row r="126" spans="1:10" ht="23.25" customHeight="1" x14ac:dyDescent="0.2">
      <c r="A126" s="403" t="s">
        <v>385</v>
      </c>
      <c r="B126" s="404" t="s">
        <v>386</v>
      </c>
      <c r="C126" s="15">
        <f>SUMPRODUCT(-(Diário!$E$6:$E$2018='Analítico Cp.'!$B126),-(Diário!$P$6:$P$2018=C$1),(Diário!$F$6:$F$2018))+SUMPRODUCT(-(Comp.!$D$5:$D$147='Analítico Cp.'!$B126),-(Comp.!$K$5:$K$147=C$1),(Comp.!$E$5:$E$147))</f>
        <v>0</v>
      </c>
      <c r="D126" s="15">
        <f>SUMPRODUCT(-(Diário!$E$6:$E$2018='Analítico Cp.'!$B126),-(Diário!$P$6:$P$2018=D$1),(Diário!$F$6:$F$2018))+SUMPRODUCT(-(Comp.!$D$5:$D$147='Analítico Cp.'!$B126),-(Comp.!$K$5:$K$147=D$1),(Comp.!$E$5:$E$147))</f>
        <v>0</v>
      </c>
      <c r="E126" s="15">
        <f>SUMPRODUCT(-(Diário!$E$6:$E$2018='Analítico Cp.'!$B126),-(Diário!$P$6:$P$2018=E$1),(Diário!$F$6:$F$2018))+SUMPRODUCT(-(Comp.!$D$5:$D$147='Analítico Cp.'!$B126),-(Comp.!$K$5:$K$147=E$1),(Comp.!$E$5:$E$147))</f>
        <v>0</v>
      </c>
      <c r="F126" s="15">
        <f>SUMPRODUCT(-(Diário!$E$6:$E$2018='Analítico Cp.'!$B126),-(Diário!$P$6:$P$2018=F$1),(Diário!$F$6:$F$2018))+SUMPRODUCT(-(Comp.!$D$5:$D$147='Analítico Cp.'!$B126),-(Comp.!$K$5:$K$147=F$1),(Comp.!$E$5:$E$147))</f>
        <v>0</v>
      </c>
      <c r="G126" s="15">
        <f>SUMPRODUCT(-(Diário!$E$6:$E$2018='Analítico Cp.'!$B126),-(Diário!$P$6:$P$2018=G$1),(Diário!$F$6:$F$2018))+SUMPRODUCT(-(Comp.!$D$5:$D$147='Analítico Cp.'!$B126),-(Comp.!$K$5:$K$147=G$1),(Comp.!$E$5:$E$147))</f>
        <v>0</v>
      </c>
      <c r="H126" s="15">
        <f>SUMPRODUCT(-(Diário!$E$6:$E$2018='Analítico Cp.'!$B126),-(Diário!$P$6:$P$2018=H$1),(Diário!$F$6:$F$2018))+SUMPRODUCT(-(Comp.!$D$5:$D$147='Analítico Cp.'!$B126),-(Comp.!$K$5:$K$147=H$1),(Comp.!$E$5:$E$147))</f>
        <v>0</v>
      </c>
      <c r="I126" s="16">
        <f t="shared" si="15"/>
        <v>0</v>
      </c>
      <c r="J126" s="188">
        <f t="shared" si="16"/>
        <v>0</v>
      </c>
    </row>
    <row r="127" spans="1:10" ht="23.25" customHeight="1" x14ac:dyDescent="0.2">
      <c r="A127" s="403" t="s">
        <v>387</v>
      </c>
      <c r="B127" s="404" t="s">
        <v>388</v>
      </c>
      <c r="C127" s="15">
        <f>SUMPRODUCT(-(Diário!$E$6:$E$2018='Analítico Cp.'!$B127),-(Diário!$P$6:$P$2018=C$1),(Diário!$F$6:$F$2018))+SUMPRODUCT(-(Comp.!$D$5:$D$147='Analítico Cp.'!$B127),-(Comp.!$K$5:$K$147=C$1),(Comp.!$E$5:$E$147))</f>
        <v>0</v>
      </c>
      <c r="D127" s="15">
        <f>SUMPRODUCT(-(Diário!$E$6:$E$2018='Analítico Cp.'!$B127),-(Diário!$P$6:$P$2018=D$1),(Diário!$F$6:$F$2018))+SUMPRODUCT(-(Comp.!$D$5:$D$147='Analítico Cp.'!$B127),-(Comp.!$K$5:$K$147=D$1),(Comp.!$E$5:$E$147))</f>
        <v>0</v>
      </c>
      <c r="E127" s="15">
        <f>SUMPRODUCT(-(Diário!$E$6:$E$2018='Analítico Cp.'!$B127),-(Diário!$P$6:$P$2018=E$1),(Diário!$F$6:$F$2018))+SUMPRODUCT(-(Comp.!$D$5:$D$147='Analítico Cp.'!$B127),-(Comp.!$K$5:$K$147=E$1),(Comp.!$E$5:$E$147))</f>
        <v>0</v>
      </c>
      <c r="F127" s="15">
        <f>SUMPRODUCT(-(Diário!$E$6:$E$2018='Analítico Cp.'!$B127),-(Diário!$P$6:$P$2018=F$1),(Diário!$F$6:$F$2018))+SUMPRODUCT(-(Comp.!$D$5:$D$147='Analítico Cp.'!$B127),-(Comp.!$K$5:$K$147=F$1),(Comp.!$E$5:$E$147))</f>
        <v>0</v>
      </c>
      <c r="G127" s="15">
        <f>SUMPRODUCT(-(Diário!$E$6:$E$2018='Analítico Cp.'!$B127),-(Diário!$P$6:$P$2018=G$1),(Diário!$F$6:$F$2018))+SUMPRODUCT(-(Comp.!$D$5:$D$147='Analítico Cp.'!$B127),-(Comp.!$K$5:$K$147=G$1),(Comp.!$E$5:$E$147))</f>
        <v>0</v>
      </c>
      <c r="H127" s="15">
        <f>SUMPRODUCT(-(Diário!$E$6:$E$2018='Analítico Cp.'!$B127),-(Diário!$P$6:$P$2018=H$1),(Diário!$F$6:$F$2018))+SUMPRODUCT(-(Comp.!$D$5:$D$147='Analítico Cp.'!$B127),-(Comp.!$K$5:$K$147=H$1),(Comp.!$E$5:$E$147))</f>
        <v>0</v>
      </c>
      <c r="I127" s="16">
        <f t="shared" si="15"/>
        <v>0</v>
      </c>
      <c r="J127" s="188">
        <f t="shared" si="16"/>
        <v>0</v>
      </c>
    </row>
    <row r="128" spans="1:10" ht="23.25" customHeight="1" x14ac:dyDescent="0.2">
      <c r="A128" s="403" t="s">
        <v>389</v>
      </c>
      <c r="B128" s="404" t="s">
        <v>390</v>
      </c>
      <c r="C128" s="15">
        <f>SUMPRODUCT(-(Diário!$E$6:$E$2018='Analítico Cp.'!$B128),-(Diário!$P$6:$P$2018=C$1),(Diário!$F$6:$F$2018))+SUMPRODUCT(-(Comp.!$D$5:$D$147='Analítico Cp.'!$B128),-(Comp.!$K$5:$K$147=C$1),(Comp.!$E$5:$E$147))</f>
        <v>0</v>
      </c>
      <c r="D128" s="15">
        <f>SUMPRODUCT(-(Diário!$E$6:$E$2018='Analítico Cp.'!$B128),-(Diário!$P$6:$P$2018=D$1),(Diário!$F$6:$F$2018))+SUMPRODUCT(-(Comp.!$D$5:$D$147='Analítico Cp.'!$B128),-(Comp.!$K$5:$K$147=D$1),(Comp.!$E$5:$E$147))</f>
        <v>0</v>
      </c>
      <c r="E128" s="15">
        <f>SUMPRODUCT(-(Diário!$E$6:$E$2018='Analítico Cp.'!$B128),-(Diário!$P$6:$P$2018=E$1),(Diário!$F$6:$F$2018))+SUMPRODUCT(-(Comp.!$D$5:$D$147='Analítico Cp.'!$B128),-(Comp.!$K$5:$K$147=E$1),(Comp.!$E$5:$E$147))</f>
        <v>0</v>
      </c>
      <c r="F128" s="15">
        <f>SUMPRODUCT(-(Diário!$E$6:$E$2018='Analítico Cp.'!$B128),-(Diário!$P$6:$P$2018=F$1),(Diário!$F$6:$F$2018))+SUMPRODUCT(-(Comp.!$D$5:$D$147='Analítico Cp.'!$B128),-(Comp.!$K$5:$K$147=F$1),(Comp.!$E$5:$E$147))</f>
        <v>0</v>
      </c>
      <c r="G128" s="15">
        <f>SUMPRODUCT(-(Diário!$E$6:$E$2018='Analítico Cp.'!$B128),-(Diário!$P$6:$P$2018=G$1),(Diário!$F$6:$F$2018))+SUMPRODUCT(-(Comp.!$D$5:$D$147='Analítico Cp.'!$B128),-(Comp.!$K$5:$K$147=G$1),(Comp.!$E$5:$E$147))</f>
        <v>0</v>
      </c>
      <c r="H128" s="15">
        <f>SUMPRODUCT(-(Diário!$E$6:$E$2018='Analítico Cp.'!$B128),-(Diário!$P$6:$P$2018=H$1),(Diário!$F$6:$F$2018))+SUMPRODUCT(-(Comp.!$D$5:$D$147='Analítico Cp.'!$B128),-(Comp.!$K$5:$K$147=H$1),(Comp.!$E$5:$E$147))</f>
        <v>0</v>
      </c>
      <c r="I128" s="16">
        <f t="shared" si="15"/>
        <v>0</v>
      </c>
      <c r="J128" s="188">
        <f t="shared" si="16"/>
        <v>0</v>
      </c>
    </row>
    <row r="129" spans="1:10" ht="23.25" customHeight="1" x14ac:dyDescent="0.2">
      <c r="A129" s="403" t="s">
        <v>391</v>
      </c>
      <c r="B129" s="404" t="s">
        <v>392</v>
      </c>
      <c r="C129" s="15">
        <f>SUMPRODUCT(-(Diário!$E$6:$E$2018='Analítico Cp.'!$B129),-(Diário!$P$6:$P$2018=C$1),(Diário!$F$6:$F$2018))+SUMPRODUCT(-(Comp.!$D$5:$D$147='Analítico Cp.'!$B129),-(Comp.!$K$5:$K$147=C$1),(Comp.!$E$5:$E$147))</f>
        <v>360</v>
      </c>
      <c r="D129" s="15">
        <f>SUMPRODUCT(-(Diário!$E$6:$E$2018='Analítico Cp.'!$B129),-(Diário!$P$6:$P$2018=D$1),(Diário!$F$6:$F$2018))+SUMPRODUCT(-(Comp.!$D$5:$D$147='Analítico Cp.'!$B129),-(Comp.!$K$5:$K$147=D$1),(Comp.!$E$5:$E$147))</f>
        <v>1920</v>
      </c>
      <c r="E129" s="15">
        <f>SUMPRODUCT(-(Diário!$E$6:$E$2018='Analítico Cp.'!$B129),-(Diário!$P$6:$P$2018=E$1),(Diário!$F$6:$F$2018))+SUMPRODUCT(-(Comp.!$D$5:$D$147='Analítico Cp.'!$B129),-(Comp.!$K$5:$K$147=E$1),(Comp.!$E$5:$E$147))</f>
        <v>0</v>
      </c>
      <c r="F129" s="15">
        <f>SUMPRODUCT(-(Diário!$E$6:$E$2018='Analítico Cp.'!$B129),-(Diário!$P$6:$P$2018=F$1),(Diário!$F$6:$F$2018))+SUMPRODUCT(-(Comp.!$D$5:$D$147='Analítico Cp.'!$B129),-(Comp.!$K$5:$K$147=F$1),(Comp.!$E$5:$E$147))</f>
        <v>0</v>
      </c>
      <c r="G129" s="15">
        <f>SUMPRODUCT(-(Diário!$E$6:$E$2018='Analítico Cp.'!$B129),-(Diário!$P$6:$P$2018=G$1),(Diário!$F$6:$F$2018))+SUMPRODUCT(-(Comp.!$D$5:$D$147='Analítico Cp.'!$B129),-(Comp.!$K$5:$K$147=G$1),(Comp.!$E$5:$E$147))</f>
        <v>0</v>
      </c>
      <c r="H129" s="15">
        <f>SUMPRODUCT(-(Diário!$E$6:$E$2018='Analítico Cp.'!$B129),-(Diário!$P$6:$P$2018=H$1),(Diário!$F$6:$F$2018))+SUMPRODUCT(-(Comp.!$D$5:$D$147='Analítico Cp.'!$B129),-(Comp.!$K$5:$K$147=H$1),(Comp.!$E$5:$E$147))</f>
        <v>0</v>
      </c>
      <c r="I129" s="16">
        <f t="shared" si="15"/>
        <v>2280</v>
      </c>
      <c r="J129" s="188">
        <f t="shared" si="16"/>
        <v>2.6641338572111128E-3</v>
      </c>
    </row>
    <row r="130" spans="1:10" ht="23.25" customHeight="1" x14ac:dyDescent="0.2">
      <c r="A130" s="403" t="s">
        <v>393</v>
      </c>
      <c r="B130" s="404" t="s">
        <v>394</v>
      </c>
      <c r="C130" s="15">
        <f>SUMPRODUCT(-(Diário!$E$6:$E$2018='Analítico Cp.'!$B130),-(Diário!$P$6:$P$2018=C$1),(Diário!$F$6:$F$2018))+SUMPRODUCT(-(Comp.!$D$5:$D$147='Analítico Cp.'!$B130),-(Comp.!$K$5:$K$147=C$1),(Comp.!$E$5:$E$147))</f>
        <v>92.6</v>
      </c>
      <c r="D130" s="15">
        <f>SUMPRODUCT(-(Diário!$E$6:$E$2018='Analítico Cp.'!$B130),-(Diário!$P$6:$P$2018=D$1),(Diário!$F$6:$F$2018))+SUMPRODUCT(-(Comp.!$D$5:$D$147='Analítico Cp.'!$B130),-(Comp.!$K$5:$K$147=D$1),(Comp.!$E$5:$E$147))</f>
        <v>4279.92</v>
      </c>
      <c r="E130" s="15">
        <f>SUMPRODUCT(-(Diário!$E$6:$E$2018='Analítico Cp.'!$B130),-(Diário!$P$6:$P$2018=E$1),(Diário!$F$6:$F$2018))+SUMPRODUCT(-(Comp.!$D$5:$D$147='Analítico Cp.'!$B130),-(Comp.!$K$5:$K$147=E$1),(Comp.!$E$5:$E$147))</f>
        <v>0</v>
      </c>
      <c r="F130" s="15">
        <f>SUMPRODUCT(-(Diário!$E$6:$E$2018='Analítico Cp.'!$B130),-(Diário!$P$6:$P$2018=F$1),(Diário!$F$6:$F$2018))+SUMPRODUCT(-(Comp.!$D$5:$D$147='Analítico Cp.'!$B130),-(Comp.!$K$5:$K$147=F$1),(Comp.!$E$5:$E$147))</f>
        <v>450</v>
      </c>
      <c r="G130" s="15">
        <f>SUMPRODUCT(-(Diário!$E$6:$E$2018='Analítico Cp.'!$B130),-(Diário!$P$6:$P$2018=G$1),(Diário!$F$6:$F$2018))+SUMPRODUCT(-(Comp.!$D$5:$D$147='Analítico Cp.'!$B130),-(Comp.!$K$5:$K$147=G$1),(Comp.!$E$5:$E$147))</f>
        <v>0</v>
      </c>
      <c r="H130" s="15">
        <f>SUMPRODUCT(-(Diário!$E$6:$E$2018='Analítico Cp.'!$B130),-(Diário!$P$6:$P$2018=H$1),(Diário!$F$6:$F$2018))+SUMPRODUCT(-(Comp.!$D$5:$D$147='Analítico Cp.'!$B130),-(Comp.!$K$5:$K$147=H$1),(Comp.!$E$5:$E$147))</f>
        <v>0</v>
      </c>
      <c r="I130" s="16">
        <f t="shared" si="15"/>
        <v>4822.5200000000004</v>
      </c>
      <c r="J130" s="188">
        <f t="shared" si="16"/>
        <v>5.6350170215253232E-3</v>
      </c>
    </row>
    <row r="131" spans="1:10" ht="33.75" x14ac:dyDescent="0.2">
      <c r="A131" s="403" t="s">
        <v>395</v>
      </c>
      <c r="B131" s="404" t="s">
        <v>396</v>
      </c>
      <c r="C131" s="15">
        <f>SUMPRODUCT(-(Diário!$E$6:$E$2018='Analítico Cp.'!$B131),-(Diário!$P$6:$P$2018=C$1),(Diário!$F$6:$F$2018))+SUMPRODUCT(-(Comp.!$D$5:$D$147='Analítico Cp.'!$B131),-(Comp.!$K$5:$K$147=C$1),(Comp.!$E$5:$E$147))</f>
        <v>209</v>
      </c>
      <c r="D131" s="15">
        <f>SUMPRODUCT(-(Diário!$E$6:$E$2018='Analítico Cp.'!$B131),-(Diário!$P$6:$P$2018=D$1),(Diário!$F$6:$F$2018))+SUMPRODUCT(-(Comp.!$D$5:$D$147='Analítico Cp.'!$B131),-(Comp.!$K$5:$K$147=D$1),(Comp.!$E$5:$E$147))</f>
        <v>0</v>
      </c>
      <c r="E131" s="15">
        <f>SUMPRODUCT(-(Diário!$E$6:$E$2018='Analítico Cp.'!$B131),-(Diário!$P$6:$P$2018=E$1),(Diário!$F$6:$F$2018))+SUMPRODUCT(-(Comp.!$D$5:$D$147='Analítico Cp.'!$B131),-(Comp.!$K$5:$K$147=E$1),(Comp.!$E$5:$E$147))</f>
        <v>0</v>
      </c>
      <c r="F131" s="15">
        <f>SUMPRODUCT(-(Diário!$E$6:$E$2018='Analítico Cp.'!$B131),-(Diário!$P$6:$P$2018=F$1),(Diário!$F$6:$F$2018))+SUMPRODUCT(-(Comp.!$D$5:$D$147='Analítico Cp.'!$B131),-(Comp.!$K$5:$K$147=F$1),(Comp.!$E$5:$E$147))</f>
        <v>0</v>
      </c>
      <c r="G131" s="15">
        <f>SUMPRODUCT(-(Diário!$E$6:$E$2018='Analítico Cp.'!$B131),-(Diário!$P$6:$P$2018=G$1),(Diário!$F$6:$F$2018))+SUMPRODUCT(-(Comp.!$D$5:$D$147='Analítico Cp.'!$B131),-(Comp.!$K$5:$K$147=G$1),(Comp.!$E$5:$E$147))</f>
        <v>0</v>
      </c>
      <c r="H131" s="15">
        <f>SUMPRODUCT(-(Diário!$E$6:$E$2018='Analítico Cp.'!$B131),-(Diário!$P$6:$P$2018=H$1),(Diário!$F$6:$F$2018))+SUMPRODUCT(-(Comp.!$D$5:$D$147='Analítico Cp.'!$B131),-(Comp.!$K$5:$K$147=H$1),(Comp.!$E$5:$E$147))</f>
        <v>0</v>
      </c>
      <c r="I131" s="16">
        <f t="shared" si="15"/>
        <v>209</v>
      </c>
      <c r="J131" s="188">
        <f t="shared" si="16"/>
        <v>2.4421227024435201E-4</v>
      </c>
    </row>
    <row r="132" spans="1:10" ht="23.25" customHeight="1" x14ac:dyDescent="0.2">
      <c r="A132" s="403" t="s">
        <v>397</v>
      </c>
      <c r="B132" s="404" t="s">
        <v>398</v>
      </c>
      <c r="C132" s="15">
        <f>SUMPRODUCT(-(Diário!$E$6:$E$2018='Analítico Cp.'!$B132),-(Diário!$P$6:$P$2018=C$1),(Diário!$F$6:$F$2018))+SUMPRODUCT(-(Comp.!$D$5:$D$147='Analítico Cp.'!$B132),-(Comp.!$K$5:$K$147=C$1),(Comp.!$E$5:$E$147))</f>
        <v>6130.18</v>
      </c>
      <c r="D132" s="15">
        <f>SUMPRODUCT(-(Diário!$E$6:$E$2018='Analítico Cp.'!$B132),-(Diário!$P$6:$P$2018=D$1),(Diário!$F$6:$F$2018))+SUMPRODUCT(-(Comp.!$D$5:$D$147='Analítico Cp.'!$B132),-(Comp.!$K$5:$K$147=D$1),(Comp.!$E$5:$E$147))</f>
        <v>11603.909999999998</v>
      </c>
      <c r="E132" s="15">
        <f>SUMPRODUCT(-(Diário!$E$6:$E$2018='Analítico Cp.'!$B132),-(Diário!$P$6:$P$2018=E$1),(Diário!$F$6:$F$2018))+SUMPRODUCT(-(Comp.!$D$5:$D$147='Analítico Cp.'!$B132),-(Comp.!$K$5:$K$147=E$1),(Comp.!$E$5:$E$147))</f>
        <v>42245.42</v>
      </c>
      <c r="F132" s="15">
        <f>SUMPRODUCT(-(Diário!$E$6:$E$2018='Analítico Cp.'!$B132),-(Diário!$P$6:$P$2018=F$1),(Diário!$F$6:$F$2018))+SUMPRODUCT(-(Comp.!$D$5:$D$147='Analítico Cp.'!$B132),-(Comp.!$K$5:$K$147=F$1),(Comp.!$E$5:$E$147))</f>
        <v>73421</v>
      </c>
      <c r="G132" s="15">
        <f>SUMPRODUCT(-(Diário!$E$6:$E$2018='Analítico Cp.'!$B132),-(Diário!$P$6:$P$2018=G$1),(Diário!$F$6:$F$2018))+SUMPRODUCT(-(Comp.!$D$5:$D$147='Analítico Cp.'!$B132),-(Comp.!$K$5:$K$147=G$1),(Comp.!$E$5:$E$147))</f>
        <v>0</v>
      </c>
      <c r="H132" s="15">
        <f>SUMPRODUCT(-(Diário!$E$6:$E$2018='Analítico Cp.'!$B132),-(Diário!$P$6:$P$2018=H$1),(Diário!$F$6:$F$2018))+SUMPRODUCT(-(Comp.!$D$5:$D$147='Analítico Cp.'!$B132),-(Comp.!$K$5:$K$147=H$1),(Comp.!$E$5:$E$147))</f>
        <v>0</v>
      </c>
      <c r="I132" s="16">
        <f t="shared" si="15"/>
        <v>133400.51</v>
      </c>
      <c r="J132" s="188">
        <f t="shared" si="16"/>
        <v>0.15587579616676739</v>
      </c>
    </row>
    <row r="133" spans="1:10" ht="23.25" customHeight="1" x14ac:dyDescent="0.2">
      <c r="A133" s="403" t="s">
        <v>399</v>
      </c>
      <c r="B133" s="404" t="s">
        <v>400</v>
      </c>
      <c r="C133" s="15">
        <f>SUMPRODUCT(-(Diário!$E$6:$E$2018='Analítico Cp.'!$B133),-(Diário!$P$6:$P$2018=C$1),(Diário!$F$6:$F$2018))+SUMPRODUCT(-(Comp.!$D$5:$D$147='Analítico Cp.'!$B133),-(Comp.!$K$5:$K$147=C$1),(Comp.!$E$5:$E$147))</f>
        <v>2450.0400000000004</v>
      </c>
      <c r="D133" s="15">
        <f>SUMPRODUCT(-(Diário!$E$6:$E$2018='Analítico Cp.'!$B133),-(Diário!$P$6:$P$2018=D$1),(Diário!$F$6:$F$2018))+SUMPRODUCT(-(Comp.!$D$5:$D$147='Analítico Cp.'!$B133),-(Comp.!$K$5:$K$147=D$1),(Comp.!$E$5:$E$147))</f>
        <v>39189.78</v>
      </c>
      <c r="E133" s="15">
        <f>SUMPRODUCT(-(Diário!$E$6:$E$2018='Analítico Cp.'!$B133),-(Diário!$P$6:$P$2018=E$1),(Diário!$F$6:$F$2018))+SUMPRODUCT(-(Comp.!$D$5:$D$147='Analítico Cp.'!$B133),-(Comp.!$K$5:$K$147=E$1),(Comp.!$E$5:$E$147))</f>
        <v>21046.29</v>
      </c>
      <c r="F133" s="15">
        <f>SUMPRODUCT(-(Diário!$E$6:$E$2018='Analítico Cp.'!$B133),-(Diário!$P$6:$P$2018=F$1),(Diário!$F$6:$F$2018))+SUMPRODUCT(-(Comp.!$D$5:$D$147='Analítico Cp.'!$B133),-(Comp.!$K$5:$K$147=F$1),(Comp.!$E$5:$E$147))</f>
        <v>9854.5</v>
      </c>
      <c r="G133" s="15">
        <f>SUMPRODUCT(-(Diário!$E$6:$E$2018='Analítico Cp.'!$B133),-(Diário!$P$6:$P$2018=G$1),(Diário!$F$6:$F$2018))+SUMPRODUCT(-(Comp.!$D$5:$D$147='Analítico Cp.'!$B133),-(Comp.!$K$5:$K$147=G$1),(Comp.!$E$5:$E$147))</f>
        <v>0</v>
      </c>
      <c r="H133" s="15">
        <f>SUMPRODUCT(-(Diário!$E$6:$E$2018='Analítico Cp.'!$B133),-(Diário!$P$6:$P$2018=H$1),(Diário!$F$6:$F$2018))+SUMPRODUCT(-(Comp.!$D$5:$D$147='Analítico Cp.'!$B133),-(Comp.!$K$5:$K$147=H$1),(Comp.!$E$5:$E$147))</f>
        <v>0</v>
      </c>
      <c r="I133" s="16">
        <f t="shared" si="15"/>
        <v>72540.61</v>
      </c>
      <c r="J133" s="188">
        <f t="shared" si="16"/>
        <v>8.4762234703397818E-2</v>
      </c>
    </row>
    <row r="134" spans="1:10" ht="23.25" customHeight="1" x14ac:dyDescent="0.2">
      <c r="A134" s="403" t="s">
        <v>401</v>
      </c>
      <c r="B134" s="405" t="s">
        <v>312</v>
      </c>
      <c r="C134" s="15">
        <f>SUMPRODUCT(-(Diário!$E$6:$E$2018='Analítico Cp.'!$B134),-(Diário!$P$6:$P$2018=C$1),(Diário!$F$6:$F$2018))+SUMPRODUCT(-(Comp.!$D$5:$D$147='Analítico Cp.'!$B134),-(Comp.!$K$5:$K$147=C$1),(Comp.!$E$5:$E$147))</f>
        <v>0</v>
      </c>
      <c r="D134" s="15">
        <f>SUMPRODUCT(-(Diário!$E$6:$E$2018='Analítico Cp.'!$B134),-(Diário!$P$6:$P$2018=D$1),(Diário!$F$6:$F$2018))+SUMPRODUCT(-(Comp.!$D$5:$D$147='Analítico Cp.'!$B134),-(Comp.!$K$5:$K$147=D$1),(Comp.!$E$5:$E$147))</f>
        <v>0</v>
      </c>
      <c r="E134" s="15">
        <f>SUMPRODUCT(-(Diário!$E$6:$E$2018='Analítico Cp.'!$B134),-(Diário!$P$6:$P$2018=E$1),(Diário!$F$6:$F$2018))+SUMPRODUCT(-(Comp.!$D$5:$D$147='Analítico Cp.'!$B134),-(Comp.!$K$5:$K$147=E$1),(Comp.!$E$5:$E$147))</f>
        <v>0</v>
      </c>
      <c r="F134" s="15">
        <f>SUMPRODUCT(-(Diário!$E$6:$E$2018='Analítico Cp.'!$B134),-(Diário!$P$6:$P$2018=F$1),(Diário!$F$6:$F$2018))+SUMPRODUCT(-(Comp.!$D$5:$D$147='Analítico Cp.'!$B134),-(Comp.!$K$5:$K$147=F$1),(Comp.!$E$5:$E$147))</f>
        <v>0</v>
      </c>
      <c r="G134" s="15">
        <f>SUMPRODUCT(-(Diário!$E$6:$E$2018='Analítico Cp.'!$B134),-(Diário!$P$6:$P$2018=G$1),(Diário!$F$6:$F$2018))+SUMPRODUCT(-(Comp.!$D$5:$D$147='Analítico Cp.'!$B134),-(Comp.!$K$5:$K$147=G$1),(Comp.!$E$5:$E$147))</f>
        <v>0</v>
      </c>
      <c r="H134" s="15">
        <f>SUMPRODUCT(-(Diário!$E$6:$E$2018='Analítico Cp.'!$B134),-(Diário!$P$6:$P$2018=H$1),(Diário!$F$6:$F$2018))+SUMPRODUCT(-(Comp.!$D$5:$D$147='Analítico Cp.'!$B134),-(Comp.!$K$5:$K$147=H$1),(Comp.!$E$5:$E$147))</f>
        <v>0</v>
      </c>
      <c r="I134" s="16">
        <f t="shared" si="15"/>
        <v>0</v>
      </c>
      <c r="J134" s="188">
        <f t="shared" si="16"/>
        <v>0</v>
      </c>
    </row>
    <row r="135" spans="1:10" ht="23.25" customHeight="1" thickBot="1" x14ac:dyDescent="0.25">
      <c r="A135" s="28"/>
      <c r="B135" s="29" t="s">
        <v>47</v>
      </c>
      <c r="C135" s="18">
        <f t="shared" ref="C135:I135" si="17">SUBTOTAL(109,C54:C134)</f>
        <v>69495.520000000004</v>
      </c>
      <c r="D135" s="18">
        <f t="shared" si="17"/>
        <v>293208.98</v>
      </c>
      <c r="E135" s="18">
        <f t="shared" si="17"/>
        <v>103074.43</v>
      </c>
      <c r="F135" s="18">
        <f t="shared" si="17"/>
        <v>164056.41999999998</v>
      </c>
      <c r="G135" s="18">
        <f t="shared" si="17"/>
        <v>0</v>
      </c>
      <c r="H135" s="18">
        <f t="shared" si="17"/>
        <v>0</v>
      </c>
      <c r="I135" s="18">
        <f t="shared" si="17"/>
        <v>629835.35</v>
      </c>
      <c r="J135" s="195">
        <f>IF($I$152=0,0,I135/$I$152)</f>
        <v>0.73594985982605754</v>
      </c>
    </row>
    <row r="136" spans="1:10" ht="23.25" customHeight="1" thickBot="1" x14ac:dyDescent="0.25">
      <c r="A136" s="39" t="s">
        <v>42</v>
      </c>
      <c r="B136" s="23" t="s">
        <v>146</v>
      </c>
      <c r="C136" s="71"/>
      <c r="D136" s="71"/>
      <c r="E136" s="71"/>
      <c r="F136" s="71"/>
      <c r="G136" s="71"/>
      <c r="H136" s="71"/>
      <c r="I136" s="71"/>
      <c r="J136" s="186"/>
    </row>
    <row r="137" spans="1:10" ht="23.25" customHeight="1" x14ac:dyDescent="0.2">
      <c r="A137" s="68" t="s">
        <v>30</v>
      </c>
      <c r="B137" s="66" t="s">
        <v>238</v>
      </c>
      <c r="C137" s="15">
        <f>SUMPRODUCT(-(Diário!$E$6:$E$2018='Analítico Cp.'!$B137),-(Diário!$P$6:$P$2018=C$1),(Diário!$F$6:$F$2018))+SUMPRODUCT(-(Comp.!$D$5:$D$147='Analítico Cp.'!$B137),-(Comp.!$K$5:$K$147=C$1),(Comp.!$E$5:$E$147))</f>
        <v>0</v>
      </c>
      <c r="D137" s="15">
        <f>SUMPRODUCT(-(Diário!$E$6:$E$2018='Analítico Cp.'!$B137),-(Diário!$P$6:$P$2018=D$1),(Diário!$F$6:$F$2018))+SUMPRODUCT(-(Comp.!$D$5:$D$147='Analítico Cp.'!$B137),-(Comp.!$K$5:$K$147=D$1),(Comp.!$E$5:$E$147))</f>
        <v>0</v>
      </c>
      <c r="E137" s="15">
        <f>SUMPRODUCT(-(Diário!$E$6:$E$2018='Analítico Cp.'!$B137),-(Diário!$P$6:$P$2018=E$1),(Diário!$F$6:$F$2018))+SUMPRODUCT(-(Comp.!$D$5:$D$147='Analítico Cp.'!$B137),-(Comp.!$K$5:$K$147=E$1),(Comp.!$E$5:$E$147))</f>
        <v>0</v>
      </c>
      <c r="F137" s="15">
        <f>SUMPRODUCT(-(Diário!$E$6:$E$2018='Analítico Cp.'!$B137),-(Diário!$P$6:$P$2018=F$1),(Diário!$F$6:$F$2018))+SUMPRODUCT(-(Comp.!$D$5:$D$147='Analítico Cp.'!$B137),-(Comp.!$K$5:$K$147=F$1),(Comp.!$E$5:$E$147))</f>
        <v>0</v>
      </c>
      <c r="G137" s="15">
        <f>SUMPRODUCT(-(Diário!$E$6:$E$2018='Analítico Cp.'!$B137),-(Diário!$P$6:$P$2018=G$1),(Diário!$F$6:$F$2018))+SUMPRODUCT(-(Comp.!$D$5:$D$147='Analítico Cp.'!$B137),-(Comp.!$K$5:$K$147=G$1),(Comp.!$E$5:$E$147))</f>
        <v>0</v>
      </c>
      <c r="H137" s="15">
        <f>SUMPRODUCT(-(Diário!$E$6:$E$2018='Analítico Cp.'!$B137),-(Diário!$P$6:$P$2018=H$1),(Diário!$F$6:$F$2018))+SUMPRODUCT(-(Comp.!$D$5:$D$147='Analítico Cp.'!$B137),-(Comp.!$K$5:$K$147=H$1),(Comp.!$E$5:$E$147))</f>
        <v>0</v>
      </c>
      <c r="I137" s="16">
        <f t="shared" ref="I137:I151" si="18">SUM(C137:H137)</f>
        <v>0</v>
      </c>
      <c r="J137" s="188">
        <f t="shared" ref="J137:J152" si="19">IF($I$152=0,0,I137/$I$152)</f>
        <v>0</v>
      </c>
    </row>
    <row r="138" spans="1:10" ht="23.25" customHeight="1" x14ac:dyDescent="0.2">
      <c r="A138" s="68" t="s">
        <v>24</v>
      </c>
      <c r="B138" s="66" t="s">
        <v>232</v>
      </c>
      <c r="C138" s="15">
        <f>SUMPRODUCT(-(Diário!$E$6:$E$2018='Analítico Cp.'!$B138),-(Diário!$P$6:$P$2018=C$1),(Diário!$F$6:$F$2018))+SUMPRODUCT(-(Comp.!$D$5:$D$147='Analítico Cp.'!$B138),-(Comp.!$K$5:$K$147=C$1),(Comp.!$E$5:$E$147))</f>
        <v>0</v>
      </c>
      <c r="D138" s="15">
        <f>SUMPRODUCT(-(Diário!$E$6:$E$2018='Analítico Cp.'!$B138),-(Diário!$P$6:$P$2018=D$1),(Diário!$F$6:$F$2018))+SUMPRODUCT(-(Comp.!$D$5:$D$147='Analítico Cp.'!$B138),-(Comp.!$K$5:$K$147=D$1),(Comp.!$E$5:$E$147))</f>
        <v>0</v>
      </c>
      <c r="E138" s="15">
        <f>SUMPRODUCT(-(Diário!$E$6:$E$2018='Analítico Cp.'!$B138),-(Diário!$P$6:$P$2018=E$1),(Diário!$F$6:$F$2018))+SUMPRODUCT(-(Comp.!$D$5:$D$147='Analítico Cp.'!$B138),-(Comp.!$K$5:$K$147=E$1),(Comp.!$E$5:$E$147))</f>
        <v>0</v>
      </c>
      <c r="F138" s="15">
        <f>SUMPRODUCT(-(Diário!$E$6:$E$2018='Analítico Cp.'!$B138),-(Diário!$P$6:$P$2018=F$1),(Diário!$F$6:$F$2018))+SUMPRODUCT(-(Comp.!$D$5:$D$147='Analítico Cp.'!$B138),-(Comp.!$K$5:$K$147=F$1),(Comp.!$E$5:$E$147))</f>
        <v>0</v>
      </c>
      <c r="G138" s="15">
        <f>SUMPRODUCT(-(Diário!$E$6:$E$2018='Analítico Cp.'!$B138),-(Diário!$P$6:$P$2018=G$1),(Diário!$F$6:$F$2018))+SUMPRODUCT(-(Comp.!$D$5:$D$147='Analítico Cp.'!$B138),-(Comp.!$K$5:$K$147=G$1),(Comp.!$E$5:$E$147))</f>
        <v>0</v>
      </c>
      <c r="H138" s="15">
        <f>SUMPRODUCT(-(Diário!$E$6:$E$2018='Analítico Cp.'!$B138),-(Diário!$P$6:$P$2018=H$1),(Diário!$F$6:$F$2018))+SUMPRODUCT(-(Comp.!$D$5:$D$147='Analítico Cp.'!$B138),-(Comp.!$K$5:$K$147=H$1),(Comp.!$E$5:$E$147))</f>
        <v>0</v>
      </c>
      <c r="I138" s="16">
        <f t="shared" si="18"/>
        <v>0</v>
      </c>
      <c r="J138" s="188">
        <f t="shared" si="19"/>
        <v>0</v>
      </c>
    </row>
    <row r="139" spans="1:10" ht="23.25" customHeight="1" x14ac:dyDescent="0.2">
      <c r="A139" s="68" t="s">
        <v>25</v>
      </c>
      <c r="B139" s="66" t="s">
        <v>233</v>
      </c>
      <c r="C139" s="15">
        <f>SUMPRODUCT(-(Diário!$E$6:$E$2018='Analítico Cp.'!$B139),-(Diário!$P$6:$P$2018=C$1),(Diário!$F$6:$F$2018))+SUMPRODUCT(-(Comp.!$D$5:$D$147='Analítico Cp.'!$B139),-(Comp.!$K$5:$K$147=C$1),(Comp.!$E$5:$E$147))</f>
        <v>0</v>
      </c>
      <c r="D139" s="15">
        <f>SUMPRODUCT(-(Diário!$E$6:$E$2018='Analítico Cp.'!$B139),-(Diário!$P$6:$P$2018=D$1),(Diário!$F$6:$F$2018))+SUMPRODUCT(-(Comp.!$D$5:$D$147='Analítico Cp.'!$B139),-(Comp.!$K$5:$K$147=D$1),(Comp.!$E$5:$E$147))</f>
        <v>0</v>
      </c>
      <c r="E139" s="15">
        <f>SUMPRODUCT(-(Diário!$E$6:$E$2018='Analítico Cp.'!$B139),-(Diário!$P$6:$P$2018=E$1),(Diário!$F$6:$F$2018))+SUMPRODUCT(-(Comp.!$D$5:$D$147='Analítico Cp.'!$B139),-(Comp.!$K$5:$K$147=E$1),(Comp.!$E$5:$E$147))</f>
        <v>1365</v>
      </c>
      <c r="F139" s="15">
        <f>SUMPRODUCT(-(Diário!$E$6:$E$2018='Analítico Cp.'!$B139),-(Diário!$P$6:$P$2018=F$1),(Diário!$F$6:$F$2018))+SUMPRODUCT(-(Comp.!$D$5:$D$147='Analítico Cp.'!$B139),-(Comp.!$K$5:$K$147=F$1),(Comp.!$E$5:$E$147))</f>
        <v>0</v>
      </c>
      <c r="G139" s="15">
        <f>SUMPRODUCT(-(Diário!$E$6:$E$2018='Analítico Cp.'!$B139),-(Diário!$P$6:$P$2018=G$1),(Diário!$F$6:$F$2018))+SUMPRODUCT(-(Comp.!$D$5:$D$147='Analítico Cp.'!$B139),-(Comp.!$K$5:$K$147=G$1),(Comp.!$E$5:$E$147))</f>
        <v>0</v>
      </c>
      <c r="H139" s="15">
        <f>SUMPRODUCT(-(Diário!$E$6:$E$2018='Analítico Cp.'!$B139),-(Diário!$P$6:$P$2018=H$1),(Diário!$F$6:$F$2018))+SUMPRODUCT(-(Comp.!$D$5:$D$147='Analítico Cp.'!$B139),-(Comp.!$K$5:$K$147=H$1),(Comp.!$E$5:$E$147))</f>
        <v>0</v>
      </c>
      <c r="I139" s="16">
        <f t="shared" si="18"/>
        <v>1365</v>
      </c>
      <c r="J139" s="188">
        <f t="shared" si="19"/>
        <v>1.5949748750408634E-3</v>
      </c>
    </row>
    <row r="140" spans="1:10" ht="23.25" customHeight="1" x14ac:dyDescent="0.2">
      <c r="A140" s="68" t="s">
        <v>26</v>
      </c>
      <c r="B140" s="66" t="s">
        <v>235</v>
      </c>
      <c r="C140" s="15">
        <f>SUMPRODUCT(-(Diário!$E$6:$E$2018='Analítico Cp.'!$B140),-(Diário!$P$6:$P$2018=C$1),(Diário!$F$6:$F$2018))+SUMPRODUCT(-(Comp.!$D$5:$D$147='Analítico Cp.'!$B140),-(Comp.!$K$5:$K$147=C$1),(Comp.!$E$5:$E$147))</f>
        <v>0</v>
      </c>
      <c r="D140" s="15">
        <f>SUMPRODUCT(-(Diário!$E$6:$E$2018='Analítico Cp.'!$B140),-(Diário!$P$6:$P$2018=D$1),(Diário!$F$6:$F$2018))+SUMPRODUCT(-(Comp.!$D$5:$D$147='Analítico Cp.'!$B140),-(Comp.!$K$5:$K$147=D$1),(Comp.!$E$5:$E$147))</f>
        <v>0</v>
      </c>
      <c r="E140" s="15">
        <f>SUMPRODUCT(-(Diário!$E$6:$E$2018='Analítico Cp.'!$B140),-(Diário!$P$6:$P$2018=E$1),(Diário!$F$6:$F$2018))+SUMPRODUCT(-(Comp.!$D$5:$D$147='Analítico Cp.'!$B140),-(Comp.!$K$5:$K$147=E$1),(Comp.!$E$5:$E$147))</f>
        <v>0</v>
      </c>
      <c r="F140" s="15">
        <f>SUMPRODUCT(-(Diário!$E$6:$E$2018='Analítico Cp.'!$B140),-(Diário!$P$6:$P$2018=F$1),(Diário!$F$6:$F$2018))+SUMPRODUCT(-(Comp.!$D$5:$D$147='Analítico Cp.'!$B140),-(Comp.!$K$5:$K$147=F$1),(Comp.!$E$5:$E$147))</f>
        <v>0</v>
      </c>
      <c r="G140" s="15">
        <f>SUMPRODUCT(-(Diário!$E$6:$E$2018='Analítico Cp.'!$B140),-(Diário!$P$6:$P$2018=G$1),(Diário!$F$6:$F$2018))+SUMPRODUCT(-(Comp.!$D$5:$D$147='Analítico Cp.'!$B140),-(Comp.!$K$5:$K$147=G$1),(Comp.!$E$5:$E$147))</f>
        <v>0</v>
      </c>
      <c r="H140" s="15">
        <f>SUMPRODUCT(-(Diário!$E$6:$E$2018='Analítico Cp.'!$B140),-(Diário!$P$6:$P$2018=H$1),(Diário!$F$6:$F$2018))+SUMPRODUCT(-(Comp.!$D$5:$D$147='Analítico Cp.'!$B140),-(Comp.!$K$5:$K$147=H$1),(Comp.!$E$5:$E$147))</f>
        <v>0</v>
      </c>
      <c r="I140" s="16">
        <f t="shared" si="18"/>
        <v>0</v>
      </c>
      <c r="J140" s="188">
        <f t="shared" si="19"/>
        <v>0</v>
      </c>
    </row>
    <row r="141" spans="1:10" ht="23.25" customHeight="1" x14ac:dyDescent="0.2">
      <c r="A141" s="68" t="s">
        <v>27</v>
      </c>
      <c r="B141" s="66" t="s">
        <v>237</v>
      </c>
      <c r="C141" s="15">
        <f>SUMPRODUCT(-(Diário!$E$6:$E$2018='Analítico Cp.'!$B141),-(Diário!$P$6:$P$2018=C$1),(Diário!$F$6:$F$2018))+SUMPRODUCT(-(Comp.!$D$5:$D$147='Analítico Cp.'!$B141),-(Comp.!$K$5:$K$147=C$1),(Comp.!$E$5:$E$147))</f>
        <v>0</v>
      </c>
      <c r="D141" s="15">
        <f>SUMPRODUCT(-(Diário!$E$6:$E$2018='Analítico Cp.'!$B141),-(Diário!$P$6:$P$2018=D$1),(Diário!$F$6:$F$2018))+SUMPRODUCT(-(Comp.!$D$5:$D$147='Analítico Cp.'!$B141),-(Comp.!$K$5:$K$147=D$1),(Comp.!$E$5:$E$147))</f>
        <v>0</v>
      </c>
      <c r="E141" s="15">
        <f>SUMPRODUCT(-(Diário!$E$6:$E$2018='Analítico Cp.'!$B141),-(Diário!$P$6:$P$2018=E$1),(Diário!$F$6:$F$2018))+SUMPRODUCT(-(Comp.!$D$5:$D$147='Analítico Cp.'!$B141),-(Comp.!$K$5:$K$147=E$1),(Comp.!$E$5:$E$147))</f>
        <v>0</v>
      </c>
      <c r="F141" s="15">
        <f>SUMPRODUCT(-(Diário!$E$6:$E$2018='Analítico Cp.'!$B141),-(Diário!$P$6:$P$2018=F$1),(Diário!$F$6:$F$2018))+SUMPRODUCT(-(Comp.!$D$5:$D$147='Analítico Cp.'!$B141),-(Comp.!$K$5:$K$147=F$1),(Comp.!$E$5:$E$147))</f>
        <v>0</v>
      </c>
      <c r="G141" s="15">
        <f>SUMPRODUCT(-(Diário!$E$6:$E$2018='Analítico Cp.'!$B141),-(Diário!$P$6:$P$2018=G$1),(Diário!$F$6:$F$2018))+SUMPRODUCT(-(Comp.!$D$5:$D$147='Analítico Cp.'!$B141),-(Comp.!$K$5:$K$147=G$1),(Comp.!$E$5:$E$147))</f>
        <v>0</v>
      </c>
      <c r="H141" s="15">
        <f>SUMPRODUCT(-(Diário!$E$6:$E$2018='Analítico Cp.'!$B141),-(Diário!$P$6:$P$2018=H$1),(Diário!$F$6:$F$2018))+SUMPRODUCT(-(Comp.!$D$5:$D$147='Analítico Cp.'!$B141),-(Comp.!$K$5:$K$147=H$1),(Comp.!$E$5:$E$147))</f>
        <v>0</v>
      </c>
      <c r="I141" s="16">
        <f t="shared" si="18"/>
        <v>0</v>
      </c>
      <c r="J141" s="188">
        <f t="shared" si="19"/>
        <v>0</v>
      </c>
    </row>
    <row r="142" spans="1:10" ht="23.25" customHeight="1" x14ac:dyDescent="0.2">
      <c r="A142" s="68" t="s">
        <v>28</v>
      </c>
      <c r="B142" s="66" t="s">
        <v>240</v>
      </c>
      <c r="C142" s="15">
        <f>SUMPRODUCT(-(Diário!$E$6:$E$2018='Analítico Cp.'!$B142),-(Diário!$P$6:$P$2018=C$1),(Diário!$F$6:$F$2018))+SUMPRODUCT(-(Comp.!$D$5:$D$147='Analítico Cp.'!$B142),-(Comp.!$K$5:$K$147=C$1),(Comp.!$E$5:$E$147))</f>
        <v>0</v>
      </c>
      <c r="D142" s="15">
        <f>SUMPRODUCT(-(Diário!$E$6:$E$2018='Analítico Cp.'!$B142),-(Diário!$P$6:$P$2018=D$1),(Diário!$F$6:$F$2018))+SUMPRODUCT(-(Comp.!$D$5:$D$147='Analítico Cp.'!$B142),-(Comp.!$K$5:$K$147=D$1),(Comp.!$E$5:$E$147))</f>
        <v>0</v>
      </c>
      <c r="E142" s="15">
        <f>SUMPRODUCT(-(Diário!$E$6:$E$2018='Analítico Cp.'!$B142),-(Diário!$P$6:$P$2018=E$1),(Diário!$F$6:$F$2018))+SUMPRODUCT(-(Comp.!$D$5:$D$147='Analítico Cp.'!$B142),-(Comp.!$K$5:$K$147=E$1),(Comp.!$E$5:$E$147))</f>
        <v>0</v>
      </c>
      <c r="F142" s="15">
        <f>SUMPRODUCT(-(Diário!$E$6:$E$2018='Analítico Cp.'!$B142),-(Diário!$P$6:$P$2018=F$1),(Diário!$F$6:$F$2018))+SUMPRODUCT(-(Comp.!$D$5:$D$147='Analítico Cp.'!$B142),-(Comp.!$K$5:$K$147=F$1),(Comp.!$E$5:$E$147))</f>
        <v>0</v>
      </c>
      <c r="G142" s="15">
        <f>SUMPRODUCT(-(Diário!$E$6:$E$2018='Analítico Cp.'!$B142),-(Diário!$P$6:$P$2018=G$1),(Diário!$F$6:$F$2018))+SUMPRODUCT(-(Comp.!$D$5:$D$147='Analítico Cp.'!$B142),-(Comp.!$K$5:$K$147=G$1),(Comp.!$E$5:$E$147))</f>
        <v>0</v>
      </c>
      <c r="H142" s="15">
        <f>SUMPRODUCT(-(Diário!$E$6:$E$2018='Analítico Cp.'!$B142),-(Diário!$P$6:$P$2018=H$1),(Diário!$F$6:$F$2018))+SUMPRODUCT(-(Comp.!$D$5:$D$147='Analítico Cp.'!$B142),-(Comp.!$K$5:$K$147=H$1),(Comp.!$E$5:$E$147))</f>
        <v>0</v>
      </c>
      <c r="I142" s="16">
        <f t="shared" si="18"/>
        <v>0</v>
      </c>
      <c r="J142" s="188">
        <f t="shared" si="19"/>
        <v>0</v>
      </c>
    </row>
    <row r="143" spans="1:10" ht="23.25" customHeight="1" x14ac:dyDescent="0.2">
      <c r="A143" s="68" t="s">
        <v>29</v>
      </c>
      <c r="B143" s="66" t="s">
        <v>241</v>
      </c>
      <c r="C143" s="15">
        <f>SUMPRODUCT(-(Diário!$E$6:$E$2018='Analítico Cp.'!$B143),-(Diário!$P$6:$P$2018=C$1),(Diário!$F$6:$F$2018))+SUMPRODUCT(-(Comp.!$D$5:$D$147='Analítico Cp.'!$B143),-(Comp.!$K$5:$K$147=C$1),(Comp.!$E$5:$E$147))</f>
        <v>0</v>
      </c>
      <c r="D143" s="15">
        <f>SUMPRODUCT(-(Diário!$E$6:$E$2018='Analítico Cp.'!$B143),-(Diário!$P$6:$P$2018=D$1),(Diário!$F$6:$F$2018))+SUMPRODUCT(-(Comp.!$D$5:$D$147='Analítico Cp.'!$B143),-(Comp.!$K$5:$K$147=D$1),(Comp.!$E$5:$E$147))</f>
        <v>0</v>
      </c>
      <c r="E143" s="15">
        <f>SUMPRODUCT(-(Diário!$E$6:$E$2018='Analítico Cp.'!$B143),-(Diário!$P$6:$P$2018=E$1),(Diário!$F$6:$F$2018))+SUMPRODUCT(-(Comp.!$D$5:$D$147='Analítico Cp.'!$B143),-(Comp.!$K$5:$K$147=E$1),(Comp.!$E$5:$E$147))</f>
        <v>0</v>
      </c>
      <c r="F143" s="15">
        <f>SUMPRODUCT(-(Diário!$E$6:$E$2018='Analítico Cp.'!$B143),-(Diário!$P$6:$P$2018=F$1),(Diário!$F$6:$F$2018))+SUMPRODUCT(-(Comp.!$D$5:$D$147='Analítico Cp.'!$B143),-(Comp.!$K$5:$K$147=F$1),(Comp.!$E$5:$E$147))</f>
        <v>0</v>
      </c>
      <c r="G143" s="15">
        <f>SUMPRODUCT(-(Diário!$E$6:$E$2018='Analítico Cp.'!$B143),-(Diário!$P$6:$P$2018=G$1),(Diário!$F$6:$F$2018))+SUMPRODUCT(-(Comp.!$D$5:$D$147='Analítico Cp.'!$B143),-(Comp.!$K$5:$K$147=G$1),(Comp.!$E$5:$E$147))</f>
        <v>0</v>
      </c>
      <c r="H143" s="15">
        <f>SUMPRODUCT(-(Diário!$E$6:$E$2018='Analítico Cp.'!$B143),-(Diário!$P$6:$P$2018=H$1),(Diário!$F$6:$F$2018))+SUMPRODUCT(-(Comp.!$D$5:$D$147='Analítico Cp.'!$B143),-(Comp.!$K$5:$K$147=H$1),(Comp.!$E$5:$E$147))</f>
        <v>0</v>
      </c>
      <c r="I143" s="16">
        <f t="shared" si="18"/>
        <v>0</v>
      </c>
      <c r="J143" s="188">
        <f t="shared" si="19"/>
        <v>0</v>
      </c>
    </row>
    <row r="144" spans="1:10" ht="23.25" customHeight="1" x14ac:dyDescent="0.2">
      <c r="A144" s="68" t="s">
        <v>138</v>
      </c>
      <c r="B144" s="66" t="s">
        <v>73</v>
      </c>
      <c r="C144" s="15">
        <f>SUMPRODUCT(-(Diário!$E$6:$E$2018='Analítico Cp.'!$B144),-(Diário!$P$6:$P$2018=C$1),(Diário!$F$6:$F$2018))+SUMPRODUCT(-(Comp.!$D$5:$D$147='Analítico Cp.'!$B144),-(Comp.!$K$5:$K$147=C$1),(Comp.!$E$5:$E$147))</f>
        <v>0</v>
      </c>
      <c r="D144" s="15">
        <f>SUMPRODUCT(-(Diário!$E$6:$E$2018='Analítico Cp.'!$B144),-(Diário!$P$6:$P$2018=D$1),(Diário!$F$6:$F$2018))+SUMPRODUCT(-(Comp.!$D$5:$D$147='Analítico Cp.'!$B144),-(Comp.!$K$5:$K$147=D$1),(Comp.!$E$5:$E$147))</f>
        <v>0</v>
      </c>
      <c r="E144" s="15">
        <f>SUMPRODUCT(-(Diário!$E$6:$E$2018='Analítico Cp.'!$B144),-(Diário!$P$6:$P$2018=E$1),(Diário!$F$6:$F$2018))+SUMPRODUCT(-(Comp.!$D$5:$D$147='Analítico Cp.'!$B144),-(Comp.!$K$5:$K$147=E$1),(Comp.!$E$5:$E$147))</f>
        <v>0</v>
      </c>
      <c r="F144" s="15">
        <f>SUMPRODUCT(-(Diário!$E$6:$E$2018='Analítico Cp.'!$B144),-(Diário!$P$6:$P$2018=F$1),(Diário!$F$6:$F$2018))+SUMPRODUCT(-(Comp.!$D$5:$D$147='Analítico Cp.'!$B144),-(Comp.!$K$5:$K$147=F$1),(Comp.!$E$5:$E$147))</f>
        <v>0</v>
      </c>
      <c r="G144" s="15">
        <f>SUMPRODUCT(-(Diário!$E$6:$E$2018='Analítico Cp.'!$B144),-(Diário!$P$6:$P$2018=G$1),(Diário!$F$6:$F$2018))+SUMPRODUCT(-(Comp.!$D$5:$D$147='Analítico Cp.'!$B144),-(Comp.!$K$5:$K$147=G$1),(Comp.!$E$5:$E$147))</f>
        <v>0</v>
      </c>
      <c r="H144" s="15">
        <f>SUMPRODUCT(-(Diário!$E$6:$E$2018='Analítico Cp.'!$B144),-(Diário!$P$6:$P$2018=H$1),(Diário!$F$6:$F$2018))+SUMPRODUCT(-(Comp.!$D$5:$D$147='Analítico Cp.'!$B144),-(Comp.!$K$5:$K$147=H$1),(Comp.!$E$5:$E$147))</f>
        <v>0</v>
      </c>
      <c r="I144" s="16">
        <f t="shared" si="18"/>
        <v>0</v>
      </c>
      <c r="J144" s="188">
        <f t="shared" si="19"/>
        <v>0</v>
      </c>
    </row>
    <row r="145" spans="1:10" ht="23.25" customHeight="1" x14ac:dyDescent="0.2">
      <c r="A145" s="68" t="s">
        <v>139</v>
      </c>
      <c r="B145" s="66" t="s">
        <v>231</v>
      </c>
      <c r="C145" s="15">
        <f>SUMPRODUCT(-(Diário!$E$6:$E$2018='Analítico Cp.'!$B145),-(Diário!$P$6:$P$2018=C$1),(Diário!$F$6:$F$2018))+SUMPRODUCT(-(Comp.!$D$5:$D$147='Analítico Cp.'!$B145),-(Comp.!$K$5:$K$147=C$1),(Comp.!$E$5:$E$147))</f>
        <v>0</v>
      </c>
      <c r="D145" s="15">
        <f>SUMPRODUCT(-(Diário!$E$6:$E$2018='Analítico Cp.'!$B145),-(Diário!$P$6:$P$2018=D$1),(Diário!$F$6:$F$2018))+SUMPRODUCT(-(Comp.!$D$5:$D$147='Analítico Cp.'!$B145),-(Comp.!$K$5:$K$147=D$1),(Comp.!$E$5:$E$147))</f>
        <v>0</v>
      </c>
      <c r="E145" s="15">
        <f>SUMPRODUCT(-(Diário!$E$6:$E$2018='Analítico Cp.'!$B145),-(Diário!$P$6:$P$2018=E$1),(Diário!$F$6:$F$2018))+SUMPRODUCT(-(Comp.!$D$5:$D$147='Analítico Cp.'!$B145),-(Comp.!$K$5:$K$147=E$1),(Comp.!$E$5:$E$147))</f>
        <v>0</v>
      </c>
      <c r="F145" s="15">
        <f>SUMPRODUCT(-(Diário!$E$6:$E$2018='Analítico Cp.'!$B145),-(Diário!$P$6:$P$2018=F$1),(Diário!$F$6:$F$2018))+SUMPRODUCT(-(Comp.!$D$5:$D$147='Analítico Cp.'!$B145),-(Comp.!$K$5:$K$147=F$1),(Comp.!$E$5:$E$147))</f>
        <v>0</v>
      </c>
      <c r="G145" s="15">
        <f>SUMPRODUCT(-(Diário!$E$6:$E$2018='Analítico Cp.'!$B145),-(Diário!$P$6:$P$2018=G$1),(Diário!$F$6:$F$2018))+SUMPRODUCT(-(Comp.!$D$5:$D$147='Analítico Cp.'!$B145),-(Comp.!$K$5:$K$147=G$1),(Comp.!$E$5:$E$147))</f>
        <v>0</v>
      </c>
      <c r="H145" s="15">
        <f>SUMPRODUCT(-(Diário!$E$6:$E$2018='Analítico Cp.'!$B145),-(Diário!$P$6:$P$2018=H$1),(Diário!$F$6:$F$2018))+SUMPRODUCT(-(Comp.!$D$5:$D$147='Analítico Cp.'!$B145),-(Comp.!$K$5:$K$147=H$1),(Comp.!$E$5:$E$147))</f>
        <v>0</v>
      </c>
      <c r="I145" s="16">
        <f t="shared" si="18"/>
        <v>0</v>
      </c>
      <c r="J145" s="188">
        <f t="shared" si="19"/>
        <v>0</v>
      </c>
    </row>
    <row r="146" spans="1:10" ht="23.25" customHeight="1" x14ac:dyDescent="0.2">
      <c r="A146" s="68" t="s">
        <v>140</v>
      </c>
      <c r="B146" s="66" t="s">
        <v>236</v>
      </c>
      <c r="C146" s="15">
        <f>SUMPRODUCT(-(Diário!$E$6:$E$2018='Analítico Cp.'!$B146),-(Diário!$P$6:$P$2018=C$1),(Diário!$F$6:$F$2018))+SUMPRODUCT(-(Comp.!$D$5:$D$147='Analítico Cp.'!$B146),-(Comp.!$K$5:$K$147=C$1),(Comp.!$E$5:$E$147))</f>
        <v>0</v>
      </c>
      <c r="D146" s="15">
        <f>SUMPRODUCT(-(Diário!$E$6:$E$2018='Analítico Cp.'!$B146),-(Diário!$P$6:$P$2018=D$1),(Diário!$F$6:$F$2018))+SUMPRODUCT(-(Comp.!$D$5:$D$147='Analítico Cp.'!$B146),-(Comp.!$K$5:$K$147=D$1),(Comp.!$E$5:$E$147))</f>
        <v>0</v>
      </c>
      <c r="E146" s="15">
        <f>SUMPRODUCT(-(Diário!$E$6:$E$2018='Analítico Cp.'!$B146),-(Diário!$P$6:$P$2018=E$1),(Diário!$F$6:$F$2018))+SUMPRODUCT(-(Comp.!$D$5:$D$147='Analítico Cp.'!$B146),-(Comp.!$K$5:$K$147=E$1),(Comp.!$E$5:$E$147))</f>
        <v>0</v>
      </c>
      <c r="F146" s="15">
        <f>SUMPRODUCT(-(Diário!$E$6:$E$2018='Analítico Cp.'!$B146),-(Diário!$P$6:$P$2018=F$1),(Diário!$F$6:$F$2018))+SUMPRODUCT(-(Comp.!$D$5:$D$147='Analítico Cp.'!$B146),-(Comp.!$K$5:$K$147=F$1),(Comp.!$E$5:$E$147))</f>
        <v>0</v>
      </c>
      <c r="G146" s="15">
        <f>SUMPRODUCT(-(Diário!$E$6:$E$2018='Analítico Cp.'!$B146),-(Diário!$P$6:$P$2018=G$1),(Diário!$F$6:$F$2018))+SUMPRODUCT(-(Comp.!$D$5:$D$147='Analítico Cp.'!$B146),-(Comp.!$K$5:$K$147=G$1),(Comp.!$E$5:$E$147))</f>
        <v>0</v>
      </c>
      <c r="H146" s="15">
        <f>SUMPRODUCT(-(Diário!$E$6:$E$2018='Analítico Cp.'!$B146),-(Diário!$P$6:$P$2018=H$1),(Diário!$F$6:$F$2018))+SUMPRODUCT(-(Comp.!$D$5:$D$147='Analítico Cp.'!$B146),-(Comp.!$K$5:$K$147=H$1),(Comp.!$E$5:$E$147))</f>
        <v>0</v>
      </c>
      <c r="I146" s="16">
        <f t="shared" si="18"/>
        <v>0</v>
      </c>
      <c r="J146" s="188">
        <f t="shared" si="19"/>
        <v>0</v>
      </c>
    </row>
    <row r="147" spans="1:10" ht="23.25" customHeight="1" x14ac:dyDescent="0.2">
      <c r="A147" s="68" t="s">
        <v>142</v>
      </c>
      <c r="B147" s="66" t="s">
        <v>234</v>
      </c>
      <c r="C147" s="15">
        <f>SUMPRODUCT(-(Diário!$E$6:$E$2018='Analítico Cp.'!$B147),-(Diário!$P$6:$P$2018=C$1),(Diário!$F$6:$F$2018))+SUMPRODUCT(-(Comp.!$D$5:$D$147='Analítico Cp.'!$B147),-(Comp.!$K$5:$K$147=C$1),(Comp.!$E$5:$E$147))</f>
        <v>0</v>
      </c>
      <c r="D147" s="15">
        <f>SUMPRODUCT(-(Diário!$E$6:$E$2018='Analítico Cp.'!$B147),-(Diário!$P$6:$P$2018=D$1),(Diário!$F$6:$F$2018))+SUMPRODUCT(-(Comp.!$D$5:$D$147='Analítico Cp.'!$B147),-(Comp.!$K$5:$K$147=D$1),(Comp.!$E$5:$E$147))</f>
        <v>0</v>
      </c>
      <c r="E147" s="15">
        <f>SUMPRODUCT(-(Diário!$E$6:$E$2018='Analítico Cp.'!$B147),-(Diário!$P$6:$P$2018=E$1),(Diário!$F$6:$F$2018))+SUMPRODUCT(-(Comp.!$D$5:$D$147='Analítico Cp.'!$B147),-(Comp.!$K$5:$K$147=E$1),(Comp.!$E$5:$E$147))</f>
        <v>0</v>
      </c>
      <c r="F147" s="15">
        <f>SUMPRODUCT(-(Diário!$E$6:$E$2018='Analítico Cp.'!$B147),-(Diário!$P$6:$P$2018=F$1),(Diário!$F$6:$F$2018))+SUMPRODUCT(-(Comp.!$D$5:$D$147='Analítico Cp.'!$B147),-(Comp.!$K$5:$K$147=F$1),(Comp.!$E$5:$E$147))</f>
        <v>0</v>
      </c>
      <c r="G147" s="15">
        <f>SUMPRODUCT(-(Diário!$E$6:$E$2018='Analítico Cp.'!$B147),-(Diário!$P$6:$P$2018=G$1),(Diário!$F$6:$F$2018))+SUMPRODUCT(-(Comp.!$D$5:$D$147='Analítico Cp.'!$B147),-(Comp.!$K$5:$K$147=G$1),(Comp.!$E$5:$E$147))</f>
        <v>0</v>
      </c>
      <c r="H147" s="15">
        <f>SUMPRODUCT(-(Diário!$E$6:$E$2018='Analítico Cp.'!$B147),-(Diário!$P$6:$P$2018=H$1),(Diário!$F$6:$F$2018))+SUMPRODUCT(-(Comp.!$D$5:$D$147='Analítico Cp.'!$B147),-(Comp.!$K$5:$K$147=H$1),(Comp.!$E$5:$E$147))</f>
        <v>0</v>
      </c>
      <c r="I147" s="16">
        <f t="shared" si="18"/>
        <v>0</v>
      </c>
      <c r="J147" s="188">
        <f t="shared" si="19"/>
        <v>0</v>
      </c>
    </row>
    <row r="148" spans="1:10" ht="23.25" customHeight="1" x14ac:dyDescent="0.2">
      <c r="A148" s="68" t="s">
        <v>144</v>
      </c>
      <c r="B148" s="66" t="s">
        <v>239</v>
      </c>
      <c r="C148" s="15">
        <f>SUMPRODUCT(-(Diário!$E$6:$E$2018='Analítico Cp.'!$B148),-(Diário!$P$6:$P$2018=C$1),(Diário!$F$6:$F$2018))+SUMPRODUCT(-(Comp.!$D$5:$D$147='Analítico Cp.'!$B148),-(Comp.!$K$5:$K$147=C$1),(Comp.!$E$5:$E$147))</f>
        <v>0</v>
      </c>
      <c r="D148" s="15">
        <f>SUMPRODUCT(-(Diário!$E$6:$E$2018='Analítico Cp.'!$B148),-(Diário!$P$6:$P$2018=D$1),(Diário!$F$6:$F$2018))+SUMPRODUCT(-(Comp.!$D$5:$D$147='Analítico Cp.'!$B148),-(Comp.!$K$5:$K$147=D$1),(Comp.!$E$5:$E$147))</f>
        <v>0</v>
      </c>
      <c r="E148" s="15">
        <f>SUMPRODUCT(-(Diário!$E$6:$E$2018='Analítico Cp.'!$B148),-(Diário!$P$6:$P$2018=E$1),(Diário!$F$6:$F$2018))+SUMPRODUCT(-(Comp.!$D$5:$D$147='Analítico Cp.'!$B148),-(Comp.!$K$5:$K$147=E$1),(Comp.!$E$5:$E$147))</f>
        <v>0</v>
      </c>
      <c r="F148" s="15">
        <f>SUMPRODUCT(-(Diário!$E$6:$E$2018='Analítico Cp.'!$B148),-(Diário!$P$6:$P$2018=F$1),(Diário!$F$6:$F$2018))+SUMPRODUCT(-(Comp.!$D$5:$D$147='Analítico Cp.'!$B148),-(Comp.!$K$5:$K$147=F$1),(Comp.!$E$5:$E$147))</f>
        <v>0</v>
      </c>
      <c r="G148" s="15">
        <f>SUMPRODUCT(-(Diário!$E$6:$E$2018='Analítico Cp.'!$B148),-(Diário!$P$6:$P$2018=G$1),(Diário!$F$6:$F$2018))+SUMPRODUCT(-(Comp.!$D$5:$D$147='Analítico Cp.'!$B148),-(Comp.!$K$5:$K$147=G$1),(Comp.!$E$5:$E$147))</f>
        <v>0</v>
      </c>
      <c r="H148" s="15">
        <f>SUMPRODUCT(-(Diário!$E$6:$E$2018='Analítico Cp.'!$B148),-(Diário!$P$6:$P$2018=H$1),(Diário!$F$6:$F$2018))+SUMPRODUCT(-(Comp.!$D$5:$D$147='Analítico Cp.'!$B148),-(Comp.!$K$5:$K$147=H$1),(Comp.!$E$5:$E$147))</f>
        <v>0</v>
      </c>
      <c r="I148" s="16">
        <f t="shared" si="18"/>
        <v>0</v>
      </c>
      <c r="J148" s="188">
        <f t="shared" si="19"/>
        <v>0</v>
      </c>
    </row>
    <row r="149" spans="1:10" ht="23.25" customHeight="1" x14ac:dyDescent="0.2">
      <c r="A149" s="68" t="s">
        <v>145</v>
      </c>
      <c r="B149" s="66" t="s">
        <v>242</v>
      </c>
      <c r="C149" s="15">
        <f>SUMPRODUCT(-(Diário!$E$6:$E$2018='Analítico Cp.'!$B149),-(Diário!$P$6:$P$2018=C$1),(Diário!$F$6:$F$2018))+SUMPRODUCT(-(Comp.!$D$5:$D$147='Analítico Cp.'!$B149),-(Comp.!$K$5:$K$147=C$1),(Comp.!$E$5:$E$147))</f>
        <v>0</v>
      </c>
      <c r="D149" s="15">
        <f>SUMPRODUCT(-(Diário!$E$6:$E$2018='Analítico Cp.'!$B149),-(Diário!$P$6:$P$2018=D$1),(Diário!$F$6:$F$2018))+SUMPRODUCT(-(Comp.!$D$5:$D$147='Analítico Cp.'!$B149),-(Comp.!$K$5:$K$147=D$1),(Comp.!$E$5:$E$147))</f>
        <v>213</v>
      </c>
      <c r="E149" s="15">
        <f>SUMPRODUCT(-(Diário!$E$6:$E$2018='Analítico Cp.'!$B149),-(Diário!$P$6:$P$2018=E$1),(Diário!$F$6:$F$2018))+SUMPRODUCT(-(Comp.!$D$5:$D$147='Analítico Cp.'!$B149),-(Comp.!$K$5:$K$147=E$1),(Comp.!$E$5:$E$147))</f>
        <v>0</v>
      </c>
      <c r="F149" s="15">
        <f>SUMPRODUCT(-(Diário!$E$6:$E$2018='Analítico Cp.'!$B149),-(Diário!$P$6:$P$2018=F$1),(Diário!$F$6:$F$2018))+SUMPRODUCT(-(Comp.!$D$5:$D$147='Analítico Cp.'!$B149),-(Comp.!$K$5:$K$147=F$1),(Comp.!$E$5:$E$147))</f>
        <v>0</v>
      </c>
      <c r="G149" s="15">
        <f>SUMPRODUCT(-(Diário!$E$6:$E$2018='Analítico Cp.'!$B149),-(Diário!$P$6:$P$2018=G$1),(Diário!$F$6:$F$2018))+SUMPRODUCT(-(Comp.!$D$5:$D$147='Analítico Cp.'!$B149),-(Comp.!$K$5:$K$147=G$1),(Comp.!$E$5:$E$147))</f>
        <v>0</v>
      </c>
      <c r="H149" s="15">
        <f>SUMPRODUCT(-(Diário!$E$6:$E$2018='Analítico Cp.'!$B149),-(Diário!$P$6:$P$2018=H$1),(Diário!$F$6:$F$2018))+SUMPRODUCT(-(Comp.!$D$5:$D$147='Analítico Cp.'!$B149),-(Comp.!$K$5:$K$147=H$1),(Comp.!$E$5:$E$147))</f>
        <v>0</v>
      </c>
      <c r="I149" s="16">
        <f t="shared" si="18"/>
        <v>213</v>
      </c>
      <c r="J149" s="188">
        <f t="shared" si="19"/>
        <v>2.4888618929209077E-4</v>
      </c>
    </row>
    <row r="150" spans="1:10" ht="23.25" customHeight="1" thickBot="1" x14ac:dyDescent="0.25">
      <c r="A150" s="28"/>
      <c r="B150" s="29" t="s">
        <v>47</v>
      </c>
      <c r="C150" s="18">
        <f t="shared" ref="C150:I150" si="20">SUBTOTAL(109,C137:C149)</f>
        <v>0</v>
      </c>
      <c r="D150" s="18">
        <f t="shared" si="20"/>
        <v>213</v>
      </c>
      <c r="E150" s="18">
        <f t="shared" si="20"/>
        <v>1365</v>
      </c>
      <c r="F150" s="18">
        <f t="shared" si="20"/>
        <v>0</v>
      </c>
      <c r="G150" s="18">
        <f t="shared" si="20"/>
        <v>0</v>
      </c>
      <c r="H150" s="18">
        <f t="shared" si="20"/>
        <v>0</v>
      </c>
      <c r="I150" s="18">
        <f t="shared" si="20"/>
        <v>1578</v>
      </c>
      <c r="J150" s="195">
        <f t="shared" si="19"/>
        <v>1.8438610643329544E-3</v>
      </c>
    </row>
    <row r="151" spans="1:10" ht="23.25" customHeight="1" thickBot="1" x14ac:dyDescent="0.25">
      <c r="A151" s="250" t="s">
        <v>342</v>
      </c>
      <c r="B151" s="226" t="s">
        <v>335</v>
      </c>
      <c r="C151" s="379">
        <f>SUMPRODUCT(-(Diário!$E$6:$E$2018='Analítico Cp.'!$B151),-(Diário!$P$6:$P$2018=C$1),(Diário!$F$6:$F$2018))+SUMPRODUCT(-(Comp.!$D$5:$D$147='Analítico Cp.'!$B151),-(Comp.!$K$5:$K$147=C$1),(Comp.!$E$5:$E$147))</f>
        <v>1653.79</v>
      </c>
      <c r="D151" s="379">
        <f>SUMPRODUCT(-(Diário!$E$6:$E$2018='Analítico Cp.'!$B151),-(Diário!$P$6:$P$2018=D$1),(Diário!$F$6:$F$2018))+SUMPRODUCT(-(Comp.!$D$5:$D$147='Analítico Cp.'!$B151),-(Comp.!$K$5:$K$147=D$1),(Comp.!$E$5:$E$147))</f>
        <v>1686.19</v>
      </c>
      <c r="E151" s="379">
        <f>SUMPRODUCT(-(Diário!$E$6:$E$2018='Analítico Cp.'!$B151),-(Diário!$P$6:$P$2018=E$1),(Diário!$F$6:$F$2018))+SUMPRODUCT(-(Comp.!$D$5:$D$147='Analítico Cp.'!$B151),-(Comp.!$K$5:$K$147=E$1),(Comp.!$E$5:$E$147))</f>
        <v>1146.96</v>
      </c>
      <c r="F151" s="379">
        <f>SUMPRODUCT(-(Diário!$E$6:$E$2018='Analítico Cp.'!$B151),-(Diário!$P$6:$P$2018=F$1),(Diário!$F$6:$F$2018))+SUMPRODUCT(-(Comp.!$D$5:$D$147='Analítico Cp.'!$B151),-(Comp.!$K$5:$K$147=F$1),(Comp.!$E$5:$E$147))</f>
        <v>1899.69</v>
      </c>
      <c r="G151" s="379">
        <f>SUMPRODUCT(-(Diário!$E$6:$E$2018='Analítico Cp.'!$B151),-(Diário!$P$6:$P$2018=G$1),(Diário!$F$6:$F$2018))+SUMPRODUCT(-(Comp.!$D$5:$D$147='Analítico Cp.'!$B151),-(Comp.!$K$5:$K$147=G$1),(Comp.!$E$5:$E$147))</f>
        <v>0</v>
      </c>
      <c r="H151" s="379">
        <f>SUMPRODUCT(-(Diário!$E$6:$E$2018='Analítico Cp.'!$B151),-(Diário!$P$6:$P$2018=H$1),(Diário!$F$6:$F$2018))+SUMPRODUCT(-(Comp.!$D$5:$D$147='Analítico Cp.'!$B151),-(Comp.!$K$5:$K$147=H$1),(Comp.!$E$5:$E$147))</f>
        <v>0</v>
      </c>
      <c r="I151" s="21">
        <f t="shared" si="18"/>
        <v>6386.630000000001</v>
      </c>
      <c r="J151" s="189">
        <f t="shared" si="19"/>
        <v>7.4626479019650046E-3</v>
      </c>
    </row>
    <row r="152" spans="1:10" ht="23.25" customHeight="1" thickBot="1" x14ac:dyDescent="0.25">
      <c r="A152" s="76" t="s">
        <v>271</v>
      </c>
      <c r="B152" s="141"/>
      <c r="C152" s="21">
        <f t="shared" ref="C152:H152" si="21">SUBTOTAL(109,C18:C150)</f>
        <v>126281.96</v>
      </c>
      <c r="D152" s="21">
        <f t="shared" si="21"/>
        <v>350220.41069999989</v>
      </c>
      <c r="E152" s="21">
        <f t="shared" si="21"/>
        <v>157799.01757502224</v>
      </c>
      <c r="F152" s="21">
        <f t="shared" si="21"/>
        <v>215124.83580835554</v>
      </c>
      <c r="G152" s="21">
        <f t="shared" si="21"/>
        <v>0</v>
      </c>
      <c r="H152" s="21">
        <f t="shared" si="21"/>
        <v>0</v>
      </c>
      <c r="I152" s="21">
        <f>SUBTOTAL(109,I18:I151)</f>
        <v>855812.85408337764</v>
      </c>
      <c r="J152" s="189">
        <f t="shared" si="19"/>
        <v>1</v>
      </c>
    </row>
  </sheetData>
  <sheetProtection algorithmName="SHA-512" hashValue="t+y/SLw3cBpxLjpHVQ0n2cSzKDeS5DiSdYfz6eTBKc87XbVVFl73BzDeGndbLharNdgFHCvHmZDBMhAa1Cu2ag==" saltValue="Zlkn1bNfIxTj2kaO9Oj5hA==" spinCount="100000" sheet="1" objects="1" scenarios="1" formatColumns="0"/>
  <dataConsolidate/>
  <mergeCells count="5">
    <mergeCell ref="I5:I6"/>
    <mergeCell ref="J5:J6"/>
    <mergeCell ref="A2:J2"/>
    <mergeCell ref="A3:J3"/>
    <mergeCell ref="A4:J4"/>
  </mergeCells>
  <pageMargins left="0.19685039370078741" right="0.19685039370078741" top="0.59055118110236227" bottom="0.59055118110236227" header="0" footer="0"/>
  <pageSetup paperSize="9" fitToHeight="0" pageOrder="overThenDown" orientation="landscape" r:id="rId1"/>
  <headerFooter>
    <oddFoote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04"/>
  <sheetViews>
    <sheetView view="pageBreakPreview" zoomScaleNormal="100" zoomScaleSheetLayoutView="100" workbookViewId="0">
      <pane ySplit="4" topLeftCell="A5" activePane="bottomLeft" state="frozen"/>
      <selection activeCell="F22" sqref="F22"/>
      <selection pane="bottomLeft" activeCell="C9" sqref="C9"/>
    </sheetView>
  </sheetViews>
  <sheetFormatPr defaultRowHeight="12.75" x14ac:dyDescent="0.2"/>
  <cols>
    <col min="1" max="1" width="3.5703125" style="282" bestFit="1" customWidth="1"/>
    <col min="2" max="2" width="42.5703125" style="282" customWidth="1"/>
    <col min="3" max="3" width="14.5703125" style="282" customWidth="1"/>
    <col min="4" max="4" width="14.5703125" style="283" customWidth="1"/>
    <col min="5" max="5" width="13" style="282" customWidth="1"/>
    <col min="6" max="6" width="10" style="391" customWidth="1"/>
    <col min="7" max="7" width="10" style="282" customWidth="1"/>
    <col min="8" max="8" width="9.140625" style="262"/>
    <col min="9" max="9" width="9.140625" style="262" hidden="1" customWidth="1"/>
    <col min="10" max="10" width="0" style="262" hidden="1" customWidth="1"/>
    <col min="11" max="16384" width="9.140625" style="262"/>
  </cols>
  <sheetData>
    <row r="1" spans="1:10" s="275" customFormat="1" ht="32.25" customHeight="1" x14ac:dyDescent="0.2">
      <c r="A1" s="506" t="s">
        <v>284</v>
      </c>
      <c r="B1" s="506"/>
      <c r="C1" s="506"/>
      <c r="D1" s="506"/>
      <c r="E1" s="506"/>
      <c r="F1" s="506"/>
      <c r="G1" s="506"/>
      <c r="I1" s="388" t="s">
        <v>355</v>
      </c>
      <c r="J1" s="388" t="s">
        <v>173</v>
      </c>
    </row>
    <row r="2" spans="1:10" s="275" customFormat="1" ht="20.25" customHeight="1" x14ac:dyDescent="0.2">
      <c r="A2" s="506" t="str">
        <f>Capa!A5</f>
        <v>5º Relatório Gerencial Financeiro</v>
      </c>
      <c r="B2" s="506"/>
      <c r="C2" s="506"/>
      <c r="D2" s="506"/>
      <c r="E2" s="506"/>
      <c r="F2" s="506"/>
      <c r="G2" s="506"/>
      <c r="I2" s="388" t="s">
        <v>356</v>
      </c>
      <c r="J2" s="388" t="s">
        <v>174</v>
      </c>
    </row>
    <row r="3" spans="1:10" s="275" customFormat="1" ht="20.25" customHeight="1" thickBot="1" x14ac:dyDescent="0.25">
      <c r="A3" s="545" t="s">
        <v>339</v>
      </c>
      <c r="B3" s="545"/>
      <c r="C3" s="545"/>
      <c r="D3" s="545"/>
      <c r="E3" s="545"/>
      <c r="F3" s="545"/>
      <c r="G3" s="545"/>
    </row>
    <row r="4" spans="1:10" s="275" customFormat="1" ht="62.25" customHeight="1" thickBot="1" x14ac:dyDescent="0.25">
      <c r="A4" s="276" t="s">
        <v>327</v>
      </c>
      <c r="B4" s="276" t="s">
        <v>1</v>
      </c>
      <c r="C4" s="276" t="s">
        <v>37</v>
      </c>
      <c r="D4" s="276" t="s">
        <v>34</v>
      </c>
      <c r="E4" s="277" t="s">
        <v>282</v>
      </c>
      <c r="F4" s="389" t="s">
        <v>357</v>
      </c>
      <c r="G4" s="276" t="s">
        <v>358</v>
      </c>
    </row>
    <row r="5" spans="1:10" x14ac:dyDescent="0.2">
      <c r="A5" s="237">
        <v>1</v>
      </c>
      <c r="B5" s="278" t="s">
        <v>1512</v>
      </c>
      <c r="C5" s="278" t="s">
        <v>173</v>
      </c>
      <c r="D5" s="279">
        <v>40</v>
      </c>
      <c r="E5" s="175">
        <v>5003.66</v>
      </c>
      <c r="F5" s="390" t="s">
        <v>355</v>
      </c>
      <c r="G5" s="280">
        <v>43381</v>
      </c>
    </row>
    <row r="6" spans="1:10" x14ac:dyDescent="0.2">
      <c r="A6" s="237">
        <v>2</v>
      </c>
      <c r="B6" s="278"/>
      <c r="C6" s="278"/>
      <c r="D6" s="279"/>
      <c r="E6" s="175"/>
      <c r="F6" s="390"/>
      <c r="G6" s="280"/>
    </row>
    <row r="7" spans="1:10" x14ac:dyDescent="0.2">
      <c r="A7" s="237">
        <v>3</v>
      </c>
      <c r="B7" s="278"/>
      <c r="C7" s="278"/>
      <c r="D7" s="279"/>
      <c r="E7" s="175"/>
      <c r="F7" s="390"/>
      <c r="G7" s="280"/>
    </row>
    <row r="8" spans="1:10" x14ac:dyDescent="0.2">
      <c r="A8" s="237">
        <v>4</v>
      </c>
      <c r="B8" s="278"/>
      <c r="C8" s="278"/>
      <c r="D8" s="279"/>
      <c r="E8" s="175"/>
      <c r="F8" s="390"/>
      <c r="G8" s="280"/>
    </row>
    <row r="9" spans="1:10" x14ac:dyDescent="0.2">
      <c r="A9" s="237">
        <v>5</v>
      </c>
      <c r="B9" s="278"/>
      <c r="C9" s="278"/>
      <c r="D9" s="279"/>
      <c r="E9" s="175"/>
      <c r="F9" s="390"/>
      <c r="G9" s="280"/>
    </row>
    <row r="10" spans="1:10" x14ac:dyDescent="0.2">
      <c r="A10" s="237">
        <v>6</v>
      </c>
      <c r="B10" s="278"/>
      <c r="C10" s="278"/>
      <c r="D10" s="279"/>
      <c r="E10" s="175"/>
      <c r="F10" s="390"/>
      <c r="G10" s="280"/>
    </row>
    <row r="11" spans="1:10" x14ac:dyDescent="0.2">
      <c r="A11" s="237">
        <v>7</v>
      </c>
      <c r="B11" s="278"/>
      <c r="C11" s="278"/>
      <c r="D11" s="279"/>
      <c r="E11" s="175"/>
      <c r="F11" s="390"/>
      <c r="G11" s="280"/>
    </row>
    <row r="12" spans="1:10" x14ac:dyDescent="0.2">
      <c r="A12" s="237">
        <v>8</v>
      </c>
      <c r="B12" s="278"/>
      <c r="C12" s="278"/>
      <c r="D12" s="279"/>
      <c r="E12" s="175"/>
      <c r="F12" s="390"/>
      <c r="G12" s="280"/>
    </row>
    <row r="13" spans="1:10" x14ac:dyDescent="0.2">
      <c r="A13" s="237">
        <v>9</v>
      </c>
      <c r="B13" s="278"/>
      <c r="C13" s="278"/>
      <c r="D13" s="279"/>
      <c r="E13" s="175"/>
      <c r="F13" s="390"/>
      <c r="G13" s="280"/>
    </row>
    <row r="14" spans="1:10" x14ac:dyDescent="0.2">
      <c r="A14" s="237">
        <v>10</v>
      </c>
      <c r="B14" s="278"/>
      <c r="C14" s="278"/>
      <c r="D14" s="279"/>
      <c r="E14" s="175"/>
      <c r="F14" s="390"/>
      <c r="G14" s="280"/>
    </row>
    <row r="15" spans="1:10" hidden="1" x14ac:dyDescent="0.2">
      <c r="A15" s="237">
        <v>11</v>
      </c>
      <c r="B15" s="278"/>
      <c r="C15" s="278"/>
      <c r="D15" s="279"/>
      <c r="E15" s="175"/>
      <c r="F15" s="390"/>
      <c r="G15" s="280"/>
    </row>
    <row r="16" spans="1:10" hidden="1" x14ac:dyDescent="0.2">
      <c r="A16" s="237">
        <v>12</v>
      </c>
      <c r="B16" s="278"/>
      <c r="C16" s="278"/>
      <c r="D16" s="279"/>
      <c r="E16" s="175"/>
      <c r="F16" s="390"/>
      <c r="G16" s="280"/>
    </row>
    <row r="17" spans="1:7" hidden="1" x14ac:dyDescent="0.2">
      <c r="A17" s="237">
        <v>13</v>
      </c>
      <c r="B17" s="278"/>
      <c r="C17" s="278"/>
      <c r="D17" s="279"/>
      <c r="E17" s="175"/>
      <c r="F17" s="390"/>
      <c r="G17" s="280"/>
    </row>
    <row r="18" spans="1:7" hidden="1" x14ac:dyDescent="0.2">
      <c r="A18" s="237">
        <v>14</v>
      </c>
      <c r="B18" s="278"/>
      <c r="C18" s="278"/>
      <c r="D18" s="279"/>
      <c r="E18" s="175"/>
      <c r="F18" s="390"/>
      <c r="G18" s="280"/>
    </row>
    <row r="19" spans="1:7" hidden="1" x14ac:dyDescent="0.2">
      <c r="A19" s="237">
        <v>15</v>
      </c>
      <c r="B19" s="278"/>
      <c r="C19" s="278"/>
      <c r="D19" s="279"/>
      <c r="E19" s="175"/>
      <c r="F19" s="390"/>
      <c r="G19" s="280"/>
    </row>
    <row r="20" spans="1:7" hidden="1" x14ac:dyDescent="0.2">
      <c r="A20" s="237">
        <v>16</v>
      </c>
      <c r="B20" s="278"/>
      <c r="C20" s="278"/>
      <c r="D20" s="279"/>
      <c r="E20" s="175"/>
      <c r="F20" s="390"/>
      <c r="G20" s="280"/>
    </row>
    <row r="21" spans="1:7" hidden="1" x14ac:dyDescent="0.2">
      <c r="A21" s="237">
        <v>17</v>
      </c>
      <c r="B21" s="278"/>
      <c r="C21" s="278"/>
      <c r="D21" s="279"/>
      <c r="E21" s="175"/>
      <c r="F21" s="390"/>
      <c r="G21" s="280"/>
    </row>
    <row r="22" spans="1:7" hidden="1" x14ac:dyDescent="0.2">
      <c r="A22" s="237">
        <v>18</v>
      </c>
      <c r="B22" s="278"/>
      <c r="C22" s="278"/>
      <c r="D22" s="279"/>
      <c r="E22" s="175"/>
      <c r="F22" s="390"/>
      <c r="G22" s="280"/>
    </row>
    <row r="23" spans="1:7" hidden="1" x14ac:dyDescent="0.2">
      <c r="A23" s="237">
        <v>19</v>
      </c>
      <c r="B23" s="278"/>
      <c r="C23" s="278"/>
      <c r="D23" s="279"/>
      <c r="E23" s="175"/>
      <c r="F23" s="390"/>
      <c r="G23" s="280"/>
    </row>
    <row r="24" spans="1:7" hidden="1" x14ac:dyDescent="0.2">
      <c r="A24" s="237">
        <v>20</v>
      </c>
      <c r="B24" s="278"/>
      <c r="C24" s="278"/>
      <c r="D24" s="279"/>
      <c r="E24" s="175"/>
      <c r="F24" s="390"/>
      <c r="G24" s="280"/>
    </row>
    <row r="25" spans="1:7" hidden="1" x14ac:dyDescent="0.2">
      <c r="A25" s="237">
        <v>21</v>
      </c>
      <c r="B25" s="278"/>
      <c r="C25" s="278"/>
      <c r="D25" s="279"/>
      <c r="E25" s="175"/>
      <c r="F25" s="390"/>
      <c r="G25" s="280"/>
    </row>
    <row r="26" spans="1:7" hidden="1" x14ac:dyDescent="0.2">
      <c r="A26" s="237">
        <v>22</v>
      </c>
      <c r="B26" s="278"/>
      <c r="C26" s="278"/>
      <c r="D26" s="279"/>
      <c r="E26" s="175"/>
      <c r="F26" s="390"/>
      <c r="G26" s="280"/>
    </row>
    <row r="27" spans="1:7" hidden="1" x14ac:dyDescent="0.2">
      <c r="A27" s="237">
        <v>23</v>
      </c>
      <c r="B27" s="278"/>
      <c r="C27" s="278"/>
      <c r="D27" s="279"/>
      <c r="E27" s="175"/>
      <c r="F27" s="390"/>
      <c r="G27" s="280"/>
    </row>
    <row r="28" spans="1:7" hidden="1" x14ac:dyDescent="0.2">
      <c r="A28" s="237">
        <v>24</v>
      </c>
      <c r="B28" s="278"/>
      <c r="C28" s="278"/>
      <c r="D28" s="279"/>
      <c r="E28" s="175"/>
      <c r="F28" s="390"/>
      <c r="G28" s="280"/>
    </row>
    <row r="29" spans="1:7" hidden="1" x14ac:dyDescent="0.2">
      <c r="A29" s="237">
        <v>25</v>
      </c>
      <c r="B29" s="278"/>
      <c r="C29" s="278"/>
      <c r="D29" s="279"/>
      <c r="E29" s="175"/>
      <c r="F29" s="390"/>
      <c r="G29" s="280"/>
    </row>
    <row r="30" spans="1:7" hidden="1" x14ac:dyDescent="0.2">
      <c r="A30" s="237">
        <v>26</v>
      </c>
      <c r="B30" s="278"/>
      <c r="C30" s="278"/>
      <c r="D30" s="279"/>
      <c r="E30" s="175"/>
      <c r="F30" s="390"/>
      <c r="G30" s="280"/>
    </row>
    <row r="31" spans="1:7" hidden="1" x14ac:dyDescent="0.2">
      <c r="A31" s="237">
        <v>27</v>
      </c>
      <c r="B31" s="278"/>
      <c r="C31" s="278"/>
      <c r="D31" s="279"/>
      <c r="E31" s="175"/>
      <c r="F31" s="390"/>
      <c r="G31" s="280"/>
    </row>
    <row r="32" spans="1:7" hidden="1" x14ac:dyDescent="0.2">
      <c r="A32" s="237">
        <v>28</v>
      </c>
      <c r="B32" s="278"/>
      <c r="C32" s="278"/>
      <c r="D32" s="279"/>
      <c r="E32" s="175"/>
      <c r="F32" s="390"/>
      <c r="G32" s="280"/>
    </row>
    <row r="33" spans="1:7" hidden="1" x14ac:dyDescent="0.2">
      <c r="A33" s="237">
        <v>29</v>
      </c>
      <c r="B33" s="278"/>
      <c r="C33" s="278"/>
      <c r="D33" s="279"/>
      <c r="E33" s="175"/>
      <c r="F33" s="390"/>
      <c r="G33" s="280"/>
    </row>
    <row r="34" spans="1:7" hidden="1" x14ac:dyDescent="0.2">
      <c r="A34" s="237">
        <v>30</v>
      </c>
      <c r="B34" s="278"/>
      <c r="C34" s="278"/>
      <c r="D34" s="279"/>
      <c r="E34" s="175"/>
      <c r="F34" s="390"/>
      <c r="G34" s="280"/>
    </row>
    <row r="35" spans="1:7" hidden="1" x14ac:dyDescent="0.2">
      <c r="A35" s="237">
        <v>31</v>
      </c>
      <c r="B35" s="278"/>
      <c r="C35" s="278"/>
      <c r="D35" s="279"/>
      <c r="E35" s="175"/>
      <c r="F35" s="390"/>
      <c r="G35" s="280"/>
    </row>
    <row r="36" spans="1:7" hidden="1" x14ac:dyDescent="0.2">
      <c r="A36" s="237">
        <v>32</v>
      </c>
      <c r="B36" s="278"/>
      <c r="C36" s="278"/>
      <c r="D36" s="279"/>
      <c r="E36" s="175"/>
      <c r="F36" s="390"/>
      <c r="G36" s="280"/>
    </row>
    <row r="37" spans="1:7" hidden="1" x14ac:dyDescent="0.2">
      <c r="A37" s="237">
        <v>33</v>
      </c>
      <c r="B37" s="278"/>
      <c r="C37" s="278"/>
      <c r="D37" s="279"/>
      <c r="E37" s="175"/>
      <c r="F37" s="390"/>
      <c r="G37" s="280"/>
    </row>
    <row r="38" spans="1:7" hidden="1" x14ac:dyDescent="0.2">
      <c r="A38" s="237">
        <v>34</v>
      </c>
      <c r="B38" s="278"/>
      <c r="C38" s="278"/>
      <c r="D38" s="279"/>
      <c r="E38" s="175"/>
      <c r="F38" s="390"/>
      <c r="G38" s="280"/>
    </row>
    <row r="39" spans="1:7" hidden="1" x14ac:dyDescent="0.2">
      <c r="A39" s="237">
        <v>35</v>
      </c>
      <c r="B39" s="278"/>
      <c r="C39" s="278"/>
      <c r="D39" s="279"/>
      <c r="E39" s="175"/>
      <c r="F39" s="390"/>
      <c r="G39" s="280"/>
    </row>
    <row r="40" spans="1:7" hidden="1" x14ac:dyDescent="0.2">
      <c r="A40" s="237">
        <v>36</v>
      </c>
      <c r="B40" s="278"/>
      <c r="C40" s="278"/>
      <c r="D40" s="279"/>
      <c r="E40" s="175"/>
      <c r="F40" s="390"/>
      <c r="G40" s="280"/>
    </row>
    <row r="41" spans="1:7" hidden="1" x14ac:dyDescent="0.2">
      <c r="A41" s="237">
        <v>37</v>
      </c>
      <c r="B41" s="278"/>
      <c r="C41" s="278"/>
      <c r="D41" s="279"/>
      <c r="E41" s="175"/>
      <c r="F41" s="390"/>
      <c r="G41" s="280"/>
    </row>
    <row r="42" spans="1:7" hidden="1" x14ac:dyDescent="0.2">
      <c r="A42" s="237">
        <v>38</v>
      </c>
      <c r="B42" s="278"/>
      <c r="C42" s="278"/>
      <c r="D42" s="279"/>
      <c r="E42" s="175"/>
      <c r="F42" s="390"/>
      <c r="G42" s="280"/>
    </row>
    <row r="43" spans="1:7" hidden="1" x14ac:dyDescent="0.2">
      <c r="A43" s="237">
        <v>39</v>
      </c>
      <c r="B43" s="278"/>
      <c r="C43" s="278"/>
      <c r="D43" s="279"/>
      <c r="E43" s="175"/>
      <c r="F43" s="390"/>
      <c r="G43" s="280"/>
    </row>
    <row r="44" spans="1:7" hidden="1" x14ac:dyDescent="0.2">
      <c r="A44" s="237">
        <v>40</v>
      </c>
      <c r="B44" s="278"/>
      <c r="C44" s="278"/>
      <c r="D44" s="279"/>
      <c r="E44" s="175"/>
      <c r="F44" s="390"/>
      <c r="G44" s="280"/>
    </row>
    <row r="45" spans="1:7" hidden="1" x14ac:dyDescent="0.2">
      <c r="A45" s="237">
        <v>41</v>
      </c>
      <c r="B45" s="278"/>
      <c r="C45" s="278"/>
      <c r="D45" s="279"/>
      <c r="E45" s="175"/>
      <c r="F45" s="390"/>
      <c r="G45" s="280"/>
    </row>
    <row r="46" spans="1:7" hidden="1" x14ac:dyDescent="0.2">
      <c r="A46" s="237">
        <v>42</v>
      </c>
      <c r="B46" s="278"/>
      <c r="C46" s="278"/>
      <c r="D46" s="279"/>
      <c r="E46" s="175"/>
      <c r="F46" s="390"/>
      <c r="G46" s="280"/>
    </row>
    <row r="47" spans="1:7" hidden="1" x14ac:dyDescent="0.2">
      <c r="A47" s="237">
        <v>43</v>
      </c>
      <c r="B47" s="278"/>
      <c r="C47" s="278"/>
      <c r="D47" s="279"/>
      <c r="E47" s="175"/>
      <c r="F47" s="390"/>
      <c r="G47" s="280"/>
    </row>
    <row r="48" spans="1:7" hidden="1" x14ac:dyDescent="0.2">
      <c r="A48" s="237">
        <v>44</v>
      </c>
      <c r="C48" s="278"/>
      <c r="F48" s="390"/>
    </row>
    <row r="49" spans="1:6" x14ac:dyDescent="0.2">
      <c r="A49" s="237">
        <v>45</v>
      </c>
      <c r="C49" s="278"/>
      <c r="F49" s="390"/>
    </row>
    <row r="50" spans="1:6" x14ac:dyDescent="0.2">
      <c r="A50" s="237">
        <v>46</v>
      </c>
      <c r="C50" s="278"/>
      <c r="F50" s="390"/>
    </row>
    <row r="51" spans="1:6" x14ac:dyDescent="0.2">
      <c r="A51" s="237">
        <v>47</v>
      </c>
      <c r="C51" s="278"/>
      <c r="F51" s="390"/>
    </row>
    <row r="52" spans="1:6" x14ac:dyDescent="0.2">
      <c r="A52" s="237">
        <v>48</v>
      </c>
      <c r="C52" s="278"/>
      <c r="F52" s="390"/>
    </row>
    <row r="53" spans="1:6" x14ac:dyDescent="0.2">
      <c r="A53" s="237">
        <v>49</v>
      </c>
      <c r="C53" s="278"/>
      <c r="F53" s="390"/>
    </row>
    <row r="54" spans="1:6" x14ac:dyDescent="0.2">
      <c r="A54" s="237">
        <v>50</v>
      </c>
      <c r="C54" s="278"/>
      <c r="F54" s="390"/>
    </row>
    <row r="55" spans="1:6" x14ac:dyDescent="0.2">
      <c r="A55" s="237">
        <v>51</v>
      </c>
      <c r="C55" s="278"/>
      <c r="F55" s="390"/>
    </row>
    <row r="56" spans="1:6" x14ac:dyDescent="0.2">
      <c r="A56" s="237">
        <v>52</v>
      </c>
      <c r="C56" s="278"/>
      <c r="F56" s="390"/>
    </row>
    <row r="57" spans="1:6" x14ac:dyDescent="0.2">
      <c r="A57" s="237">
        <v>53</v>
      </c>
      <c r="C57" s="278"/>
      <c r="F57" s="390"/>
    </row>
    <row r="58" spans="1:6" x14ac:dyDescent="0.2">
      <c r="A58" s="237">
        <v>54</v>
      </c>
      <c r="C58" s="278"/>
      <c r="F58" s="390"/>
    </row>
    <row r="59" spans="1:6" x14ac:dyDescent="0.2">
      <c r="A59" s="237">
        <v>55</v>
      </c>
      <c r="C59" s="278"/>
      <c r="F59" s="390"/>
    </row>
    <row r="60" spans="1:6" x14ac:dyDescent="0.2">
      <c r="A60" s="237">
        <v>56</v>
      </c>
      <c r="C60" s="278"/>
      <c r="F60" s="390"/>
    </row>
    <row r="61" spans="1:6" x14ac:dyDescent="0.2">
      <c r="A61" s="237">
        <v>57</v>
      </c>
      <c r="C61" s="278"/>
      <c r="F61" s="390"/>
    </row>
    <row r="62" spans="1:6" x14ac:dyDescent="0.2">
      <c r="A62" s="237">
        <v>58</v>
      </c>
      <c r="C62" s="278"/>
      <c r="F62" s="390"/>
    </row>
    <row r="63" spans="1:6" x14ac:dyDescent="0.2">
      <c r="A63" s="237">
        <v>59</v>
      </c>
      <c r="C63" s="278"/>
      <c r="F63" s="390"/>
    </row>
    <row r="64" spans="1:6" x14ac:dyDescent="0.2">
      <c r="A64" s="237">
        <v>60</v>
      </c>
      <c r="C64" s="278"/>
      <c r="F64" s="390"/>
    </row>
    <row r="65" spans="1:6" x14ac:dyDescent="0.2">
      <c r="A65" s="237">
        <v>61</v>
      </c>
      <c r="C65" s="278"/>
      <c r="F65" s="390"/>
    </row>
    <row r="66" spans="1:6" x14ac:dyDescent="0.2">
      <c r="A66" s="237">
        <v>62</v>
      </c>
      <c r="C66" s="278"/>
      <c r="F66" s="390"/>
    </row>
    <row r="67" spans="1:6" x14ac:dyDescent="0.2">
      <c r="A67" s="237">
        <v>63</v>
      </c>
      <c r="C67" s="278"/>
      <c r="F67" s="390"/>
    </row>
    <row r="68" spans="1:6" x14ac:dyDescent="0.2">
      <c r="A68" s="237">
        <v>64</v>
      </c>
      <c r="C68" s="278"/>
      <c r="F68" s="390"/>
    </row>
    <row r="69" spans="1:6" x14ac:dyDescent="0.2">
      <c r="A69" s="237">
        <v>65</v>
      </c>
      <c r="C69" s="278"/>
      <c r="F69" s="390"/>
    </row>
    <row r="70" spans="1:6" x14ac:dyDescent="0.2">
      <c r="A70" s="237">
        <v>66</v>
      </c>
      <c r="C70" s="278"/>
      <c r="F70" s="390"/>
    </row>
    <row r="71" spans="1:6" x14ac:dyDescent="0.2">
      <c r="A71" s="237">
        <v>67</v>
      </c>
      <c r="C71" s="278"/>
      <c r="F71" s="390"/>
    </row>
    <row r="72" spans="1:6" x14ac:dyDescent="0.2">
      <c r="A72" s="237">
        <v>68</v>
      </c>
      <c r="C72" s="278"/>
      <c r="F72" s="390"/>
    </row>
    <row r="73" spans="1:6" x14ac:dyDescent="0.2">
      <c r="A73" s="237">
        <v>69</v>
      </c>
      <c r="C73" s="278"/>
      <c r="F73" s="390"/>
    </row>
    <row r="74" spans="1:6" x14ac:dyDescent="0.2">
      <c r="A74" s="237">
        <v>70</v>
      </c>
      <c r="C74" s="278"/>
      <c r="F74" s="390"/>
    </row>
    <row r="75" spans="1:6" x14ac:dyDescent="0.2">
      <c r="A75" s="237">
        <v>71</v>
      </c>
      <c r="C75" s="278"/>
      <c r="F75" s="390"/>
    </row>
    <row r="76" spans="1:6" x14ac:dyDescent="0.2">
      <c r="A76" s="237">
        <v>72</v>
      </c>
      <c r="C76" s="278"/>
      <c r="F76" s="390"/>
    </row>
    <row r="77" spans="1:6" x14ac:dyDescent="0.2">
      <c r="A77" s="237">
        <v>73</v>
      </c>
      <c r="C77" s="278"/>
      <c r="F77" s="390"/>
    </row>
    <row r="78" spans="1:6" x14ac:dyDescent="0.2">
      <c r="A78" s="237">
        <v>74</v>
      </c>
      <c r="C78" s="278"/>
      <c r="F78" s="390"/>
    </row>
    <row r="79" spans="1:6" x14ac:dyDescent="0.2">
      <c r="A79" s="237">
        <v>75</v>
      </c>
      <c r="C79" s="278"/>
      <c r="F79" s="390"/>
    </row>
    <row r="80" spans="1:6" x14ac:dyDescent="0.2">
      <c r="A80" s="237">
        <v>76</v>
      </c>
      <c r="C80" s="278"/>
      <c r="F80" s="390"/>
    </row>
    <row r="81" spans="1:6" x14ac:dyDescent="0.2">
      <c r="A81" s="237">
        <v>77</v>
      </c>
      <c r="C81" s="278"/>
      <c r="F81" s="390"/>
    </row>
    <row r="82" spans="1:6" x14ac:dyDescent="0.2">
      <c r="A82" s="237">
        <v>78</v>
      </c>
      <c r="C82" s="278"/>
      <c r="F82" s="390"/>
    </row>
    <row r="83" spans="1:6" x14ac:dyDescent="0.2">
      <c r="A83" s="237">
        <v>79</v>
      </c>
      <c r="C83" s="278"/>
      <c r="F83" s="390"/>
    </row>
    <row r="84" spans="1:6" x14ac:dyDescent="0.2">
      <c r="A84" s="237">
        <v>80</v>
      </c>
      <c r="C84" s="278"/>
      <c r="F84" s="390"/>
    </row>
    <row r="85" spans="1:6" x14ac:dyDescent="0.2">
      <c r="A85" s="237">
        <v>81</v>
      </c>
      <c r="C85" s="278"/>
      <c r="F85" s="390"/>
    </row>
    <row r="86" spans="1:6" x14ac:dyDescent="0.2">
      <c r="A86" s="237">
        <v>82</v>
      </c>
      <c r="C86" s="278"/>
      <c r="F86" s="390"/>
    </row>
    <row r="87" spans="1:6" x14ac:dyDescent="0.2">
      <c r="A87" s="237">
        <v>83</v>
      </c>
      <c r="C87" s="278"/>
      <c r="F87" s="390"/>
    </row>
    <row r="88" spans="1:6" x14ac:dyDescent="0.2">
      <c r="A88" s="237">
        <v>84</v>
      </c>
      <c r="C88" s="278"/>
      <c r="F88" s="390"/>
    </row>
    <row r="89" spans="1:6" x14ac:dyDescent="0.2">
      <c r="A89" s="237">
        <v>85</v>
      </c>
      <c r="C89" s="278"/>
      <c r="F89" s="390"/>
    </row>
    <row r="90" spans="1:6" x14ac:dyDescent="0.2">
      <c r="A90" s="237">
        <v>86</v>
      </c>
      <c r="C90" s="278"/>
      <c r="F90" s="390"/>
    </row>
    <row r="91" spans="1:6" x14ac:dyDescent="0.2">
      <c r="A91" s="237">
        <v>87</v>
      </c>
      <c r="C91" s="278"/>
      <c r="F91" s="390"/>
    </row>
    <row r="92" spans="1:6" x14ac:dyDescent="0.2">
      <c r="A92" s="237">
        <v>88</v>
      </c>
      <c r="C92" s="278"/>
      <c r="F92" s="390"/>
    </row>
    <row r="93" spans="1:6" x14ac:dyDescent="0.2">
      <c r="A93" s="237">
        <v>89</v>
      </c>
      <c r="C93" s="278"/>
      <c r="F93" s="390"/>
    </row>
    <row r="94" spans="1:6" x14ac:dyDescent="0.2">
      <c r="A94" s="237">
        <v>90</v>
      </c>
      <c r="C94" s="278"/>
      <c r="F94" s="390"/>
    </row>
    <row r="95" spans="1:6" x14ac:dyDescent="0.2">
      <c r="A95" s="237">
        <v>91</v>
      </c>
      <c r="C95" s="278"/>
      <c r="F95" s="390"/>
    </row>
    <row r="96" spans="1:6" x14ac:dyDescent="0.2">
      <c r="A96" s="237">
        <v>92</v>
      </c>
      <c r="C96" s="278"/>
      <c r="F96" s="390"/>
    </row>
    <row r="97" spans="1:7" x14ac:dyDescent="0.2">
      <c r="A97" s="237">
        <v>93</v>
      </c>
      <c r="C97" s="278"/>
      <c r="F97" s="390"/>
    </row>
    <row r="98" spans="1:7" x14ac:dyDescent="0.2">
      <c r="A98" s="237">
        <v>94</v>
      </c>
      <c r="C98" s="278"/>
      <c r="F98" s="390"/>
    </row>
    <row r="99" spans="1:7" x14ac:dyDescent="0.2">
      <c r="A99" s="237">
        <v>95</v>
      </c>
      <c r="C99" s="278"/>
      <c r="F99" s="390"/>
    </row>
    <row r="100" spans="1:7" x14ac:dyDescent="0.2">
      <c r="A100" s="237">
        <v>96</v>
      </c>
      <c r="C100" s="278"/>
      <c r="F100" s="390"/>
    </row>
    <row r="101" spans="1:7" x14ac:dyDescent="0.2">
      <c r="A101" s="237">
        <v>97</v>
      </c>
      <c r="C101" s="278"/>
      <c r="F101" s="390"/>
    </row>
    <row r="102" spans="1:7" x14ac:dyDescent="0.2">
      <c r="A102" s="237">
        <v>98</v>
      </c>
      <c r="C102" s="278"/>
      <c r="F102" s="390"/>
    </row>
    <row r="103" spans="1:7" x14ac:dyDescent="0.2">
      <c r="A103" s="237">
        <v>99</v>
      </c>
      <c r="C103" s="278"/>
      <c r="F103" s="390"/>
    </row>
    <row r="104" spans="1:7" x14ac:dyDescent="0.2">
      <c r="A104" s="237">
        <v>100</v>
      </c>
      <c r="C104" s="278"/>
      <c r="F104" s="390"/>
    </row>
    <row r="105" spans="1:7" x14ac:dyDescent="0.2">
      <c r="A105" s="237">
        <v>101</v>
      </c>
      <c r="C105" s="278"/>
      <c r="F105" s="390"/>
    </row>
    <row r="106" spans="1:7" x14ac:dyDescent="0.2">
      <c r="A106" s="237">
        <v>102</v>
      </c>
      <c r="C106" s="278"/>
      <c r="F106" s="390"/>
    </row>
    <row r="107" spans="1:7" x14ac:dyDescent="0.2">
      <c r="A107" s="237">
        <v>103</v>
      </c>
      <c r="C107" s="278"/>
      <c r="F107" s="390"/>
    </row>
    <row r="108" spans="1:7" x14ac:dyDescent="0.2">
      <c r="A108" s="237">
        <v>104</v>
      </c>
      <c r="C108" s="278"/>
      <c r="F108" s="390"/>
    </row>
    <row r="109" spans="1:7" x14ac:dyDescent="0.2">
      <c r="A109" s="237">
        <v>105</v>
      </c>
      <c r="C109" s="278"/>
      <c r="F109" s="390"/>
    </row>
    <row r="110" spans="1:7" s="275" customFormat="1" x14ac:dyDescent="0.2">
      <c r="A110" s="237">
        <v>106</v>
      </c>
      <c r="C110" s="278"/>
      <c r="D110" s="281"/>
      <c r="F110" s="390"/>
    </row>
    <row r="111" spans="1:7" s="275" customFormat="1" x14ac:dyDescent="0.2">
      <c r="A111" s="237">
        <v>107</v>
      </c>
      <c r="C111" s="278"/>
      <c r="D111" s="281"/>
      <c r="F111" s="390"/>
    </row>
    <row r="112" spans="1:7" x14ac:dyDescent="0.2">
      <c r="A112" s="237">
        <v>108</v>
      </c>
      <c r="C112" s="278"/>
      <c r="F112" s="390"/>
      <c r="G112" s="262"/>
    </row>
    <row r="113" spans="1:7" x14ac:dyDescent="0.2">
      <c r="A113" s="237">
        <v>109</v>
      </c>
      <c r="C113" s="278"/>
      <c r="F113" s="390"/>
      <c r="G113" s="262"/>
    </row>
    <row r="114" spans="1:7" x14ac:dyDescent="0.2">
      <c r="A114" s="237">
        <v>110</v>
      </c>
      <c r="C114" s="278"/>
      <c r="F114" s="390"/>
      <c r="G114" s="262"/>
    </row>
    <row r="115" spans="1:7" x14ac:dyDescent="0.2">
      <c r="A115" s="237">
        <v>111</v>
      </c>
      <c r="C115" s="278"/>
      <c r="F115" s="390"/>
      <c r="G115" s="262"/>
    </row>
    <row r="116" spans="1:7" x14ac:dyDescent="0.2">
      <c r="A116" s="237">
        <v>112</v>
      </c>
      <c r="C116" s="278"/>
      <c r="F116" s="390"/>
      <c r="G116" s="262"/>
    </row>
    <row r="117" spans="1:7" x14ac:dyDescent="0.2">
      <c r="A117" s="237">
        <v>113</v>
      </c>
      <c r="C117" s="278"/>
      <c r="F117" s="390"/>
    </row>
    <row r="118" spans="1:7" x14ac:dyDescent="0.2">
      <c r="A118" s="237">
        <v>114</v>
      </c>
      <c r="C118" s="278"/>
      <c r="F118" s="390"/>
    </row>
    <row r="119" spans="1:7" x14ac:dyDescent="0.2">
      <c r="A119" s="237">
        <v>115</v>
      </c>
      <c r="C119" s="278"/>
      <c r="F119" s="390"/>
    </row>
    <row r="120" spans="1:7" x14ac:dyDescent="0.2">
      <c r="A120" s="237">
        <v>116</v>
      </c>
      <c r="C120" s="278"/>
      <c r="F120" s="390"/>
    </row>
    <row r="121" spans="1:7" x14ac:dyDescent="0.2">
      <c r="A121" s="237">
        <v>117</v>
      </c>
      <c r="C121" s="278"/>
      <c r="F121" s="390"/>
    </row>
    <row r="122" spans="1:7" x14ac:dyDescent="0.2">
      <c r="A122" s="237">
        <v>118</v>
      </c>
      <c r="C122" s="278"/>
      <c r="F122" s="390"/>
    </row>
    <row r="123" spans="1:7" x14ac:dyDescent="0.2">
      <c r="A123" s="237">
        <v>119</v>
      </c>
      <c r="C123" s="278"/>
      <c r="F123" s="390"/>
    </row>
    <row r="124" spans="1:7" x14ac:dyDescent="0.2">
      <c r="A124" s="237">
        <v>120</v>
      </c>
      <c r="C124" s="278"/>
      <c r="F124" s="390"/>
    </row>
    <row r="125" spans="1:7" x14ac:dyDescent="0.2">
      <c r="A125" s="237">
        <v>121</v>
      </c>
      <c r="C125" s="278"/>
      <c r="F125" s="390"/>
    </row>
    <row r="126" spans="1:7" x14ac:dyDescent="0.2">
      <c r="A126" s="237">
        <v>122</v>
      </c>
      <c r="C126" s="278"/>
      <c r="F126" s="390"/>
    </row>
    <row r="127" spans="1:7" x14ac:dyDescent="0.2">
      <c r="A127" s="237">
        <v>123</v>
      </c>
      <c r="C127" s="278"/>
      <c r="F127" s="390"/>
    </row>
    <row r="128" spans="1:7" x14ac:dyDescent="0.2">
      <c r="A128" s="237">
        <v>124</v>
      </c>
      <c r="C128" s="278"/>
      <c r="F128" s="390"/>
    </row>
    <row r="129" spans="1:6" x14ac:dyDescent="0.2">
      <c r="A129" s="237">
        <v>125</v>
      </c>
      <c r="C129" s="278"/>
      <c r="F129" s="390"/>
    </row>
    <row r="130" spans="1:6" x14ac:dyDescent="0.2">
      <c r="A130" s="237">
        <v>126</v>
      </c>
      <c r="C130" s="278"/>
      <c r="F130" s="390"/>
    </row>
    <row r="131" spans="1:6" x14ac:dyDescent="0.2">
      <c r="A131" s="237">
        <v>127</v>
      </c>
      <c r="C131" s="278"/>
      <c r="F131" s="390"/>
    </row>
    <row r="132" spans="1:6" x14ac:dyDescent="0.2">
      <c r="A132" s="237">
        <v>128</v>
      </c>
      <c r="C132" s="278"/>
      <c r="F132" s="390"/>
    </row>
    <row r="133" spans="1:6" x14ac:dyDescent="0.2">
      <c r="A133" s="237">
        <v>129</v>
      </c>
      <c r="C133" s="278"/>
      <c r="F133" s="390"/>
    </row>
    <row r="134" spans="1:6" x14ac:dyDescent="0.2">
      <c r="A134" s="237">
        <v>130</v>
      </c>
      <c r="C134" s="278"/>
      <c r="F134" s="390"/>
    </row>
    <row r="135" spans="1:6" x14ac:dyDescent="0.2">
      <c r="A135" s="237">
        <v>131</v>
      </c>
      <c r="C135" s="278"/>
      <c r="F135" s="390"/>
    </row>
    <row r="136" spans="1:6" x14ac:dyDescent="0.2">
      <c r="A136" s="237">
        <v>132</v>
      </c>
      <c r="C136" s="278"/>
      <c r="F136" s="390"/>
    </row>
    <row r="137" spans="1:6" x14ac:dyDescent="0.2">
      <c r="A137" s="237">
        <v>133</v>
      </c>
      <c r="C137" s="278"/>
      <c r="F137" s="390"/>
    </row>
    <row r="138" spans="1:6" x14ac:dyDescent="0.2">
      <c r="A138" s="237">
        <v>134</v>
      </c>
      <c r="C138" s="278"/>
      <c r="F138" s="390"/>
    </row>
    <row r="139" spans="1:6" x14ac:dyDescent="0.2">
      <c r="A139" s="237">
        <v>135</v>
      </c>
      <c r="C139" s="278"/>
      <c r="F139" s="390"/>
    </row>
    <row r="140" spans="1:6" x14ac:dyDescent="0.2">
      <c r="A140" s="237">
        <v>136</v>
      </c>
      <c r="C140" s="278"/>
      <c r="F140" s="390"/>
    </row>
    <row r="141" spans="1:6" x14ac:dyDescent="0.2">
      <c r="A141" s="237">
        <v>137</v>
      </c>
      <c r="C141" s="278"/>
      <c r="F141" s="390"/>
    </row>
    <row r="142" spans="1:6" x14ac:dyDescent="0.2">
      <c r="A142" s="237">
        <v>138</v>
      </c>
      <c r="C142" s="278"/>
      <c r="F142" s="390"/>
    </row>
    <row r="143" spans="1:6" x14ac:dyDescent="0.2">
      <c r="A143" s="237">
        <v>139</v>
      </c>
      <c r="C143" s="278"/>
      <c r="F143" s="390"/>
    </row>
    <row r="144" spans="1:6" x14ac:dyDescent="0.2">
      <c r="A144" s="237">
        <v>140</v>
      </c>
      <c r="C144" s="278"/>
      <c r="F144" s="390"/>
    </row>
    <row r="145" spans="1:6" x14ac:dyDescent="0.2">
      <c r="A145" s="237">
        <v>141</v>
      </c>
      <c r="C145" s="278"/>
      <c r="F145" s="390"/>
    </row>
    <row r="146" spans="1:6" x14ac:dyDescent="0.2">
      <c r="A146" s="237">
        <v>142</v>
      </c>
      <c r="C146" s="278"/>
      <c r="F146" s="390"/>
    </row>
    <row r="147" spans="1:6" x14ac:dyDescent="0.2">
      <c r="A147" s="237">
        <v>143</v>
      </c>
      <c r="C147" s="278"/>
      <c r="F147" s="390"/>
    </row>
    <row r="148" spans="1:6" x14ac:dyDescent="0.2">
      <c r="A148" s="237">
        <v>144</v>
      </c>
      <c r="C148" s="278"/>
      <c r="F148" s="390"/>
    </row>
    <row r="149" spans="1:6" x14ac:dyDescent="0.2">
      <c r="A149" s="237">
        <v>145</v>
      </c>
      <c r="C149" s="278"/>
      <c r="F149" s="390"/>
    </row>
    <row r="150" spans="1:6" x14ac:dyDescent="0.2">
      <c r="A150" s="237">
        <v>146</v>
      </c>
      <c r="C150" s="278"/>
      <c r="F150" s="390"/>
    </row>
    <row r="151" spans="1:6" x14ac:dyDescent="0.2">
      <c r="A151" s="237">
        <v>147</v>
      </c>
      <c r="C151" s="278"/>
      <c r="F151" s="390"/>
    </row>
    <row r="152" spans="1:6" x14ac:dyDescent="0.2">
      <c r="A152" s="237">
        <v>148</v>
      </c>
      <c r="C152" s="278"/>
      <c r="F152" s="390"/>
    </row>
    <row r="153" spans="1:6" x14ac:dyDescent="0.2">
      <c r="A153" s="237">
        <v>149</v>
      </c>
      <c r="C153" s="278"/>
      <c r="F153" s="390"/>
    </row>
    <row r="154" spans="1:6" x14ac:dyDescent="0.2">
      <c r="A154" s="237">
        <v>150</v>
      </c>
      <c r="C154" s="278"/>
      <c r="F154" s="390"/>
    </row>
    <row r="155" spans="1:6" x14ac:dyDescent="0.2">
      <c r="A155" s="237">
        <v>151</v>
      </c>
      <c r="C155" s="278"/>
      <c r="F155" s="390"/>
    </row>
    <row r="156" spans="1:6" x14ac:dyDescent="0.2">
      <c r="A156" s="237">
        <v>152</v>
      </c>
      <c r="C156" s="278"/>
      <c r="F156" s="390"/>
    </row>
    <row r="157" spans="1:6" x14ac:dyDescent="0.2">
      <c r="A157" s="237">
        <v>153</v>
      </c>
      <c r="C157" s="278"/>
      <c r="F157" s="390"/>
    </row>
    <row r="158" spans="1:6" x14ac:dyDescent="0.2">
      <c r="A158" s="237">
        <v>154</v>
      </c>
      <c r="C158" s="278"/>
      <c r="F158" s="390"/>
    </row>
    <row r="159" spans="1:6" x14ac:dyDescent="0.2">
      <c r="A159" s="237">
        <v>155</v>
      </c>
      <c r="C159" s="278"/>
      <c r="F159" s="390"/>
    </row>
    <row r="160" spans="1:6" x14ac:dyDescent="0.2">
      <c r="A160" s="237">
        <v>156</v>
      </c>
      <c r="C160" s="278"/>
      <c r="F160" s="390"/>
    </row>
    <row r="161" spans="1:6" x14ac:dyDescent="0.2">
      <c r="A161" s="237">
        <v>157</v>
      </c>
      <c r="C161" s="278"/>
      <c r="F161" s="390"/>
    </row>
    <row r="162" spans="1:6" x14ac:dyDescent="0.2">
      <c r="A162" s="237">
        <v>158</v>
      </c>
      <c r="C162" s="278"/>
      <c r="F162" s="390"/>
    </row>
    <row r="163" spans="1:6" x14ac:dyDescent="0.2">
      <c r="A163" s="237">
        <v>159</v>
      </c>
      <c r="C163" s="278"/>
      <c r="F163" s="390"/>
    </row>
    <row r="164" spans="1:6" x14ac:dyDescent="0.2">
      <c r="A164" s="237">
        <v>160</v>
      </c>
      <c r="C164" s="278"/>
      <c r="F164" s="390"/>
    </row>
    <row r="165" spans="1:6" x14ac:dyDescent="0.2">
      <c r="A165" s="237">
        <v>161</v>
      </c>
      <c r="C165" s="278"/>
      <c r="F165" s="390"/>
    </row>
    <row r="166" spans="1:6" x14ac:dyDescent="0.2">
      <c r="A166" s="237">
        <v>162</v>
      </c>
      <c r="C166" s="278"/>
      <c r="F166" s="390"/>
    </row>
    <row r="167" spans="1:6" x14ac:dyDescent="0.2">
      <c r="A167" s="237">
        <v>163</v>
      </c>
      <c r="C167" s="278"/>
      <c r="F167" s="390"/>
    </row>
    <row r="168" spans="1:6" x14ac:dyDescent="0.2">
      <c r="A168" s="237">
        <v>164</v>
      </c>
      <c r="C168" s="278"/>
      <c r="F168" s="390"/>
    </row>
    <row r="169" spans="1:6" x14ac:dyDescent="0.2">
      <c r="A169" s="237">
        <v>165</v>
      </c>
      <c r="C169" s="278"/>
      <c r="F169" s="390"/>
    </row>
    <row r="170" spans="1:6" x14ac:dyDescent="0.2">
      <c r="A170" s="237">
        <v>166</v>
      </c>
      <c r="C170" s="278"/>
      <c r="F170" s="390"/>
    </row>
    <row r="171" spans="1:6" x14ac:dyDescent="0.2">
      <c r="A171" s="237">
        <v>167</v>
      </c>
      <c r="C171" s="278"/>
      <c r="F171" s="390"/>
    </row>
    <row r="172" spans="1:6" x14ac:dyDescent="0.2">
      <c r="A172" s="237">
        <v>168</v>
      </c>
      <c r="C172" s="278"/>
      <c r="F172" s="390"/>
    </row>
    <row r="173" spans="1:6" x14ac:dyDescent="0.2">
      <c r="A173" s="237">
        <v>169</v>
      </c>
      <c r="C173" s="278"/>
      <c r="F173" s="390"/>
    </row>
    <row r="174" spans="1:6" x14ac:dyDescent="0.2">
      <c r="A174" s="237">
        <v>170</v>
      </c>
      <c r="C174" s="278"/>
      <c r="F174" s="390"/>
    </row>
    <row r="175" spans="1:6" x14ac:dyDescent="0.2">
      <c r="A175" s="237">
        <v>171</v>
      </c>
      <c r="C175" s="278"/>
      <c r="F175" s="390"/>
    </row>
    <row r="176" spans="1:6" x14ac:dyDescent="0.2">
      <c r="A176" s="237">
        <v>172</v>
      </c>
      <c r="C176" s="278"/>
      <c r="F176" s="390"/>
    </row>
    <row r="177" spans="1:6" x14ac:dyDescent="0.2">
      <c r="A177" s="237">
        <v>173</v>
      </c>
      <c r="C177" s="278"/>
      <c r="F177" s="390"/>
    </row>
    <row r="178" spans="1:6" x14ac:dyDescent="0.2">
      <c r="A178" s="237">
        <v>174</v>
      </c>
      <c r="C178" s="278"/>
      <c r="F178" s="390"/>
    </row>
    <row r="179" spans="1:6" x14ac:dyDescent="0.2">
      <c r="A179" s="237">
        <v>175</v>
      </c>
      <c r="C179" s="278"/>
      <c r="F179" s="390"/>
    </row>
    <row r="180" spans="1:6" x14ac:dyDescent="0.2">
      <c r="A180" s="237">
        <v>176</v>
      </c>
      <c r="C180" s="278"/>
      <c r="F180" s="390"/>
    </row>
    <row r="181" spans="1:6" x14ac:dyDescent="0.2">
      <c r="A181" s="237">
        <v>177</v>
      </c>
      <c r="C181" s="278"/>
      <c r="F181" s="390"/>
    </row>
    <row r="182" spans="1:6" x14ac:dyDescent="0.2">
      <c r="A182" s="237">
        <v>178</v>
      </c>
      <c r="C182" s="278"/>
      <c r="F182" s="390"/>
    </row>
    <row r="183" spans="1:6" x14ac:dyDescent="0.2">
      <c r="A183" s="237">
        <v>179</v>
      </c>
      <c r="C183" s="278"/>
      <c r="F183" s="390"/>
    </row>
    <row r="184" spans="1:6" x14ac:dyDescent="0.2">
      <c r="A184" s="237">
        <v>180</v>
      </c>
      <c r="C184" s="278"/>
      <c r="F184" s="390"/>
    </row>
    <row r="185" spans="1:6" x14ac:dyDescent="0.2">
      <c r="A185" s="237">
        <v>181</v>
      </c>
      <c r="C185" s="278"/>
      <c r="F185" s="390"/>
    </row>
    <row r="186" spans="1:6" x14ac:dyDescent="0.2">
      <c r="A186" s="237">
        <v>182</v>
      </c>
      <c r="C186" s="278"/>
      <c r="F186" s="390"/>
    </row>
    <row r="187" spans="1:6" x14ac:dyDescent="0.2">
      <c r="A187" s="237">
        <v>183</v>
      </c>
      <c r="C187" s="278"/>
      <c r="F187" s="390"/>
    </row>
    <row r="188" spans="1:6" x14ac:dyDescent="0.2">
      <c r="A188" s="237">
        <v>184</v>
      </c>
      <c r="C188" s="278"/>
      <c r="F188" s="390"/>
    </row>
    <row r="189" spans="1:6" x14ac:dyDescent="0.2">
      <c r="A189" s="237">
        <v>185</v>
      </c>
      <c r="C189" s="278"/>
      <c r="F189" s="390"/>
    </row>
    <row r="190" spans="1:6" x14ac:dyDescent="0.2">
      <c r="A190" s="237">
        <v>186</v>
      </c>
      <c r="C190" s="278"/>
      <c r="F190" s="390"/>
    </row>
    <row r="191" spans="1:6" x14ac:dyDescent="0.2">
      <c r="A191" s="237">
        <v>187</v>
      </c>
      <c r="C191" s="278"/>
      <c r="F191" s="390"/>
    </row>
    <row r="192" spans="1:6" x14ac:dyDescent="0.2">
      <c r="A192" s="237">
        <v>188</v>
      </c>
      <c r="C192" s="278"/>
      <c r="F192" s="390"/>
    </row>
    <row r="193" spans="1:6" x14ac:dyDescent="0.2">
      <c r="A193" s="237">
        <v>189</v>
      </c>
      <c r="C193" s="278"/>
      <c r="F193" s="390"/>
    </row>
    <row r="194" spans="1:6" x14ac:dyDescent="0.2">
      <c r="A194" s="237">
        <v>190</v>
      </c>
      <c r="C194" s="278"/>
      <c r="F194" s="390"/>
    </row>
    <row r="195" spans="1:6" x14ac:dyDescent="0.2">
      <c r="A195" s="237">
        <v>191</v>
      </c>
      <c r="C195" s="278"/>
      <c r="F195" s="390"/>
    </row>
    <row r="196" spans="1:6" x14ac:dyDescent="0.2">
      <c r="A196" s="237">
        <v>192</v>
      </c>
      <c r="C196" s="278"/>
      <c r="F196" s="390"/>
    </row>
    <row r="197" spans="1:6" x14ac:dyDescent="0.2">
      <c r="A197" s="237">
        <v>193</v>
      </c>
      <c r="C197" s="278"/>
      <c r="F197" s="390"/>
    </row>
    <row r="198" spans="1:6" x14ac:dyDescent="0.2">
      <c r="A198" s="237">
        <v>194</v>
      </c>
      <c r="C198" s="278"/>
      <c r="F198" s="390"/>
    </row>
    <row r="199" spans="1:6" x14ac:dyDescent="0.2">
      <c r="A199" s="237">
        <v>195</v>
      </c>
      <c r="C199" s="278"/>
      <c r="F199" s="390"/>
    </row>
    <row r="200" spans="1:6" x14ac:dyDescent="0.2">
      <c r="A200" s="237">
        <v>196</v>
      </c>
      <c r="C200" s="278"/>
      <c r="F200" s="390"/>
    </row>
    <row r="201" spans="1:6" x14ac:dyDescent="0.2">
      <c r="A201" s="237">
        <v>197</v>
      </c>
      <c r="C201" s="278"/>
      <c r="F201" s="390"/>
    </row>
    <row r="202" spans="1:6" x14ac:dyDescent="0.2">
      <c r="A202" s="237">
        <v>198</v>
      </c>
      <c r="C202" s="278"/>
      <c r="F202" s="390"/>
    </row>
    <row r="203" spans="1:6" x14ac:dyDescent="0.2">
      <c r="A203" s="237">
        <v>199</v>
      </c>
      <c r="C203" s="278"/>
      <c r="F203" s="390"/>
    </row>
    <row r="204" spans="1:6" x14ac:dyDescent="0.2">
      <c r="A204" s="237">
        <v>200</v>
      </c>
      <c r="C204" s="278"/>
      <c r="F204" s="390"/>
    </row>
    <row r="205" spans="1:6" x14ac:dyDescent="0.2">
      <c r="A205" s="237">
        <v>201</v>
      </c>
      <c r="C205" s="278"/>
      <c r="F205" s="390"/>
    </row>
    <row r="206" spans="1:6" x14ac:dyDescent="0.2">
      <c r="A206" s="237">
        <v>202</v>
      </c>
      <c r="C206" s="278"/>
      <c r="F206" s="390"/>
    </row>
    <row r="207" spans="1:6" x14ac:dyDescent="0.2">
      <c r="A207" s="237">
        <v>203</v>
      </c>
      <c r="C207" s="278"/>
      <c r="F207" s="390"/>
    </row>
    <row r="208" spans="1:6" x14ac:dyDescent="0.2">
      <c r="A208" s="237">
        <v>204</v>
      </c>
      <c r="C208" s="278"/>
      <c r="F208" s="390"/>
    </row>
    <row r="209" spans="1:6" x14ac:dyDescent="0.2">
      <c r="A209" s="237">
        <v>205</v>
      </c>
      <c r="C209" s="278"/>
      <c r="F209" s="390"/>
    </row>
    <row r="210" spans="1:6" x14ac:dyDescent="0.2">
      <c r="A210" s="237">
        <v>206</v>
      </c>
      <c r="C210" s="278"/>
      <c r="F210" s="390"/>
    </row>
    <row r="211" spans="1:6" x14ac:dyDescent="0.2">
      <c r="A211" s="237">
        <v>207</v>
      </c>
      <c r="C211" s="278"/>
      <c r="F211" s="390"/>
    </row>
    <row r="212" spans="1:6" x14ac:dyDescent="0.2">
      <c r="A212" s="237">
        <v>208</v>
      </c>
      <c r="C212" s="278"/>
      <c r="F212" s="390"/>
    </row>
    <row r="213" spans="1:6" x14ac:dyDescent="0.2">
      <c r="A213" s="237">
        <v>209</v>
      </c>
      <c r="C213" s="278"/>
      <c r="F213" s="390"/>
    </row>
    <row r="214" spans="1:6" x14ac:dyDescent="0.2">
      <c r="A214" s="237">
        <v>210</v>
      </c>
      <c r="C214" s="278"/>
      <c r="F214" s="390"/>
    </row>
    <row r="215" spans="1:6" x14ac:dyDescent="0.2">
      <c r="A215" s="237">
        <v>211</v>
      </c>
      <c r="C215" s="278"/>
      <c r="F215" s="390"/>
    </row>
    <row r="216" spans="1:6" x14ac:dyDescent="0.2">
      <c r="A216" s="237">
        <v>212</v>
      </c>
      <c r="C216" s="278"/>
      <c r="F216" s="390"/>
    </row>
    <row r="217" spans="1:6" x14ac:dyDescent="0.2">
      <c r="A217" s="237">
        <v>213</v>
      </c>
      <c r="C217" s="278"/>
      <c r="F217" s="390"/>
    </row>
    <row r="218" spans="1:6" x14ac:dyDescent="0.2">
      <c r="A218" s="237">
        <v>214</v>
      </c>
      <c r="C218" s="278"/>
      <c r="F218" s="390"/>
    </row>
    <row r="219" spans="1:6" x14ac:dyDescent="0.2">
      <c r="A219" s="237">
        <v>215</v>
      </c>
      <c r="C219" s="278"/>
      <c r="F219" s="390"/>
    </row>
    <row r="220" spans="1:6" x14ac:dyDescent="0.2">
      <c r="A220" s="237">
        <v>216</v>
      </c>
      <c r="C220" s="278"/>
      <c r="F220" s="390"/>
    </row>
    <row r="221" spans="1:6" x14ac:dyDescent="0.2">
      <c r="A221" s="237">
        <v>217</v>
      </c>
      <c r="C221" s="278"/>
      <c r="F221" s="390"/>
    </row>
    <row r="222" spans="1:6" x14ac:dyDescent="0.2">
      <c r="A222" s="237">
        <v>218</v>
      </c>
      <c r="C222" s="278"/>
      <c r="F222" s="390"/>
    </row>
    <row r="223" spans="1:6" x14ac:dyDescent="0.2">
      <c r="A223" s="237">
        <v>219</v>
      </c>
      <c r="C223" s="278"/>
      <c r="F223" s="390"/>
    </row>
    <row r="224" spans="1:6" x14ac:dyDescent="0.2">
      <c r="A224" s="237">
        <v>220</v>
      </c>
      <c r="C224" s="278"/>
      <c r="F224" s="390"/>
    </row>
    <row r="225" spans="1:6" x14ac:dyDescent="0.2">
      <c r="A225" s="237">
        <v>221</v>
      </c>
      <c r="C225" s="278"/>
      <c r="F225" s="390"/>
    </row>
    <row r="226" spans="1:6" x14ac:dyDescent="0.2">
      <c r="A226" s="237">
        <v>222</v>
      </c>
      <c r="C226" s="278"/>
      <c r="F226" s="390"/>
    </row>
    <row r="227" spans="1:6" x14ac:dyDescent="0.2">
      <c r="A227" s="237">
        <v>223</v>
      </c>
      <c r="C227" s="278"/>
      <c r="F227" s="390"/>
    </row>
    <row r="228" spans="1:6" x14ac:dyDescent="0.2">
      <c r="A228" s="237">
        <v>224</v>
      </c>
      <c r="C228" s="278"/>
      <c r="F228" s="390"/>
    </row>
    <row r="229" spans="1:6" x14ac:dyDescent="0.2">
      <c r="A229" s="237">
        <v>225</v>
      </c>
      <c r="C229" s="278"/>
      <c r="F229" s="390"/>
    </row>
    <row r="230" spans="1:6" x14ac:dyDescent="0.2">
      <c r="A230" s="237">
        <v>226</v>
      </c>
      <c r="C230" s="278"/>
      <c r="F230" s="390"/>
    </row>
    <row r="231" spans="1:6" x14ac:dyDescent="0.2">
      <c r="A231" s="237">
        <v>227</v>
      </c>
      <c r="C231" s="278"/>
      <c r="F231" s="390"/>
    </row>
    <row r="232" spans="1:6" x14ac:dyDescent="0.2">
      <c r="A232" s="237">
        <v>228</v>
      </c>
      <c r="C232" s="278"/>
      <c r="F232" s="390"/>
    </row>
    <row r="233" spans="1:6" x14ac:dyDescent="0.2">
      <c r="A233" s="237">
        <v>229</v>
      </c>
      <c r="C233" s="278"/>
      <c r="F233" s="390"/>
    </row>
    <row r="234" spans="1:6" x14ac:dyDescent="0.2">
      <c r="A234" s="237">
        <v>230</v>
      </c>
      <c r="C234" s="278"/>
      <c r="F234" s="390"/>
    </row>
    <row r="235" spans="1:6" x14ac:dyDescent="0.2">
      <c r="A235" s="237">
        <v>231</v>
      </c>
      <c r="C235" s="278"/>
      <c r="F235" s="390"/>
    </row>
    <row r="236" spans="1:6" x14ac:dyDescent="0.2">
      <c r="A236" s="237">
        <v>232</v>
      </c>
      <c r="C236" s="278"/>
      <c r="F236" s="390"/>
    </row>
    <row r="237" spans="1:6" x14ac:dyDescent="0.2">
      <c r="A237" s="237">
        <v>233</v>
      </c>
      <c r="C237" s="278"/>
      <c r="F237" s="390"/>
    </row>
    <row r="238" spans="1:6" x14ac:dyDescent="0.2">
      <c r="A238" s="237">
        <v>234</v>
      </c>
      <c r="C238" s="278"/>
      <c r="F238" s="390"/>
    </row>
    <row r="239" spans="1:6" x14ac:dyDescent="0.2">
      <c r="A239" s="237">
        <v>235</v>
      </c>
      <c r="C239" s="278"/>
      <c r="F239" s="390"/>
    </row>
    <row r="240" spans="1:6" x14ac:dyDescent="0.2">
      <c r="A240" s="237">
        <v>236</v>
      </c>
      <c r="C240" s="278"/>
      <c r="F240" s="390"/>
    </row>
    <row r="241" spans="1:6" x14ac:dyDescent="0.2">
      <c r="A241" s="237">
        <v>237</v>
      </c>
      <c r="C241" s="278"/>
      <c r="F241" s="390"/>
    </row>
    <row r="242" spans="1:6" x14ac:dyDescent="0.2">
      <c r="A242" s="237">
        <v>238</v>
      </c>
      <c r="C242" s="278"/>
      <c r="F242" s="390"/>
    </row>
    <row r="243" spans="1:6" x14ac:dyDescent="0.2">
      <c r="A243" s="237">
        <v>239</v>
      </c>
      <c r="C243" s="278"/>
      <c r="F243" s="390"/>
    </row>
    <row r="244" spans="1:6" x14ac:dyDescent="0.2">
      <c r="A244" s="237">
        <v>240</v>
      </c>
      <c r="C244" s="278"/>
      <c r="F244" s="390"/>
    </row>
    <row r="245" spans="1:6" x14ac:dyDescent="0.2">
      <c r="A245" s="237">
        <v>241</v>
      </c>
      <c r="C245" s="278"/>
      <c r="F245" s="390"/>
    </row>
    <row r="246" spans="1:6" x14ac:dyDescent="0.2">
      <c r="A246" s="237">
        <v>242</v>
      </c>
      <c r="C246" s="278"/>
      <c r="F246" s="390"/>
    </row>
    <row r="247" spans="1:6" x14ac:dyDescent="0.2">
      <c r="A247" s="237">
        <v>243</v>
      </c>
      <c r="C247" s="278"/>
      <c r="F247" s="390"/>
    </row>
    <row r="248" spans="1:6" x14ac:dyDescent="0.2">
      <c r="A248" s="237">
        <v>244</v>
      </c>
      <c r="C248" s="278"/>
      <c r="F248" s="390"/>
    </row>
    <row r="249" spans="1:6" x14ac:dyDescent="0.2">
      <c r="A249" s="237">
        <v>245</v>
      </c>
      <c r="C249" s="278"/>
      <c r="F249" s="390"/>
    </row>
    <row r="250" spans="1:6" x14ac:dyDescent="0.2">
      <c r="A250" s="237">
        <v>246</v>
      </c>
      <c r="C250" s="278"/>
      <c r="F250" s="390"/>
    </row>
    <row r="251" spans="1:6" x14ac:dyDescent="0.2">
      <c r="A251" s="237">
        <v>247</v>
      </c>
      <c r="C251" s="278"/>
      <c r="F251" s="390"/>
    </row>
    <row r="252" spans="1:6" x14ac:dyDescent="0.2">
      <c r="A252" s="237">
        <v>248</v>
      </c>
      <c r="C252" s="278"/>
      <c r="F252" s="390"/>
    </row>
    <row r="253" spans="1:6" x14ac:dyDescent="0.2">
      <c r="A253" s="237">
        <v>249</v>
      </c>
      <c r="C253" s="278"/>
      <c r="F253" s="390"/>
    </row>
    <row r="254" spans="1:6" x14ac:dyDescent="0.2">
      <c r="A254" s="237">
        <v>250</v>
      </c>
      <c r="C254" s="278"/>
      <c r="F254" s="390"/>
    </row>
    <row r="255" spans="1:6" x14ac:dyDescent="0.2">
      <c r="A255" s="237">
        <v>251</v>
      </c>
      <c r="C255" s="278"/>
      <c r="F255" s="390"/>
    </row>
    <row r="256" spans="1:6" x14ac:dyDescent="0.2">
      <c r="A256" s="237">
        <v>252</v>
      </c>
      <c r="C256" s="278"/>
      <c r="F256" s="390"/>
    </row>
    <row r="257" spans="1:6" x14ac:dyDescent="0.2">
      <c r="A257" s="237">
        <v>253</v>
      </c>
      <c r="C257" s="278"/>
      <c r="F257" s="390"/>
    </row>
    <row r="258" spans="1:6" x14ac:dyDescent="0.2">
      <c r="A258" s="237">
        <v>254</v>
      </c>
      <c r="C258" s="278"/>
      <c r="F258" s="390"/>
    </row>
    <row r="259" spans="1:6" x14ac:dyDescent="0.2">
      <c r="A259" s="237">
        <v>255</v>
      </c>
      <c r="C259" s="278"/>
      <c r="F259" s="390"/>
    </row>
    <row r="260" spans="1:6" x14ac:dyDescent="0.2">
      <c r="A260" s="237">
        <v>256</v>
      </c>
      <c r="C260" s="278"/>
      <c r="F260" s="390"/>
    </row>
    <row r="261" spans="1:6" x14ac:dyDescent="0.2">
      <c r="A261" s="237">
        <v>257</v>
      </c>
      <c r="C261" s="278"/>
      <c r="F261" s="390"/>
    </row>
    <row r="262" spans="1:6" x14ac:dyDescent="0.2">
      <c r="A262" s="237">
        <v>258</v>
      </c>
      <c r="C262" s="278"/>
      <c r="F262" s="390"/>
    </row>
    <row r="263" spans="1:6" x14ac:dyDescent="0.2">
      <c r="A263" s="237">
        <v>259</v>
      </c>
      <c r="C263" s="278"/>
      <c r="F263" s="390"/>
    </row>
    <row r="264" spans="1:6" x14ac:dyDescent="0.2">
      <c r="A264" s="237">
        <v>260</v>
      </c>
      <c r="C264" s="278"/>
      <c r="F264" s="390"/>
    </row>
    <row r="265" spans="1:6" x14ac:dyDescent="0.2">
      <c r="A265" s="237">
        <v>261</v>
      </c>
      <c r="C265" s="278"/>
      <c r="F265" s="390"/>
    </row>
    <row r="266" spans="1:6" x14ac:dyDescent="0.2">
      <c r="A266" s="237">
        <v>262</v>
      </c>
      <c r="C266" s="278"/>
      <c r="F266" s="390"/>
    </row>
    <row r="267" spans="1:6" x14ac:dyDescent="0.2">
      <c r="A267" s="237">
        <v>263</v>
      </c>
      <c r="C267" s="278"/>
      <c r="F267" s="390"/>
    </row>
    <row r="268" spans="1:6" x14ac:dyDescent="0.2">
      <c r="A268" s="237">
        <v>264</v>
      </c>
      <c r="C268" s="278"/>
      <c r="F268" s="390"/>
    </row>
    <row r="269" spans="1:6" x14ac:dyDescent="0.2">
      <c r="A269" s="237">
        <v>265</v>
      </c>
      <c r="C269" s="278"/>
      <c r="F269" s="390"/>
    </row>
    <row r="270" spans="1:6" x14ac:dyDescent="0.2">
      <c r="A270" s="237">
        <v>266</v>
      </c>
      <c r="C270" s="278"/>
      <c r="F270" s="390"/>
    </row>
    <row r="271" spans="1:6" x14ac:dyDescent="0.2">
      <c r="A271" s="237">
        <v>267</v>
      </c>
      <c r="C271" s="278"/>
      <c r="F271" s="390"/>
    </row>
    <row r="272" spans="1:6" x14ac:dyDescent="0.2">
      <c r="A272" s="237">
        <v>268</v>
      </c>
      <c r="C272" s="278"/>
      <c r="F272" s="390"/>
    </row>
    <row r="273" spans="1:6" x14ac:dyDescent="0.2">
      <c r="A273" s="237">
        <v>269</v>
      </c>
      <c r="C273" s="278"/>
      <c r="F273" s="390"/>
    </row>
    <row r="274" spans="1:6" x14ac:dyDescent="0.2">
      <c r="A274" s="237">
        <v>270</v>
      </c>
      <c r="C274" s="278"/>
      <c r="F274" s="390"/>
    </row>
    <row r="275" spans="1:6" x14ac:dyDescent="0.2">
      <c r="A275" s="237">
        <v>271</v>
      </c>
      <c r="C275" s="278"/>
      <c r="F275" s="390"/>
    </row>
    <row r="276" spans="1:6" x14ac:dyDescent="0.2">
      <c r="A276" s="237">
        <v>272</v>
      </c>
      <c r="C276" s="278"/>
      <c r="F276" s="390"/>
    </row>
    <row r="277" spans="1:6" x14ac:dyDescent="0.2">
      <c r="A277" s="237">
        <v>273</v>
      </c>
      <c r="C277" s="278"/>
      <c r="F277" s="390"/>
    </row>
    <row r="278" spans="1:6" x14ac:dyDescent="0.2">
      <c r="A278" s="237">
        <v>274</v>
      </c>
      <c r="C278" s="278"/>
      <c r="F278" s="390"/>
    </row>
    <row r="279" spans="1:6" x14ac:dyDescent="0.2">
      <c r="A279" s="237">
        <v>275</v>
      </c>
      <c r="C279" s="278"/>
      <c r="F279" s="390"/>
    </row>
    <row r="280" spans="1:6" x14ac:dyDescent="0.2">
      <c r="A280" s="237">
        <v>276</v>
      </c>
      <c r="C280" s="278"/>
      <c r="F280" s="390"/>
    </row>
    <row r="281" spans="1:6" x14ac:dyDescent="0.2">
      <c r="A281" s="237">
        <v>277</v>
      </c>
      <c r="C281" s="278"/>
      <c r="F281" s="390"/>
    </row>
    <row r="282" spans="1:6" x14ac:dyDescent="0.2">
      <c r="A282" s="237">
        <v>278</v>
      </c>
      <c r="C282" s="278"/>
      <c r="F282" s="390"/>
    </row>
    <row r="283" spans="1:6" x14ac:dyDescent="0.2">
      <c r="A283" s="237">
        <v>279</v>
      </c>
      <c r="C283" s="278"/>
      <c r="F283" s="390"/>
    </row>
    <row r="284" spans="1:6" x14ac:dyDescent="0.2">
      <c r="A284" s="237">
        <v>280</v>
      </c>
      <c r="C284" s="278"/>
      <c r="F284" s="390"/>
    </row>
    <row r="285" spans="1:6" x14ac:dyDescent="0.2">
      <c r="A285" s="237">
        <v>281</v>
      </c>
      <c r="C285" s="278"/>
      <c r="F285" s="390"/>
    </row>
    <row r="286" spans="1:6" x14ac:dyDescent="0.2">
      <c r="A286" s="237">
        <v>282</v>
      </c>
      <c r="C286" s="278"/>
      <c r="F286" s="390"/>
    </row>
    <row r="287" spans="1:6" x14ac:dyDescent="0.2">
      <c r="A287" s="237">
        <v>283</v>
      </c>
      <c r="C287" s="278"/>
      <c r="F287" s="390"/>
    </row>
    <row r="288" spans="1:6" x14ac:dyDescent="0.2">
      <c r="A288" s="237">
        <v>284</v>
      </c>
      <c r="C288" s="278"/>
      <c r="F288" s="390"/>
    </row>
    <row r="289" spans="1:6" x14ac:dyDescent="0.2">
      <c r="A289" s="237">
        <v>285</v>
      </c>
      <c r="C289" s="278"/>
      <c r="F289" s="390"/>
    </row>
    <row r="290" spans="1:6" x14ac:dyDescent="0.2">
      <c r="A290" s="237">
        <v>286</v>
      </c>
      <c r="C290" s="278"/>
      <c r="F290" s="390"/>
    </row>
    <row r="291" spans="1:6" x14ac:dyDescent="0.2">
      <c r="A291" s="237">
        <v>287</v>
      </c>
      <c r="C291" s="278"/>
      <c r="F291" s="390"/>
    </row>
    <row r="292" spans="1:6" x14ac:dyDescent="0.2">
      <c r="A292" s="237">
        <v>288</v>
      </c>
      <c r="C292" s="278"/>
      <c r="F292" s="390"/>
    </row>
    <row r="293" spans="1:6" x14ac:dyDescent="0.2">
      <c r="A293" s="237">
        <v>289</v>
      </c>
      <c r="C293" s="278"/>
      <c r="F293" s="390"/>
    </row>
    <row r="294" spans="1:6" x14ac:dyDescent="0.2">
      <c r="A294" s="237">
        <v>290</v>
      </c>
      <c r="C294" s="278"/>
      <c r="F294" s="390"/>
    </row>
    <row r="295" spans="1:6" x14ac:dyDescent="0.2">
      <c r="A295" s="237">
        <v>291</v>
      </c>
      <c r="C295" s="278"/>
      <c r="F295" s="390"/>
    </row>
    <row r="296" spans="1:6" x14ac:dyDescent="0.2">
      <c r="A296" s="237">
        <v>292</v>
      </c>
      <c r="C296" s="278"/>
      <c r="F296" s="390"/>
    </row>
    <row r="297" spans="1:6" x14ac:dyDescent="0.2">
      <c r="A297" s="237">
        <v>293</v>
      </c>
      <c r="C297" s="278"/>
      <c r="F297" s="390"/>
    </row>
    <row r="298" spans="1:6" x14ac:dyDescent="0.2">
      <c r="A298" s="237">
        <v>294</v>
      </c>
      <c r="C298" s="278"/>
      <c r="F298" s="390"/>
    </row>
    <row r="299" spans="1:6" x14ac:dyDescent="0.2">
      <c r="A299" s="237">
        <v>295</v>
      </c>
      <c r="C299" s="278"/>
      <c r="F299" s="390"/>
    </row>
    <row r="300" spans="1:6" x14ac:dyDescent="0.2">
      <c r="A300" s="237">
        <v>296</v>
      </c>
      <c r="C300" s="278"/>
      <c r="F300" s="390"/>
    </row>
    <row r="301" spans="1:6" x14ac:dyDescent="0.2">
      <c r="A301" s="237">
        <v>297</v>
      </c>
      <c r="C301" s="278"/>
      <c r="F301" s="390"/>
    </row>
    <row r="302" spans="1:6" x14ac:dyDescent="0.2">
      <c r="A302" s="237">
        <v>298</v>
      </c>
      <c r="C302" s="278"/>
      <c r="F302" s="390"/>
    </row>
    <row r="303" spans="1:6" x14ac:dyDescent="0.2">
      <c r="A303" s="237">
        <v>299</v>
      </c>
      <c r="C303" s="278"/>
      <c r="F303" s="390"/>
    </row>
    <row r="304" spans="1:6" x14ac:dyDescent="0.2">
      <c r="A304" s="237">
        <v>300</v>
      </c>
      <c r="C304" s="278"/>
      <c r="F304" s="390"/>
    </row>
    <row r="305" spans="1:6" x14ac:dyDescent="0.2">
      <c r="A305" s="237">
        <v>301</v>
      </c>
      <c r="C305" s="278"/>
      <c r="F305" s="390"/>
    </row>
    <row r="306" spans="1:6" x14ac:dyDescent="0.2">
      <c r="A306" s="237">
        <v>302</v>
      </c>
      <c r="C306" s="278"/>
      <c r="F306" s="390"/>
    </row>
    <row r="307" spans="1:6" x14ac:dyDescent="0.2">
      <c r="A307" s="237">
        <v>303</v>
      </c>
      <c r="C307" s="278"/>
      <c r="F307" s="390"/>
    </row>
    <row r="308" spans="1:6" x14ac:dyDescent="0.2">
      <c r="A308" s="237">
        <v>304</v>
      </c>
      <c r="C308" s="278"/>
      <c r="F308" s="390"/>
    </row>
    <row r="309" spans="1:6" x14ac:dyDescent="0.2">
      <c r="A309" s="237">
        <v>305</v>
      </c>
      <c r="C309" s="278"/>
      <c r="F309" s="390"/>
    </row>
    <row r="310" spans="1:6" x14ac:dyDescent="0.2">
      <c r="A310" s="237">
        <v>306</v>
      </c>
      <c r="C310" s="278"/>
      <c r="F310" s="390"/>
    </row>
    <row r="311" spans="1:6" x14ac:dyDescent="0.2">
      <c r="A311" s="237">
        <v>307</v>
      </c>
      <c r="C311" s="278"/>
      <c r="F311" s="390"/>
    </row>
    <row r="312" spans="1:6" x14ac:dyDescent="0.2">
      <c r="A312" s="237">
        <v>308</v>
      </c>
      <c r="C312" s="278"/>
      <c r="F312" s="390"/>
    </row>
    <row r="313" spans="1:6" x14ac:dyDescent="0.2">
      <c r="A313" s="237">
        <v>309</v>
      </c>
      <c r="C313" s="278"/>
      <c r="F313" s="390"/>
    </row>
    <row r="314" spans="1:6" x14ac:dyDescent="0.2">
      <c r="A314" s="237">
        <v>310</v>
      </c>
      <c r="C314" s="278"/>
      <c r="F314" s="390"/>
    </row>
    <row r="315" spans="1:6" x14ac:dyDescent="0.2">
      <c r="A315" s="237">
        <v>311</v>
      </c>
      <c r="C315" s="278"/>
      <c r="F315" s="390"/>
    </row>
    <row r="316" spans="1:6" x14ac:dyDescent="0.2">
      <c r="A316" s="237">
        <v>312</v>
      </c>
      <c r="C316" s="278"/>
      <c r="F316" s="390"/>
    </row>
    <row r="317" spans="1:6" x14ac:dyDescent="0.2">
      <c r="A317" s="237">
        <v>313</v>
      </c>
      <c r="C317" s="278"/>
      <c r="F317" s="390"/>
    </row>
    <row r="318" spans="1:6" x14ac:dyDescent="0.2">
      <c r="A318" s="237">
        <v>314</v>
      </c>
      <c r="C318" s="278"/>
      <c r="F318" s="390"/>
    </row>
    <row r="319" spans="1:6" x14ac:dyDescent="0.2">
      <c r="A319" s="237">
        <v>315</v>
      </c>
      <c r="C319" s="278"/>
      <c r="F319" s="390"/>
    </row>
    <row r="320" spans="1:6" x14ac:dyDescent="0.2">
      <c r="A320" s="237">
        <v>316</v>
      </c>
      <c r="C320" s="278"/>
      <c r="F320" s="390"/>
    </row>
    <row r="321" spans="1:6" x14ac:dyDescent="0.2">
      <c r="A321" s="237">
        <v>317</v>
      </c>
      <c r="C321" s="278"/>
      <c r="F321" s="390"/>
    </row>
    <row r="322" spans="1:6" x14ac:dyDescent="0.2">
      <c r="A322" s="237">
        <v>318</v>
      </c>
      <c r="C322" s="278"/>
      <c r="F322" s="390"/>
    </row>
    <row r="323" spans="1:6" x14ac:dyDescent="0.2">
      <c r="A323" s="237">
        <v>319</v>
      </c>
      <c r="C323" s="278"/>
      <c r="F323" s="390"/>
    </row>
    <row r="324" spans="1:6" x14ac:dyDescent="0.2">
      <c r="A324" s="237">
        <v>320</v>
      </c>
      <c r="C324" s="278"/>
      <c r="F324" s="390"/>
    </row>
    <row r="325" spans="1:6" x14ac:dyDescent="0.2">
      <c r="A325" s="237">
        <v>321</v>
      </c>
      <c r="C325" s="278"/>
      <c r="F325" s="390"/>
    </row>
    <row r="326" spans="1:6" x14ac:dyDescent="0.2">
      <c r="A326" s="237">
        <v>322</v>
      </c>
      <c r="C326" s="278"/>
      <c r="F326" s="390"/>
    </row>
    <row r="327" spans="1:6" x14ac:dyDescent="0.2">
      <c r="A327" s="237">
        <v>323</v>
      </c>
      <c r="C327" s="278"/>
      <c r="F327" s="390"/>
    </row>
    <row r="328" spans="1:6" x14ac:dyDescent="0.2">
      <c r="A328" s="237">
        <v>324</v>
      </c>
      <c r="C328" s="278"/>
      <c r="F328" s="390"/>
    </row>
    <row r="329" spans="1:6" x14ac:dyDescent="0.2">
      <c r="A329" s="237">
        <v>325</v>
      </c>
      <c r="C329" s="278"/>
      <c r="F329" s="390"/>
    </row>
    <row r="330" spans="1:6" x14ac:dyDescent="0.2">
      <c r="A330" s="237">
        <v>326</v>
      </c>
      <c r="C330" s="278"/>
      <c r="F330" s="390"/>
    </row>
    <row r="331" spans="1:6" x14ac:dyDescent="0.2">
      <c r="A331" s="237">
        <v>327</v>
      </c>
      <c r="C331" s="278"/>
      <c r="F331" s="390"/>
    </row>
    <row r="332" spans="1:6" x14ac:dyDescent="0.2">
      <c r="A332" s="237">
        <v>328</v>
      </c>
      <c r="C332" s="278"/>
      <c r="F332" s="390"/>
    </row>
    <row r="333" spans="1:6" x14ac:dyDescent="0.2">
      <c r="A333" s="237">
        <v>329</v>
      </c>
      <c r="C333" s="278"/>
      <c r="F333" s="390"/>
    </row>
    <row r="334" spans="1:6" x14ac:dyDescent="0.2">
      <c r="A334" s="237">
        <v>330</v>
      </c>
      <c r="C334" s="278"/>
      <c r="F334" s="390"/>
    </row>
    <row r="335" spans="1:6" x14ac:dyDescent="0.2">
      <c r="A335" s="237">
        <v>331</v>
      </c>
      <c r="C335" s="278"/>
      <c r="F335" s="390"/>
    </row>
    <row r="336" spans="1:6" x14ac:dyDescent="0.2">
      <c r="A336" s="237">
        <v>332</v>
      </c>
      <c r="C336" s="278"/>
      <c r="F336" s="390"/>
    </row>
    <row r="337" spans="1:6" x14ac:dyDescent="0.2">
      <c r="A337" s="237">
        <v>333</v>
      </c>
      <c r="C337" s="278"/>
      <c r="F337" s="390"/>
    </row>
    <row r="338" spans="1:6" x14ac:dyDescent="0.2">
      <c r="A338" s="237">
        <v>334</v>
      </c>
      <c r="C338" s="278"/>
      <c r="F338" s="390"/>
    </row>
    <row r="339" spans="1:6" x14ac:dyDescent="0.2">
      <c r="A339" s="237">
        <v>335</v>
      </c>
      <c r="C339" s="278"/>
      <c r="F339" s="390"/>
    </row>
    <row r="340" spans="1:6" x14ac:dyDescent="0.2">
      <c r="A340" s="237">
        <v>336</v>
      </c>
      <c r="C340" s="278"/>
      <c r="F340" s="390"/>
    </row>
    <row r="341" spans="1:6" x14ac:dyDescent="0.2">
      <c r="A341" s="237">
        <v>337</v>
      </c>
      <c r="C341" s="278"/>
      <c r="F341" s="390"/>
    </row>
    <row r="342" spans="1:6" x14ac:dyDescent="0.2">
      <c r="A342" s="237">
        <v>338</v>
      </c>
      <c r="C342" s="278"/>
      <c r="F342" s="390"/>
    </row>
    <row r="343" spans="1:6" x14ac:dyDescent="0.2">
      <c r="A343" s="237">
        <v>339</v>
      </c>
      <c r="C343" s="278"/>
      <c r="F343" s="390"/>
    </row>
    <row r="344" spans="1:6" x14ac:dyDescent="0.2">
      <c r="A344" s="237">
        <v>340</v>
      </c>
      <c r="C344" s="278"/>
      <c r="F344" s="390"/>
    </row>
    <row r="345" spans="1:6" x14ac:dyDescent="0.2">
      <c r="A345" s="237">
        <v>341</v>
      </c>
      <c r="C345" s="278"/>
      <c r="F345" s="390"/>
    </row>
    <row r="346" spans="1:6" x14ac:dyDescent="0.2">
      <c r="A346" s="237">
        <v>342</v>
      </c>
      <c r="C346" s="278"/>
      <c r="F346" s="390"/>
    </row>
    <row r="347" spans="1:6" x14ac:dyDescent="0.2">
      <c r="A347" s="237">
        <v>343</v>
      </c>
      <c r="C347" s="278"/>
      <c r="F347" s="390"/>
    </row>
    <row r="348" spans="1:6" x14ac:dyDescent="0.2">
      <c r="A348" s="237">
        <v>344</v>
      </c>
      <c r="C348" s="278"/>
      <c r="F348" s="390"/>
    </row>
    <row r="349" spans="1:6" x14ac:dyDescent="0.2">
      <c r="A349" s="237">
        <v>345</v>
      </c>
      <c r="C349" s="278"/>
      <c r="F349" s="390"/>
    </row>
    <row r="350" spans="1:6" x14ac:dyDescent="0.2">
      <c r="A350" s="237">
        <v>346</v>
      </c>
      <c r="C350" s="278"/>
      <c r="F350" s="390"/>
    </row>
    <row r="351" spans="1:6" x14ac:dyDescent="0.2">
      <c r="A351" s="237">
        <v>347</v>
      </c>
      <c r="C351" s="278"/>
      <c r="F351" s="390"/>
    </row>
    <row r="352" spans="1:6" x14ac:dyDescent="0.2">
      <c r="A352" s="237">
        <v>348</v>
      </c>
      <c r="C352" s="278"/>
      <c r="F352" s="390"/>
    </row>
    <row r="353" spans="1:6" x14ac:dyDescent="0.2">
      <c r="A353" s="237">
        <v>349</v>
      </c>
      <c r="C353" s="278"/>
      <c r="F353" s="390"/>
    </row>
    <row r="354" spans="1:6" x14ac:dyDescent="0.2">
      <c r="A354" s="237">
        <v>350</v>
      </c>
      <c r="C354" s="278"/>
      <c r="F354" s="390"/>
    </row>
    <row r="355" spans="1:6" x14ac:dyDescent="0.2">
      <c r="A355" s="237">
        <v>351</v>
      </c>
      <c r="C355" s="278"/>
      <c r="F355" s="390"/>
    </row>
    <row r="356" spans="1:6" x14ac:dyDescent="0.2">
      <c r="A356" s="237">
        <v>352</v>
      </c>
      <c r="C356" s="278"/>
      <c r="F356" s="390"/>
    </row>
    <row r="357" spans="1:6" x14ac:dyDescent="0.2">
      <c r="A357" s="237">
        <v>353</v>
      </c>
      <c r="C357" s="278"/>
      <c r="F357" s="390"/>
    </row>
    <row r="358" spans="1:6" x14ac:dyDescent="0.2">
      <c r="A358" s="237">
        <v>354</v>
      </c>
      <c r="C358" s="278"/>
      <c r="F358" s="390"/>
    </row>
    <row r="359" spans="1:6" x14ac:dyDescent="0.2">
      <c r="A359" s="237">
        <v>355</v>
      </c>
      <c r="C359" s="278"/>
      <c r="F359" s="390"/>
    </row>
    <row r="360" spans="1:6" x14ac:dyDescent="0.2">
      <c r="A360" s="237">
        <v>356</v>
      </c>
      <c r="C360" s="278"/>
      <c r="F360" s="390"/>
    </row>
    <row r="361" spans="1:6" x14ac:dyDescent="0.2">
      <c r="A361" s="237">
        <v>357</v>
      </c>
      <c r="C361" s="278"/>
      <c r="F361" s="390"/>
    </row>
    <row r="362" spans="1:6" x14ac:dyDescent="0.2">
      <c r="A362" s="237">
        <v>358</v>
      </c>
      <c r="C362" s="278"/>
      <c r="F362" s="390"/>
    </row>
    <row r="363" spans="1:6" x14ac:dyDescent="0.2">
      <c r="A363" s="237">
        <v>359</v>
      </c>
      <c r="C363" s="278"/>
      <c r="F363" s="390"/>
    </row>
    <row r="364" spans="1:6" x14ac:dyDescent="0.2">
      <c r="A364" s="237">
        <v>360</v>
      </c>
      <c r="C364" s="278"/>
      <c r="F364" s="390"/>
    </row>
    <row r="365" spans="1:6" x14ac:dyDescent="0.2">
      <c r="A365" s="237">
        <v>361</v>
      </c>
      <c r="C365" s="278"/>
      <c r="F365" s="390"/>
    </row>
    <row r="366" spans="1:6" x14ac:dyDescent="0.2">
      <c r="A366" s="237">
        <v>362</v>
      </c>
      <c r="C366" s="278"/>
      <c r="F366" s="390"/>
    </row>
    <row r="367" spans="1:6" x14ac:dyDescent="0.2">
      <c r="A367" s="237">
        <v>363</v>
      </c>
      <c r="C367" s="278"/>
      <c r="F367" s="390"/>
    </row>
    <row r="368" spans="1:6" x14ac:dyDescent="0.2">
      <c r="A368" s="237">
        <v>364</v>
      </c>
      <c r="C368" s="278"/>
      <c r="F368" s="390"/>
    </row>
    <row r="369" spans="1:6" x14ac:dyDescent="0.2">
      <c r="A369" s="237">
        <v>365</v>
      </c>
      <c r="C369" s="278"/>
      <c r="F369" s="390"/>
    </row>
    <row r="370" spans="1:6" x14ac:dyDescent="0.2">
      <c r="A370" s="237">
        <v>366</v>
      </c>
      <c r="C370" s="278"/>
      <c r="F370" s="390"/>
    </row>
    <row r="371" spans="1:6" x14ac:dyDescent="0.2">
      <c r="A371" s="237">
        <v>367</v>
      </c>
      <c r="C371" s="278"/>
      <c r="F371" s="390"/>
    </row>
    <row r="372" spans="1:6" x14ac:dyDescent="0.2">
      <c r="A372" s="237">
        <v>368</v>
      </c>
      <c r="C372" s="278"/>
      <c r="F372" s="390"/>
    </row>
    <row r="373" spans="1:6" x14ac:dyDescent="0.2">
      <c r="A373" s="237">
        <v>369</v>
      </c>
      <c r="C373" s="278"/>
      <c r="F373" s="390"/>
    </row>
    <row r="374" spans="1:6" x14ac:dyDescent="0.2">
      <c r="A374" s="237">
        <v>370</v>
      </c>
      <c r="C374" s="278"/>
      <c r="F374" s="390"/>
    </row>
    <row r="375" spans="1:6" x14ac:dyDescent="0.2">
      <c r="A375" s="237">
        <v>371</v>
      </c>
      <c r="C375" s="278"/>
      <c r="F375" s="390"/>
    </row>
    <row r="376" spans="1:6" x14ac:dyDescent="0.2">
      <c r="A376" s="237">
        <v>372</v>
      </c>
      <c r="C376" s="278"/>
      <c r="F376" s="390"/>
    </row>
    <row r="377" spans="1:6" x14ac:dyDescent="0.2">
      <c r="A377" s="237">
        <v>373</v>
      </c>
      <c r="C377" s="278"/>
      <c r="F377" s="390"/>
    </row>
    <row r="378" spans="1:6" x14ac:dyDescent="0.2">
      <c r="A378" s="237">
        <v>374</v>
      </c>
      <c r="C378" s="278"/>
      <c r="F378" s="390"/>
    </row>
    <row r="379" spans="1:6" x14ac:dyDescent="0.2">
      <c r="A379" s="237">
        <v>375</v>
      </c>
      <c r="C379" s="278"/>
      <c r="F379" s="390"/>
    </row>
    <row r="380" spans="1:6" x14ac:dyDescent="0.2">
      <c r="A380" s="237">
        <v>376</v>
      </c>
      <c r="C380" s="278"/>
      <c r="F380" s="390"/>
    </row>
    <row r="381" spans="1:6" x14ac:dyDescent="0.2">
      <c r="A381" s="237">
        <v>377</v>
      </c>
      <c r="C381" s="278"/>
      <c r="F381" s="390"/>
    </row>
    <row r="382" spans="1:6" x14ac:dyDescent="0.2">
      <c r="A382" s="237">
        <v>378</v>
      </c>
      <c r="C382" s="278"/>
      <c r="F382" s="390"/>
    </row>
    <row r="383" spans="1:6" x14ac:dyDescent="0.2">
      <c r="A383" s="237">
        <v>379</v>
      </c>
      <c r="C383" s="278"/>
      <c r="F383" s="390"/>
    </row>
    <row r="384" spans="1:6" x14ac:dyDescent="0.2">
      <c r="A384" s="237">
        <v>380</v>
      </c>
      <c r="C384" s="278"/>
      <c r="F384" s="390"/>
    </row>
    <row r="385" spans="1:6" x14ac:dyDescent="0.2">
      <c r="A385" s="237">
        <v>381</v>
      </c>
      <c r="C385" s="278"/>
      <c r="F385" s="390"/>
    </row>
    <row r="386" spans="1:6" x14ac:dyDescent="0.2">
      <c r="A386" s="237">
        <v>382</v>
      </c>
      <c r="C386" s="278"/>
      <c r="F386" s="390"/>
    </row>
    <row r="387" spans="1:6" x14ac:dyDescent="0.2">
      <c r="A387" s="237">
        <v>383</v>
      </c>
      <c r="C387" s="278"/>
      <c r="F387" s="390"/>
    </row>
    <row r="388" spans="1:6" x14ac:dyDescent="0.2">
      <c r="A388" s="237">
        <v>384</v>
      </c>
      <c r="C388" s="278"/>
      <c r="F388" s="390"/>
    </row>
    <row r="389" spans="1:6" x14ac:dyDescent="0.2">
      <c r="A389" s="237">
        <v>385</v>
      </c>
      <c r="C389" s="278"/>
      <c r="F389" s="390"/>
    </row>
    <row r="390" spans="1:6" x14ac:dyDescent="0.2">
      <c r="A390" s="237">
        <v>386</v>
      </c>
      <c r="C390" s="278"/>
      <c r="F390" s="390"/>
    </row>
    <row r="391" spans="1:6" x14ac:dyDescent="0.2">
      <c r="A391" s="237">
        <v>387</v>
      </c>
      <c r="C391" s="278"/>
      <c r="F391" s="390"/>
    </row>
    <row r="392" spans="1:6" x14ac:dyDescent="0.2">
      <c r="A392" s="237">
        <v>388</v>
      </c>
      <c r="C392" s="278"/>
      <c r="F392" s="390"/>
    </row>
    <row r="393" spans="1:6" x14ac:dyDescent="0.2">
      <c r="A393" s="237">
        <v>389</v>
      </c>
      <c r="C393" s="278"/>
      <c r="F393" s="390"/>
    </row>
    <row r="394" spans="1:6" x14ac:dyDescent="0.2">
      <c r="A394" s="237">
        <v>390</v>
      </c>
      <c r="C394" s="278"/>
      <c r="F394" s="390"/>
    </row>
    <row r="395" spans="1:6" x14ac:dyDescent="0.2">
      <c r="A395" s="237">
        <v>391</v>
      </c>
      <c r="C395" s="278"/>
      <c r="F395" s="390"/>
    </row>
    <row r="396" spans="1:6" x14ac:dyDescent="0.2">
      <c r="A396" s="237">
        <v>392</v>
      </c>
      <c r="C396" s="278"/>
      <c r="F396" s="390"/>
    </row>
    <row r="397" spans="1:6" x14ac:dyDescent="0.2">
      <c r="A397" s="237">
        <v>393</v>
      </c>
      <c r="C397" s="278"/>
      <c r="F397" s="390"/>
    </row>
    <row r="398" spans="1:6" x14ac:dyDescent="0.2">
      <c r="A398" s="237">
        <v>394</v>
      </c>
      <c r="C398" s="278"/>
      <c r="F398" s="390"/>
    </row>
    <row r="399" spans="1:6" x14ac:dyDescent="0.2">
      <c r="A399" s="237">
        <v>395</v>
      </c>
      <c r="C399" s="278"/>
      <c r="F399" s="390"/>
    </row>
    <row r="400" spans="1:6" x14ac:dyDescent="0.2">
      <c r="A400" s="237">
        <v>396</v>
      </c>
      <c r="C400" s="278"/>
      <c r="F400" s="390"/>
    </row>
    <row r="401" spans="1:6" x14ac:dyDescent="0.2">
      <c r="A401" s="237">
        <v>397</v>
      </c>
      <c r="C401" s="278"/>
      <c r="F401" s="390"/>
    </row>
    <row r="402" spans="1:6" x14ac:dyDescent="0.2">
      <c r="A402" s="237">
        <v>398</v>
      </c>
      <c r="C402" s="278"/>
      <c r="F402" s="390"/>
    </row>
    <row r="403" spans="1:6" x14ac:dyDescent="0.2">
      <c r="A403" s="237">
        <v>399</v>
      </c>
      <c r="C403" s="278"/>
      <c r="F403" s="390"/>
    </row>
    <row r="404" spans="1:6" x14ac:dyDescent="0.2">
      <c r="A404" s="237">
        <v>400</v>
      </c>
      <c r="C404" s="278"/>
      <c r="F404" s="390"/>
    </row>
    <row r="405" spans="1:6" x14ac:dyDescent="0.2">
      <c r="A405" s="237">
        <v>401</v>
      </c>
      <c r="C405" s="278"/>
      <c r="F405" s="390"/>
    </row>
    <row r="406" spans="1:6" x14ac:dyDescent="0.2">
      <c r="A406" s="237">
        <v>402</v>
      </c>
      <c r="C406" s="278"/>
      <c r="F406" s="390"/>
    </row>
    <row r="407" spans="1:6" x14ac:dyDescent="0.2">
      <c r="A407" s="237">
        <v>403</v>
      </c>
      <c r="C407" s="278"/>
      <c r="F407" s="390"/>
    </row>
    <row r="408" spans="1:6" x14ac:dyDescent="0.2">
      <c r="A408" s="237">
        <v>404</v>
      </c>
      <c r="C408" s="278"/>
      <c r="F408" s="390"/>
    </row>
    <row r="409" spans="1:6" x14ac:dyDescent="0.2">
      <c r="A409" s="237">
        <v>405</v>
      </c>
      <c r="C409" s="278"/>
      <c r="F409" s="390"/>
    </row>
    <row r="410" spans="1:6" x14ac:dyDescent="0.2">
      <c r="A410" s="237">
        <v>406</v>
      </c>
      <c r="C410" s="278"/>
      <c r="F410" s="390"/>
    </row>
    <row r="411" spans="1:6" x14ac:dyDescent="0.2">
      <c r="A411" s="237">
        <v>407</v>
      </c>
      <c r="C411" s="278"/>
      <c r="F411" s="390"/>
    </row>
    <row r="412" spans="1:6" x14ac:dyDescent="0.2">
      <c r="A412" s="237">
        <v>408</v>
      </c>
      <c r="C412" s="278"/>
      <c r="F412" s="390"/>
    </row>
    <row r="413" spans="1:6" x14ac:dyDescent="0.2">
      <c r="A413" s="237">
        <v>409</v>
      </c>
      <c r="C413" s="278"/>
      <c r="F413" s="390"/>
    </row>
    <row r="414" spans="1:6" x14ac:dyDescent="0.2">
      <c r="A414" s="237">
        <v>410</v>
      </c>
      <c r="C414" s="278"/>
      <c r="F414" s="390"/>
    </row>
    <row r="415" spans="1:6" x14ac:dyDescent="0.2">
      <c r="A415" s="237">
        <v>411</v>
      </c>
      <c r="C415" s="278"/>
      <c r="F415" s="390"/>
    </row>
    <row r="416" spans="1:6" x14ac:dyDescent="0.2">
      <c r="A416" s="237">
        <v>412</v>
      </c>
      <c r="C416" s="278"/>
      <c r="F416" s="390"/>
    </row>
    <row r="417" spans="1:6" x14ac:dyDescent="0.2">
      <c r="A417" s="237">
        <v>413</v>
      </c>
      <c r="C417" s="278"/>
      <c r="F417" s="390"/>
    </row>
    <row r="418" spans="1:6" x14ac:dyDescent="0.2">
      <c r="A418" s="237">
        <v>414</v>
      </c>
      <c r="C418" s="278"/>
      <c r="F418" s="390"/>
    </row>
    <row r="419" spans="1:6" x14ac:dyDescent="0.2">
      <c r="A419" s="237">
        <v>415</v>
      </c>
      <c r="C419" s="278"/>
      <c r="F419" s="390"/>
    </row>
    <row r="420" spans="1:6" x14ac:dyDescent="0.2">
      <c r="A420" s="237">
        <v>416</v>
      </c>
      <c r="C420" s="278"/>
      <c r="F420" s="390"/>
    </row>
    <row r="421" spans="1:6" x14ac:dyDescent="0.2">
      <c r="A421" s="237">
        <v>417</v>
      </c>
      <c r="C421" s="278"/>
      <c r="F421" s="390"/>
    </row>
    <row r="422" spans="1:6" x14ac:dyDescent="0.2">
      <c r="A422" s="237">
        <v>418</v>
      </c>
      <c r="C422" s="278"/>
      <c r="F422" s="390"/>
    </row>
    <row r="423" spans="1:6" x14ac:dyDescent="0.2">
      <c r="A423" s="237">
        <v>419</v>
      </c>
      <c r="C423" s="278"/>
      <c r="F423" s="390"/>
    </row>
    <row r="424" spans="1:6" x14ac:dyDescent="0.2">
      <c r="A424" s="237">
        <v>420</v>
      </c>
      <c r="C424" s="278"/>
      <c r="F424" s="390"/>
    </row>
    <row r="425" spans="1:6" x14ac:dyDescent="0.2">
      <c r="A425" s="237">
        <v>421</v>
      </c>
      <c r="C425" s="278"/>
      <c r="F425" s="390"/>
    </row>
    <row r="426" spans="1:6" x14ac:dyDescent="0.2">
      <c r="A426" s="237">
        <v>422</v>
      </c>
      <c r="C426" s="278"/>
      <c r="F426" s="390"/>
    </row>
    <row r="427" spans="1:6" x14ac:dyDescent="0.2">
      <c r="A427" s="237">
        <v>423</v>
      </c>
      <c r="C427" s="278"/>
      <c r="F427" s="390"/>
    </row>
    <row r="428" spans="1:6" x14ac:dyDescent="0.2">
      <c r="A428" s="237">
        <v>424</v>
      </c>
      <c r="C428" s="278"/>
      <c r="F428" s="390"/>
    </row>
    <row r="429" spans="1:6" x14ac:dyDescent="0.2">
      <c r="A429" s="237">
        <v>425</v>
      </c>
      <c r="C429" s="278"/>
      <c r="F429" s="390"/>
    </row>
    <row r="430" spans="1:6" x14ac:dyDescent="0.2">
      <c r="A430" s="237">
        <v>426</v>
      </c>
      <c r="C430" s="278"/>
      <c r="F430" s="390"/>
    </row>
    <row r="431" spans="1:6" x14ac:dyDescent="0.2">
      <c r="A431" s="237">
        <v>427</v>
      </c>
      <c r="C431" s="278"/>
      <c r="F431" s="390"/>
    </row>
    <row r="432" spans="1:6" x14ac:dyDescent="0.2">
      <c r="A432" s="237">
        <v>428</v>
      </c>
      <c r="C432" s="278"/>
      <c r="F432" s="390"/>
    </row>
    <row r="433" spans="1:6" x14ac:dyDescent="0.2">
      <c r="A433" s="237">
        <v>429</v>
      </c>
      <c r="C433" s="278"/>
      <c r="F433" s="390"/>
    </row>
    <row r="434" spans="1:6" x14ac:dyDescent="0.2">
      <c r="A434" s="237">
        <v>430</v>
      </c>
      <c r="C434" s="278"/>
      <c r="F434" s="390"/>
    </row>
    <row r="435" spans="1:6" x14ac:dyDescent="0.2">
      <c r="A435" s="237">
        <v>431</v>
      </c>
      <c r="C435" s="278"/>
      <c r="F435" s="390"/>
    </row>
    <row r="436" spans="1:6" x14ac:dyDescent="0.2">
      <c r="A436" s="237">
        <v>432</v>
      </c>
      <c r="C436" s="278"/>
      <c r="F436" s="390"/>
    </row>
    <row r="437" spans="1:6" x14ac:dyDescent="0.2">
      <c r="A437" s="237">
        <v>433</v>
      </c>
      <c r="C437" s="278"/>
      <c r="F437" s="390"/>
    </row>
    <row r="438" spans="1:6" x14ac:dyDescent="0.2">
      <c r="A438" s="237">
        <v>434</v>
      </c>
      <c r="C438" s="278"/>
      <c r="F438" s="390"/>
    </row>
    <row r="439" spans="1:6" x14ac:dyDescent="0.2">
      <c r="A439" s="237">
        <v>435</v>
      </c>
      <c r="C439" s="278"/>
      <c r="F439" s="390"/>
    </row>
    <row r="440" spans="1:6" x14ac:dyDescent="0.2">
      <c r="A440" s="237">
        <v>436</v>
      </c>
      <c r="C440" s="278"/>
      <c r="F440" s="390"/>
    </row>
    <row r="441" spans="1:6" x14ac:dyDescent="0.2">
      <c r="A441" s="237">
        <v>437</v>
      </c>
      <c r="C441" s="278"/>
      <c r="F441" s="390"/>
    </row>
    <row r="442" spans="1:6" x14ac:dyDescent="0.2">
      <c r="A442" s="237">
        <v>438</v>
      </c>
      <c r="C442" s="278"/>
      <c r="F442" s="390"/>
    </row>
    <row r="443" spans="1:6" x14ac:dyDescent="0.2">
      <c r="A443" s="237">
        <v>439</v>
      </c>
      <c r="C443" s="278"/>
      <c r="F443" s="390"/>
    </row>
    <row r="444" spans="1:6" x14ac:dyDescent="0.2">
      <c r="A444" s="237">
        <v>440</v>
      </c>
      <c r="C444" s="278"/>
      <c r="F444" s="390"/>
    </row>
    <row r="445" spans="1:6" x14ac:dyDescent="0.2">
      <c r="A445" s="237">
        <v>441</v>
      </c>
      <c r="C445" s="278"/>
      <c r="F445" s="390"/>
    </row>
    <row r="446" spans="1:6" x14ac:dyDescent="0.2">
      <c r="A446" s="237">
        <v>442</v>
      </c>
      <c r="C446" s="278"/>
      <c r="F446" s="390"/>
    </row>
    <row r="447" spans="1:6" x14ac:dyDescent="0.2">
      <c r="A447" s="237">
        <v>443</v>
      </c>
      <c r="C447" s="278"/>
      <c r="F447" s="390"/>
    </row>
    <row r="448" spans="1:6" x14ac:dyDescent="0.2">
      <c r="A448" s="237">
        <v>444</v>
      </c>
      <c r="C448" s="278"/>
      <c r="F448" s="390"/>
    </row>
    <row r="449" spans="1:6" x14ac:dyDescent="0.2">
      <c r="A449" s="237">
        <v>445</v>
      </c>
      <c r="C449" s="278"/>
      <c r="F449" s="390"/>
    </row>
    <row r="450" spans="1:6" x14ac:dyDescent="0.2">
      <c r="A450" s="237">
        <v>446</v>
      </c>
      <c r="C450" s="278"/>
      <c r="F450" s="390"/>
    </row>
    <row r="451" spans="1:6" x14ac:dyDescent="0.2">
      <c r="A451" s="237">
        <v>447</v>
      </c>
      <c r="C451" s="278"/>
      <c r="F451" s="390"/>
    </row>
    <row r="452" spans="1:6" x14ac:dyDescent="0.2">
      <c r="A452" s="237">
        <v>448</v>
      </c>
      <c r="C452" s="278"/>
      <c r="F452" s="390"/>
    </row>
    <row r="453" spans="1:6" x14ac:dyDescent="0.2">
      <c r="A453" s="237">
        <v>449</v>
      </c>
      <c r="C453" s="278"/>
      <c r="F453" s="390"/>
    </row>
    <row r="454" spans="1:6" x14ac:dyDescent="0.2">
      <c r="A454" s="237">
        <v>450</v>
      </c>
      <c r="C454" s="278"/>
      <c r="F454" s="390"/>
    </row>
    <row r="455" spans="1:6" x14ac:dyDescent="0.2">
      <c r="A455" s="237">
        <v>451</v>
      </c>
      <c r="C455" s="278"/>
      <c r="F455" s="390"/>
    </row>
    <row r="456" spans="1:6" x14ac:dyDescent="0.2">
      <c r="A456" s="237">
        <v>452</v>
      </c>
      <c r="C456" s="278"/>
      <c r="F456" s="390"/>
    </row>
    <row r="457" spans="1:6" x14ac:dyDescent="0.2">
      <c r="A457" s="237">
        <v>453</v>
      </c>
      <c r="C457" s="278"/>
      <c r="F457" s="390"/>
    </row>
    <row r="458" spans="1:6" x14ac:dyDescent="0.2">
      <c r="A458" s="237">
        <v>454</v>
      </c>
      <c r="C458" s="278"/>
      <c r="F458" s="390"/>
    </row>
    <row r="459" spans="1:6" x14ac:dyDescent="0.2">
      <c r="A459" s="237">
        <v>455</v>
      </c>
      <c r="C459" s="278"/>
      <c r="F459" s="390"/>
    </row>
    <row r="460" spans="1:6" x14ac:dyDescent="0.2">
      <c r="A460" s="237">
        <v>456</v>
      </c>
      <c r="C460" s="278"/>
      <c r="F460" s="390"/>
    </row>
    <row r="461" spans="1:6" x14ac:dyDescent="0.2">
      <c r="A461" s="237">
        <v>457</v>
      </c>
      <c r="C461" s="278"/>
      <c r="F461" s="390"/>
    </row>
    <row r="462" spans="1:6" x14ac:dyDescent="0.2">
      <c r="A462" s="237">
        <v>458</v>
      </c>
      <c r="C462" s="278"/>
      <c r="F462" s="390"/>
    </row>
    <row r="463" spans="1:6" x14ac:dyDescent="0.2">
      <c r="A463" s="237">
        <v>459</v>
      </c>
      <c r="C463" s="278"/>
      <c r="F463" s="390"/>
    </row>
    <row r="464" spans="1:6" x14ac:dyDescent="0.2">
      <c r="A464" s="237">
        <v>460</v>
      </c>
      <c r="C464" s="278"/>
      <c r="F464" s="390"/>
    </row>
    <row r="465" spans="1:6" x14ac:dyDescent="0.2">
      <c r="A465" s="237">
        <v>461</v>
      </c>
      <c r="C465" s="278"/>
      <c r="F465" s="390"/>
    </row>
    <row r="466" spans="1:6" x14ac:dyDescent="0.2">
      <c r="A466" s="237">
        <v>462</v>
      </c>
      <c r="C466" s="278"/>
      <c r="F466" s="390"/>
    </row>
    <row r="467" spans="1:6" x14ac:dyDescent="0.2">
      <c r="A467" s="237">
        <v>463</v>
      </c>
      <c r="C467" s="278"/>
      <c r="F467" s="390"/>
    </row>
    <row r="468" spans="1:6" x14ac:dyDescent="0.2">
      <c r="A468" s="237">
        <v>464</v>
      </c>
      <c r="C468" s="278"/>
      <c r="F468" s="390"/>
    </row>
    <row r="469" spans="1:6" x14ac:dyDescent="0.2">
      <c r="A469" s="237">
        <v>465</v>
      </c>
      <c r="C469" s="278"/>
      <c r="F469" s="390"/>
    </row>
    <row r="470" spans="1:6" x14ac:dyDescent="0.2">
      <c r="A470" s="237">
        <v>466</v>
      </c>
      <c r="C470" s="278"/>
      <c r="F470" s="390"/>
    </row>
    <row r="471" spans="1:6" x14ac:dyDescent="0.2">
      <c r="A471" s="237">
        <v>467</v>
      </c>
      <c r="C471" s="278"/>
      <c r="F471" s="390"/>
    </row>
    <row r="472" spans="1:6" x14ac:dyDescent="0.2">
      <c r="A472" s="237">
        <v>468</v>
      </c>
      <c r="C472" s="278"/>
      <c r="F472" s="390"/>
    </row>
    <row r="473" spans="1:6" x14ac:dyDescent="0.2">
      <c r="A473" s="237">
        <v>469</v>
      </c>
      <c r="C473" s="278"/>
      <c r="F473" s="390"/>
    </row>
    <row r="474" spans="1:6" x14ac:dyDescent="0.2">
      <c r="A474" s="237">
        <v>470</v>
      </c>
      <c r="C474" s="278"/>
      <c r="F474" s="390"/>
    </row>
    <row r="475" spans="1:6" x14ac:dyDescent="0.2">
      <c r="A475" s="237">
        <v>471</v>
      </c>
      <c r="C475" s="278"/>
      <c r="F475" s="390"/>
    </row>
    <row r="476" spans="1:6" x14ac:dyDescent="0.2">
      <c r="A476" s="237">
        <v>472</v>
      </c>
      <c r="C476" s="278"/>
      <c r="F476" s="390"/>
    </row>
    <row r="477" spans="1:6" x14ac:dyDescent="0.2">
      <c r="A477" s="237">
        <v>473</v>
      </c>
      <c r="C477" s="278"/>
      <c r="F477" s="390"/>
    </row>
    <row r="478" spans="1:6" x14ac:dyDescent="0.2">
      <c r="A478" s="237">
        <v>474</v>
      </c>
      <c r="C478" s="278"/>
      <c r="F478" s="390"/>
    </row>
    <row r="479" spans="1:6" x14ac:dyDescent="0.2">
      <c r="A479" s="237">
        <v>475</v>
      </c>
      <c r="C479" s="278"/>
      <c r="F479" s="390"/>
    </row>
    <row r="480" spans="1:6" x14ac:dyDescent="0.2">
      <c r="A480" s="237">
        <v>476</v>
      </c>
      <c r="C480" s="278"/>
      <c r="F480" s="390"/>
    </row>
    <row r="481" spans="1:6" x14ac:dyDescent="0.2">
      <c r="A481" s="237">
        <v>477</v>
      </c>
      <c r="C481" s="278"/>
      <c r="F481" s="390"/>
    </row>
    <row r="482" spans="1:6" x14ac:dyDescent="0.2">
      <c r="A482" s="237">
        <v>478</v>
      </c>
      <c r="C482" s="278"/>
      <c r="F482" s="390"/>
    </row>
    <row r="483" spans="1:6" x14ac:dyDescent="0.2">
      <c r="A483" s="237">
        <v>479</v>
      </c>
      <c r="C483" s="278"/>
      <c r="F483" s="390"/>
    </row>
    <row r="484" spans="1:6" x14ac:dyDescent="0.2">
      <c r="A484" s="237">
        <v>480</v>
      </c>
      <c r="C484" s="278"/>
      <c r="F484" s="390"/>
    </row>
    <row r="485" spans="1:6" x14ac:dyDescent="0.2">
      <c r="A485" s="237">
        <v>481</v>
      </c>
      <c r="C485" s="278"/>
      <c r="F485" s="390"/>
    </row>
    <row r="486" spans="1:6" x14ac:dyDescent="0.2">
      <c r="A486" s="237">
        <v>482</v>
      </c>
      <c r="C486" s="278"/>
      <c r="F486" s="390"/>
    </row>
    <row r="487" spans="1:6" x14ac:dyDescent="0.2">
      <c r="A487" s="237">
        <v>483</v>
      </c>
      <c r="C487" s="278"/>
      <c r="F487" s="390"/>
    </row>
    <row r="488" spans="1:6" x14ac:dyDescent="0.2">
      <c r="A488" s="237">
        <v>484</v>
      </c>
      <c r="C488" s="278"/>
      <c r="F488" s="390"/>
    </row>
    <row r="489" spans="1:6" x14ac:dyDescent="0.2">
      <c r="A489" s="237">
        <v>485</v>
      </c>
      <c r="C489" s="278"/>
      <c r="F489" s="390"/>
    </row>
    <row r="490" spans="1:6" x14ac:dyDescent="0.2">
      <c r="A490" s="237">
        <v>486</v>
      </c>
      <c r="C490" s="278"/>
      <c r="F490" s="390"/>
    </row>
    <row r="491" spans="1:6" x14ac:dyDescent="0.2">
      <c r="A491" s="237">
        <v>487</v>
      </c>
      <c r="C491" s="278"/>
      <c r="F491" s="390"/>
    </row>
    <row r="492" spans="1:6" x14ac:dyDescent="0.2">
      <c r="A492" s="237">
        <v>488</v>
      </c>
      <c r="C492" s="278"/>
      <c r="F492" s="390"/>
    </row>
    <row r="493" spans="1:6" x14ac:dyDescent="0.2">
      <c r="A493" s="237">
        <v>489</v>
      </c>
      <c r="C493" s="278"/>
      <c r="F493" s="390"/>
    </row>
    <row r="494" spans="1:6" x14ac:dyDescent="0.2">
      <c r="A494" s="237">
        <v>490</v>
      </c>
      <c r="C494" s="278"/>
      <c r="F494" s="390"/>
    </row>
    <row r="495" spans="1:6" x14ac:dyDescent="0.2">
      <c r="A495" s="237">
        <v>491</v>
      </c>
      <c r="C495" s="278"/>
      <c r="F495" s="390"/>
    </row>
    <row r="496" spans="1:6" x14ac:dyDescent="0.2">
      <c r="A496" s="237">
        <v>492</v>
      </c>
      <c r="C496" s="278"/>
      <c r="F496" s="390"/>
    </row>
    <row r="497" spans="1:6" x14ac:dyDescent="0.2">
      <c r="A497" s="237">
        <v>493</v>
      </c>
      <c r="C497" s="278"/>
      <c r="F497" s="390"/>
    </row>
    <row r="498" spans="1:6" x14ac:dyDescent="0.2">
      <c r="A498" s="237">
        <v>494</v>
      </c>
      <c r="C498" s="278"/>
      <c r="F498" s="390"/>
    </row>
    <row r="499" spans="1:6" x14ac:dyDescent="0.2">
      <c r="A499" s="237">
        <v>495</v>
      </c>
      <c r="C499" s="278"/>
      <c r="F499" s="390"/>
    </row>
    <row r="500" spans="1:6" x14ac:dyDescent="0.2">
      <c r="A500" s="237">
        <v>496</v>
      </c>
      <c r="C500" s="278"/>
      <c r="F500" s="390"/>
    </row>
    <row r="501" spans="1:6" x14ac:dyDescent="0.2">
      <c r="A501" s="237">
        <v>497</v>
      </c>
      <c r="C501" s="278"/>
    </row>
    <row r="502" spans="1:6" x14ac:dyDescent="0.2">
      <c r="A502" s="237">
        <v>498</v>
      </c>
      <c r="C502" s="278"/>
    </row>
    <row r="503" spans="1:6" x14ac:dyDescent="0.2">
      <c r="A503" s="237">
        <v>499</v>
      </c>
      <c r="C503" s="278"/>
    </row>
    <row r="504" spans="1:6" x14ac:dyDescent="0.2">
      <c r="A504" s="237">
        <v>500</v>
      </c>
      <c r="C504" s="278"/>
    </row>
  </sheetData>
  <sheetProtection algorithmName="SHA-512" hashValue="+jLwjuyefHnQkzhKBevGJsxhaLUIOMfKwsaqYtl+CsYeKP98kY8MLgb4cVAZCW4SbBmlHmHg3YN/ydZZ1P68+g==" saltValue="c24SQxgHnDwebEM8qe6DYQ==" spinCount="100000" sheet="1" objects="1" scenarios="1" formatRows="0" insertRows="0"/>
  <mergeCells count="3">
    <mergeCell ref="A1:G1"/>
    <mergeCell ref="A2:G2"/>
    <mergeCell ref="A3:G3"/>
  </mergeCells>
  <dataValidations count="2">
    <dataValidation type="list" allowBlank="1" showInputMessage="1" showErrorMessage="1" sqref="F5:F504">
      <formula1>$I$1:$I$2</formula1>
    </dataValidation>
    <dataValidation type="list" allowBlank="1" showInputMessage="1" showErrorMessage="1" sqref="C5:C504">
      <formula1>$J$1:$J$2</formula1>
    </dataValidation>
  </dataValidations>
  <pageMargins left="0.19685039370078741" right="0.19685039370078741" top="0.59055118110236227" bottom="0.59055118110236227" header="0" footer="0"/>
  <pageSetup paperSize="9" scale="93" fitToHeight="0" pageOrder="overThenDown" orientation="portrait" r:id="rId1"/>
  <headerFooter>
    <oddFooter>Página &amp;P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6">
    <pageSetUpPr fitToPage="1"/>
  </sheetPr>
  <dimension ref="A1:O39"/>
  <sheetViews>
    <sheetView zoomScale="90" zoomScaleNormal="90" zoomScaleSheetLayoutView="100" workbookViewId="0">
      <pane xSplit="2" ySplit="5" topLeftCell="C27" activePane="bottomRight" state="frozen"/>
      <selection activeCell="I400" sqref="I400"/>
      <selection pane="topRight" activeCell="I400" sqref="I400"/>
      <selection pane="bottomLeft" activeCell="I400" sqref="I400"/>
      <selection pane="bottomRight" activeCell="F37" sqref="F37"/>
    </sheetView>
  </sheetViews>
  <sheetFormatPr defaultRowHeight="12.75" x14ac:dyDescent="0.2"/>
  <cols>
    <col min="1" max="1" width="6.28515625" style="54" customWidth="1"/>
    <col min="2" max="2" width="42.140625" style="55" customWidth="1"/>
    <col min="3" max="6" width="12.85546875" style="55" customWidth="1"/>
    <col min="7" max="8" width="12.85546875" style="55" hidden="1" customWidth="1"/>
    <col min="9" max="9" width="12.85546875" style="56" customWidth="1"/>
    <col min="10" max="16384" width="9.140625" style="1"/>
  </cols>
  <sheetData>
    <row r="1" spans="1:15" s="58" customFormat="1" ht="32.25" customHeight="1" x14ac:dyDescent="0.25">
      <c r="A1" s="506" t="str">
        <f>Capa!A1</f>
        <v>Termo de Parceria nº. 42/2017 celebrado entre a Fundação Clóvis Salgado - FCS e a Associação Pró-Cultura e Promoção das Artes - APPA</v>
      </c>
      <c r="B1" s="506"/>
      <c r="C1" s="506"/>
      <c r="D1" s="506"/>
      <c r="E1" s="506"/>
      <c r="F1" s="506"/>
      <c r="G1" s="506"/>
      <c r="H1" s="506"/>
      <c r="I1" s="506"/>
      <c r="J1" s="57"/>
      <c r="K1" s="57"/>
      <c r="L1" s="57"/>
      <c r="M1" s="57"/>
      <c r="N1" s="57"/>
      <c r="O1" s="57"/>
    </row>
    <row r="2" spans="1:15" s="58" customFormat="1" ht="19.5" customHeight="1" x14ac:dyDescent="0.25">
      <c r="A2" s="506" t="str">
        <f>Capa!A5</f>
        <v>5º Relatório Gerencial Financeiro</v>
      </c>
      <c r="B2" s="506"/>
      <c r="C2" s="506"/>
      <c r="D2" s="506"/>
      <c r="E2" s="506"/>
      <c r="F2" s="506"/>
      <c r="G2" s="506"/>
      <c r="H2" s="506"/>
      <c r="I2" s="506"/>
      <c r="J2" s="57"/>
      <c r="K2" s="57"/>
      <c r="L2" s="57"/>
      <c r="M2" s="57"/>
      <c r="N2" s="57"/>
      <c r="O2" s="57"/>
    </row>
    <row r="3" spans="1:15" s="58" customFormat="1" ht="19.5" customHeight="1" thickBot="1" x14ac:dyDescent="0.3">
      <c r="A3" s="550" t="s">
        <v>340</v>
      </c>
      <c r="B3" s="550"/>
      <c r="C3" s="550"/>
      <c r="D3" s="550"/>
      <c r="E3" s="550"/>
      <c r="F3" s="550"/>
      <c r="G3" s="550"/>
      <c r="H3" s="550"/>
      <c r="I3" s="550"/>
      <c r="J3" s="59"/>
      <c r="K3" s="59"/>
      <c r="L3" s="59"/>
      <c r="M3" s="59"/>
      <c r="N3" s="59"/>
      <c r="O3" s="59"/>
    </row>
    <row r="4" spans="1:15" s="58" customFormat="1" ht="19.5" customHeight="1" x14ac:dyDescent="0.2">
      <c r="A4" s="162"/>
      <c r="B4" s="163"/>
      <c r="C4" s="172" t="str">
        <f>Resumo!C4</f>
        <v>Mês 16</v>
      </c>
      <c r="D4" s="172" t="str">
        <f>Resumo!D4</f>
        <v>Mês 17</v>
      </c>
      <c r="E4" s="172" t="str">
        <f>Resumo!E4</f>
        <v>Mês 18</v>
      </c>
      <c r="F4" s="172" t="str">
        <f>Resumo!F4</f>
        <v>Mês 19</v>
      </c>
      <c r="G4" s="172">
        <f>Resumo!G4</f>
        <v>0</v>
      </c>
      <c r="H4" s="172">
        <f>Resumo!H4</f>
        <v>0</v>
      </c>
      <c r="I4" s="546" t="s">
        <v>285</v>
      </c>
    </row>
    <row r="5" spans="1:15" s="58" customFormat="1" ht="39" customHeight="1" thickBot="1" x14ac:dyDescent="0.25">
      <c r="A5" s="164"/>
      <c r="B5" s="165"/>
      <c r="C5" s="171" t="str">
        <f>Resumo!C5</f>
        <v>01/09/18
a
30/09/18</v>
      </c>
      <c r="D5" s="171" t="str">
        <f>Resumo!D5</f>
        <v>01/10/18
a
31/10/18</v>
      </c>
      <c r="E5" s="171" t="str">
        <f>Resumo!E5</f>
        <v>01/11/18
a
30/11/18</v>
      </c>
      <c r="F5" s="171" t="str">
        <f>Resumo!F5</f>
        <v>01/12/18
a
31/12/18</v>
      </c>
      <c r="G5" s="171">
        <f>Resumo!G5</f>
        <v>0</v>
      </c>
      <c r="H5" s="171">
        <f>Resumo!H5</f>
        <v>0</v>
      </c>
      <c r="I5" s="547"/>
    </row>
    <row r="6" spans="1:15" s="58" customFormat="1" ht="24.75" customHeight="1" thickBot="1" x14ac:dyDescent="0.25">
      <c r="A6" s="166" t="s">
        <v>288</v>
      </c>
      <c r="B6" s="167"/>
      <c r="C6" s="178">
        <v>85088.4</v>
      </c>
      <c r="D6" s="179">
        <f>C37</f>
        <v>98336.77</v>
      </c>
      <c r="E6" s="179">
        <f>D37</f>
        <v>107991.6407</v>
      </c>
      <c r="F6" s="179">
        <f>E37</f>
        <v>97392.488275022231</v>
      </c>
      <c r="G6" s="179">
        <f>F37</f>
        <v>80386.654083377798</v>
      </c>
      <c r="H6" s="179">
        <f>G37</f>
        <v>80386.654083377798</v>
      </c>
      <c r="I6" s="168"/>
    </row>
    <row r="7" spans="1:15" s="58" customFormat="1" ht="21" customHeight="1" x14ac:dyDescent="0.2">
      <c r="A7" s="260" t="s">
        <v>286</v>
      </c>
      <c r="B7" s="155"/>
      <c r="C7" s="150"/>
      <c r="D7" s="150"/>
      <c r="E7" s="150"/>
      <c r="F7" s="150"/>
      <c r="G7" s="150"/>
      <c r="H7" s="150"/>
      <c r="I7" s="150"/>
    </row>
    <row r="8" spans="1:15" ht="13.5" customHeight="1" x14ac:dyDescent="0.2">
      <c r="A8" s="151" t="s">
        <v>110</v>
      </c>
      <c r="B8" s="152" t="s">
        <v>262</v>
      </c>
      <c r="C8" s="153">
        <v>8240.39</v>
      </c>
      <c r="D8" s="153">
        <v>8062.6007</v>
      </c>
      <c r="E8" s="153">
        <v>8202.9017000000003</v>
      </c>
      <c r="F8" s="153">
        <v>8563.2778999999991</v>
      </c>
      <c r="G8" s="153">
        <v>0</v>
      </c>
      <c r="H8" s="153">
        <v>0</v>
      </c>
      <c r="I8" s="176">
        <f>SUM(C8:H8)</f>
        <v>33069.170299999998</v>
      </c>
    </row>
    <row r="9" spans="1:15" ht="13.5" customHeight="1" x14ac:dyDescent="0.2">
      <c r="A9" s="151" t="s">
        <v>178</v>
      </c>
      <c r="B9" s="152" t="s">
        <v>277</v>
      </c>
      <c r="C9" s="153">
        <v>323.45999999999998</v>
      </c>
      <c r="D9" s="153">
        <v>316.49</v>
      </c>
      <c r="E9" s="153">
        <v>321.99340000000001</v>
      </c>
      <c r="F9" s="153">
        <v>336.12580000000003</v>
      </c>
      <c r="G9" s="153">
        <v>0</v>
      </c>
      <c r="H9" s="153">
        <v>0</v>
      </c>
      <c r="I9" s="176">
        <f t="shared" ref="I9:I16" si="0">SUM(C9:H9)</f>
        <v>1298.0692000000001</v>
      </c>
    </row>
    <row r="10" spans="1:15" ht="13.5" customHeight="1" x14ac:dyDescent="0.2">
      <c r="A10" s="151" t="s">
        <v>249</v>
      </c>
      <c r="B10" s="152" t="s">
        <v>5</v>
      </c>
      <c r="C10" s="153">
        <v>2587.71</v>
      </c>
      <c r="D10" s="153">
        <v>2531.9299999999998</v>
      </c>
      <c r="E10" s="153">
        <v>2575.9472000000001</v>
      </c>
      <c r="F10" s="153">
        <v>2689.0064000000002</v>
      </c>
      <c r="G10" s="153">
        <v>0</v>
      </c>
      <c r="H10" s="153">
        <v>0</v>
      </c>
      <c r="I10" s="176">
        <f t="shared" si="0"/>
        <v>10384.5936</v>
      </c>
    </row>
    <row r="11" spans="1:15" ht="13.5" customHeight="1" x14ac:dyDescent="0.2">
      <c r="A11" s="151" t="s">
        <v>250</v>
      </c>
      <c r="B11" s="152" t="s">
        <v>11</v>
      </c>
      <c r="C11" s="153">
        <v>1449.23</v>
      </c>
      <c r="D11" s="153">
        <v>1249.73</v>
      </c>
      <c r="E11" s="153">
        <v>1249.7370361333342</v>
      </c>
      <c r="F11" s="153">
        <v>1249.7370361333305</v>
      </c>
      <c r="G11" s="153">
        <v>0</v>
      </c>
      <c r="H11" s="153">
        <v>0</v>
      </c>
      <c r="I11" s="176">
        <f>SUM(C11:H11)</f>
        <v>5198.4340722666648</v>
      </c>
    </row>
    <row r="12" spans="1:15" ht="13.5" customHeight="1" x14ac:dyDescent="0.2">
      <c r="A12" s="151" t="s">
        <v>251</v>
      </c>
      <c r="B12" s="152" t="s">
        <v>278</v>
      </c>
      <c r="C12" s="153">
        <v>4835.1000000000004</v>
      </c>
      <c r="D12" s="153">
        <v>3607.2</v>
      </c>
      <c r="E12" s="153">
        <v>3607.2018499999976</v>
      </c>
      <c r="F12" s="153">
        <v>3607.2018500000049</v>
      </c>
      <c r="G12" s="153">
        <v>0</v>
      </c>
      <c r="H12" s="153">
        <v>0</v>
      </c>
      <c r="I12" s="176">
        <f>SUM(C12:H12)</f>
        <v>15656.703700000002</v>
      </c>
    </row>
    <row r="13" spans="1:15" ht="13.5" customHeight="1" x14ac:dyDescent="0.2">
      <c r="A13" s="151" t="s">
        <v>252</v>
      </c>
      <c r="B13" s="152" t="s">
        <v>301</v>
      </c>
      <c r="C13" s="153">
        <v>3045.26</v>
      </c>
      <c r="D13" s="153">
        <v>2689.58</v>
      </c>
      <c r="E13" s="153">
        <v>0</v>
      </c>
      <c r="F13" s="153">
        <v>0</v>
      </c>
      <c r="G13" s="153">
        <v>0</v>
      </c>
      <c r="H13" s="153">
        <v>0</v>
      </c>
      <c r="I13" s="176">
        <f t="shared" si="0"/>
        <v>5734.84</v>
      </c>
    </row>
    <row r="14" spans="1:15" x14ac:dyDescent="0.2">
      <c r="A14" s="151" t="s">
        <v>253</v>
      </c>
      <c r="B14" s="152" t="s">
        <v>279</v>
      </c>
      <c r="C14" s="153">
        <v>2402.9</v>
      </c>
      <c r="D14" s="153">
        <v>2133.73</v>
      </c>
      <c r="E14" s="153">
        <v>0</v>
      </c>
      <c r="F14" s="153">
        <v>0</v>
      </c>
      <c r="G14" s="153">
        <v>0</v>
      </c>
      <c r="H14" s="153">
        <v>0</v>
      </c>
      <c r="I14" s="176">
        <f t="shared" si="0"/>
        <v>4536.63</v>
      </c>
    </row>
    <row r="15" spans="1:15" ht="24" x14ac:dyDescent="0.2">
      <c r="A15" s="151" t="s">
        <v>254</v>
      </c>
      <c r="B15" s="152" t="s">
        <v>182</v>
      </c>
      <c r="C15" s="153">
        <v>380.47</v>
      </c>
      <c r="D15" s="153">
        <v>481.25</v>
      </c>
      <c r="E15" s="153">
        <v>215.16666666666697</v>
      </c>
      <c r="F15" s="153">
        <v>215.16666666666652</v>
      </c>
      <c r="G15" s="153">
        <v>0</v>
      </c>
      <c r="H15" s="153">
        <v>0</v>
      </c>
      <c r="I15" s="176">
        <f t="shared" si="0"/>
        <v>1292.0533333333335</v>
      </c>
    </row>
    <row r="16" spans="1:15" ht="24.75" customHeight="1" thickBot="1" x14ac:dyDescent="0.25">
      <c r="A16" s="169" t="s">
        <v>287</v>
      </c>
      <c r="B16" s="170"/>
      <c r="C16" s="177">
        <f t="shared" ref="C16:H16" si="1">SUBTOTAL(109,C8:C15)</f>
        <v>23264.520000000004</v>
      </c>
      <c r="D16" s="177">
        <f t="shared" si="1"/>
        <v>21072.510700000003</v>
      </c>
      <c r="E16" s="177">
        <f t="shared" si="1"/>
        <v>16172.9478528</v>
      </c>
      <c r="F16" s="177">
        <f t="shared" si="1"/>
        <v>16660.515652800004</v>
      </c>
      <c r="G16" s="177">
        <f t="shared" si="1"/>
        <v>0</v>
      </c>
      <c r="H16" s="177">
        <f t="shared" si="1"/>
        <v>0</v>
      </c>
      <c r="I16" s="177">
        <f t="shared" si="0"/>
        <v>77170.494205600015</v>
      </c>
    </row>
    <row r="17" spans="1:9" ht="21" customHeight="1" x14ac:dyDescent="0.2">
      <c r="A17" s="548" t="s">
        <v>321</v>
      </c>
      <c r="B17" s="548"/>
      <c r="C17" s="156"/>
      <c r="D17" s="154"/>
      <c r="E17" s="154"/>
      <c r="F17" s="154"/>
      <c r="G17" s="154"/>
      <c r="H17" s="154"/>
      <c r="I17" s="176"/>
    </row>
    <row r="18" spans="1:9" ht="13.5" customHeight="1" x14ac:dyDescent="0.2">
      <c r="A18" s="151" t="s">
        <v>110</v>
      </c>
      <c r="B18" s="152" t="s">
        <v>262</v>
      </c>
      <c r="C18" s="153">
        <v>0</v>
      </c>
      <c r="D18" s="153"/>
      <c r="E18" s="153"/>
      <c r="F18" s="153">
        <v>0</v>
      </c>
      <c r="G18" s="153">
        <v>0</v>
      </c>
      <c r="H18" s="153">
        <v>0</v>
      </c>
      <c r="I18" s="176">
        <f>SUM(C18:H18)</f>
        <v>0</v>
      </c>
    </row>
    <row r="19" spans="1:9" ht="13.5" customHeight="1" x14ac:dyDescent="0.2">
      <c r="A19" s="151" t="s">
        <v>178</v>
      </c>
      <c r="B19" s="152" t="s">
        <v>277</v>
      </c>
      <c r="C19" s="153">
        <v>0</v>
      </c>
      <c r="D19" s="153">
        <v>0</v>
      </c>
      <c r="E19" s="153">
        <v>0</v>
      </c>
      <c r="F19" s="153">
        <v>0</v>
      </c>
      <c r="G19" s="153">
        <v>0</v>
      </c>
      <c r="H19" s="153">
        <v>0</v>
      </c>
      <c r="I19" s="176">
        <f t="shared" ref="I19:I25" si="2">SUM(C19:H19)</f>
        <v>0</v>
      </c>
    </row>
    <row r="20" spans="1:9" ht="13.5" customHeight="1" x14ac:dyDescent="0.2">
      <c r="A20" s="151" t="s">
        <v>249</v>
      </c>
      <c r="B20" s="152" t="s">
        <v>5</v>
      </c>
      <c r="C20" s="153">
        <v>0</v>
      </c>
      <c r="D20" s="153"/>
      <c r="E20" s="153">
        <v>0</v>
      </c>
      <c r="F20" s="153"/>
      <c r="G20" s="153">
        <v>0</v>
      </c>
      <c r="H20" s="153">
        <v>0</v>
      </c>
      <c r="I20" s="176">
        <f t="shared" si="2"/>
        <v>0</v>
      </c>
    </row>
    <row r="21" spans="1:9" ht="13.5" customHeight="1" x14ac:dyDescent="0.2">
      <c r="A21" s="151" t="s">
        <v>250</v>
      </c>
      <c r="B21" s="152" t="s">
        <v>11</v>
      </c>
      <c r="C21" s="153">
        <v>0</v>
      </c>
      <c r="D21" s="153">
        <v>0</v>
      </c>
      <c r="E21" s="153">
        <v>0</v>
      </c>
      <c r="F21" s="153">
        <v>0</v>
      </c>
      <c r="G21" s="153">
        <v>0</v>
      </c>
      <c r="H21" s="153">
        <v>0</v>
      </c>
      <c r="I21" s="176">
        <f>SUM(C21:H21)</f>
        <v>0</v>
      </c>
    </row>
    <row r="22" spans="1:9" ht="13.5" customHeight="1" x14ac:dyDescent="0.2">
      <c r="A22" s="151" t="s">
        <v>251</v>
      </c>
      <c r="B22" s="152" t="s">
        <v>278</v>
      </c>
      <c r="C22" s="153">
        <v>0</v>
      </c>
      <c r="D22" s="153">
        <v>0</v>
      </c>
      <c r="E22" s="153">
        <v>0</v>
      </c>
      <c r="F22" s="153">
        <v>0</v>
      </c>
      <c r="G22" s="153">
        <v>0</v>
      </c>
      <c r="H22" s="153">
        <v>0</v>
      </c>
      <c r="I22" s="176">
        <f>SUM(C22:H22)</f>
        <v>0</v>
      </c>
    </row>
    <row r="23" spans="1:9" ht="13.5" customHeight="1" x14ac:dyDescent="0.2">
      <c r="A23" s="151" t="s">
        <v>252</v>
      </c>
      <c r="B23" s="152" t="s">
        <v>301</v>
      </c>
      <c r="C23" s="153">
        <v>0</v>
      </c>
      <c r="D23" s="153">
        <v>0</v>
      </c>
      <c r="E23" s="153">
        <v>-674.29166666666788</v>
      </c>
      <c r="F23" s="153">
        <v>-1741.1766666666663</v>
      </c>
      <c r="G23" s="153">
        <v>0</v>
      </c>
      <c r="H23" s="153">
        <v>0</v>
      </c>
      <c r="I23" s="176">
        <f t="shared" si="2"/>
        <v>-2415.4683333333342</v>
      </c>
    </row>
    <row r="24" spans="1:9" ht="13.5" customHeight="1" x14ac:dyDescent="0.2">
      <c r="A24" s="151" t="s">
        <v>253</v>
      </c>
      <c r="B24" s="152" t="s">
        <v>279</v>
      </c>
      <c r="C24" s="153">
        <v>0</v>
      </c>
      <c r="D24" s="153">
        <v>0</v>
      </c>
      <c r="E24" s="153">
        <v>-534.93805555555446</v>
      </c>
      <c r="F24" s="153">
        <v>-1381.3334888888894</v>
      </c>
      <c r="G24" s="153">
        <v>0</v>
      </c>
      <c r="H24" s="153">
        <v>0</v>
      </c>
      <c r="I24" s="176">
        <f t="shared" si="2"/>
        <v>-1916.2715444444439</v>
      </c>
    </row>
    <row r="25" spans="1:9" ht="24" x14ac:dyDescent="0.2">
      <c r="A25" s="151" t="s">
        <v>254</v>
      </c>
      <c r="B25" s="152" t="s">
        <v>182</v>
      </c>
      <c r="C25" s="153"/>
      <c r="D25" s="153"/>
      <c r="E25" s="153"/>
      <c r="F25" s="153">
        <v>0</v>
      </c>
      <c r="G25" s="153">
        <v>0</v>
      </c>
      <c r="H25" s="153">
        <v>0</v>
      </c>
      <c r="I25" s="176">
        <f t="shared" si="2"/>
        <v>0</v>
      </c>
    </row>
    <row r="26" spans="1:9" ht="24.75" customHeight="1" thickBot="1" x14ac:dyDescent="0.25">
      <c r="A26" s="169" t="s">
        <v>322</v>
      </c>
      <c r="B26" s="170"/>
      <c r="C26" s="177">
        <f t="shared" ref="C26:H26" si="3">SUBTOTAL(109,C18:C25)</f>
        <v>0</v>
      </c>
      <c r="D26" s="177">
        <f t="shared" si="3"/>
        <v>0</v>
      </c>
      <c r="E26" s="177">
        <f t="shared" si="3"/>
        <v>-1209.2297222222223</v>
      </c>
      <c r="F26" s="177">
        <f t="shared" si="3"/>
        <v>-3122.5101555555557</v>
      </c>
      <c r="G26" s="177">
        <f t="shared" si="3"/>
        <v>0</v>
      </c>
      <c r="H26" s="177">
        <f t="shared" si="3"/>
        <v>0</v>
      </c>
      <c r="I26" s="177">
        <f>SUM(C26:H26)</f>
        <v>-4331.739877777778</v>
      </c>
    </row>
    <row r="27" spans="1:9" ht="21" customHeight="1" x14ac:dyDescent="0.2">
      <c r="A27" s="548" t="s">
        <v>319</v>
      </c>
      <c r="B27" s="548"/>
      <c r="C27" s="156"/>
      <c r="D27" s="154"/>
      <c r="E27" s="154"/>
      <c r="F27" s="154"/>
      <c r="G27" s="154"/>
      <c r="H27" s="154"/>
      <c r="I27" s="176"/>
    </row>
    <row r="28" spans="1:9" ht="13.5" customHeight="1" x14ac:dyDescent="0.2">
      <c r="A28" s="151" t="s">
        <v>110</v>
      </c>
      <c r="B28" s="152" t="s">
        <v>262</v>
      </c>
      <c r="C28" s="176">
        <f>'Analítico Cx.'!C33</f>
        <v>7401.17</v>
      </c>
      <c r="D28" s="176">
        <f>'Analítico Cx.'!D33</f>
        <v>8240.3799999999992</v>
      </c>
      <c r="E28" s="176">
        <f>'Analítico Cx.'!E33</f>
        <v>8062.59</v>
      </c>
      <c r="F28" s="176">
        <f>'Analítico Cx.'!F33</f>
        <v>8202.89</v>
      </c>
      <c r="G28" s="176">
        <f>'Analítico Cx.'!G33</f>
        <v>0</v>
      </c>
      <c r="H28" s="176">
        <f>'Analítico Cx.'!H33</f>
        <v>0</v>
      </c>
      <c r="I28" s="176">
        <f t="shared" ref="I28:I36" si="4">SUM(C28:H28)</f>
        <v>31907.03</v>
      </c>
    </row>
    <row r="29" spans="1:9" ht="13.5" customHeight="1" x14ac:dyDescent="0.2">
      <c r="A29" s="151" t="s">
        <v>178</v>
      </c>
      <c r="B29" s="152" t="s">
        <v>277</v>
      </c>
      <c r="C29" s="176">
        <f>'Analítico Cx.'!C34</f>
        <v>290.55</v>
      </c>
      <c r="D29" s="176">
        <f>'Analítico Cx.'!D34</f>
        <v>323.45999999999998</v>
      </c>
      <c r="E29" s="176">
        <f>'Analítico Cx.'!E34</f>
        <v>316.49</v>
      </c>
      <c r="F29" s="176">
        <f>'Analítico Cx.'!F34</f>
        <v>321.99</v>
      </c>
      <c r="G29" s="176">
        <f>'Analítico Cx.'!G34</f>
        <v>0</v>
      </c>
      <c r="H29" s="176">
        <f>'Analítico Cx.'!H34</f>
        <v>0</v>
      </c>
      <c r="I29" s="176">
        <f t="shared" si="4"/>
        <v>1252.49</v>
      </c>
    </row>
    <row r="30" spans="1:9" ht="13.5" customHeight="1" x14ac:dyDescent="0.2">
      <c r="A30" s="151" t="s">
        <v>249</v>
      </c>
      <c r="B30" s="152" t="s">
        <v>5</v>
      </c>
      <c r="C30" s="176">
        <f>'Analítico Cx.'!C35</f>
        <v>2324.4299999999994</v>
      </c>
      <c r="D30" s="176">
        <f>'Analítico Cx.'!D35</f>
        <v>2587.7099999999991</v>
      </c>
      <c r="E30" s="176">
        <f>'Analítico Cx.'!E35</f>
        <v>2551.2800000000011</v>
      </c>
      <c r="F30" s="176">
        <f>'Analítico Cx.'!F35</f>
        <v>2575.9400000000005</v>
      </c>
      <c r="G30" s="176">
        <f>'Analítico Cx.'!G35</f>
        <v>0</v>
      </c>
      <c r="H30" s="176">
        <f>'Analítico Cx.'!H35</f>
        <v>0</v>
      </c>
      <c r="I30" s="176">
        <f t="shared" si="4"/>
        <v>10039.36</v>
      </c>
    </row>
    <row r="31" spans="1:9" ht="13.5" customHeight="1" x14ac:dyDescent="0.2">
      <c r="A31" s="151" t="s">
        <v>250</v>
      </c>
      <c r="B31" s="152" t="s">
        <v>11</v>
      </c>
      <c r="C31" s="176">
        <f>'Analítico Cx.'!C36</f>
        <v>0</v>
      </c>
      <c r="D31" s="176">
        <f>'Analítico Cx.'!D36</f>
        <v>0</v>
      </c>
      <c r="E31" s="176">
        <f>'Analítico Cx.'!E36</f>
        <v>0</v>
      </c>
      <c r="F31" s="176">
        <f>'Analítico Cx.'!F36</f>
        <v>0</v>
      </c>
      <c r="G31" s="176">
        <f>'Analítico Cx.'!G36</f>
        <v>0</v>
      </c>
      <c r="H31" s="176">
        <f>'Analítico Cx.'!H36</f>
        <v>0</v>
      </c>
      <c r="I31" s="176">
        <f t="shared" si="4"/>
        <v>0</v>
      </c>
    </row>
    <row r="32" spans="1:9" ht="13.5" customHeight="1" x14ac:dyDescent="0.2">
      <c r="A32" s="151" t="s">
        <v>251</v>
      </c>
      <c r="B32" s="152" t="s">
        <v>278</v>
      </c>
      <c r="C32" s="176">
        <f>'Analítico Cx.'!C37</f>
        <v>0</v>
      </c>
      <c r="D32" s="176">
        <f>'Analítico Cx.'!D37</f>
        <v>0</v>
      </c>
      <c r="E32" s="176">
        <f>'Analítico Cx.'!E37</f>
        <v>13519.29</v>
      </c>
      <c r="F32" s="176">
        <f>'Analítico Cx.'!F37</f>
        <v>19542.849999999995</v>
      </c>
      <c r="G32" s="176">
        <f>'Analítico Cx.'!G37</f>
        <v>0</v>
      </c>
      <c r="H32" s="176">
        <f>'Analítico Cx.'!H37</f>
        <v>0</v>
      </c>
      <c r="I32" s="176">
        <f t="shared" si="4"/>
        <v>33062.14</v>
      </c>
    </row>
    <row r="33" spans="1:9" ht="13.5" customHeight="1" x14ac:dyDescent="0.2">
      <c r="A33" s="151" t="s">
        <v>252</v>
      </c>
      <c r="B33" s="152" t="s">
        <v>301</v>
      </c>
      <c r="C33" s="176">
        <f>'Analítico Cx.'!C38</f>
        <v>0</v>
      </c>
      <c r="D33" s="176">
        <f>'Analítico Cx.'!D38</f>
        <v>0</v>
      </c>
      <c r="E33" s="176">
        <f>'Analítico Cx.'!E38</f>
        <v>3390.58</v>
      </c>
      <c r="F33" s="176">
        <f>'Analítico Cx.'!F38</f>
        <v>6145.19</v>
      </c>
      <c r="G33" s="176">
        <f>'Analítico Cx.'!G38</f>
        <v>0</v>
      </c>
      <c r="H33" s="176">
        <f>'Analítico Cx.'!H38</f>
        <v>0</v>
      </c>
      <c r="I33" s="176">
        <f t="shared" si="4"/>
        <v>9535.77</v>
      </c>
    </row>
    <row r="34" spans="1:9" ht="13.5" customHeight="1" x14ac:dyDescent="0.2">
      <c r="A34" s="151" t="s">
        <v>253</v>
      </c>
      <c r="B34" s="152" t="s">
        <v>279</v>
      </c>
      <c r="C34" s="176">
        <f>'Analítico Cx.'!C39</f>
        <v>0</v>
      </c>
      <c r="D34" s="176">
        <f>'Analítico Cx.'!D39</f>
        <v>0</v>
      </c>
      <c r="E34" s="176">
        <f>'Analítico Cx.'!E39</f>
        <v>0</v>
      </c>
      <c r="F34" s="176">
        <f>'Analítico Cx.'!F39</f>
        <v>0</v>
      </c>
      <c r="G34" s="176">
        <f>'Analítico Cx.'!G39</f>
        <v>0</v>
      </c>
      <c r="H34" s="176">
        <f>'Analítico Cx.'!H39</f>
        <v>0</v>
      </c>
      <c r="I34" s="176">
        <f t="shared" si="4"/>
        <v>0</v>
      </c>
    </row>
    <row r="35" spans="1:9" ht="24" x14ac:dyDescent="0.2">
      <c r="A35" s="151" t="s">
        <v>254</v>
      </c>
      <c r="B35" s="152" t="s">
        <v>182</v>
      </c>
      <c r="C35" s="176">
        <f>'Analítico Cx.'!C40</f>
        <v>0</v>
      </c>
      <c r="D35" s="176">
        <f>'Analítico Cx.'!D40</f>
        <v>266.08999999999997</v>
      </c>
      <c r="E35" s="176">
        <f>'Analítico Cx.'!E40</f>
        <v>141.1</v>
      </c>
      <c r="F35" s="176">
        <f>'Analítico Cx.'!F40</f>
        <v>0</v>
      </c>
      <c r="G35" s="176">
        <f>'Analítico Cx.'!G40</f>
        <v>0</v>
      </c>
      <c r="H35" s="176">
        <f>'Analítico Cx.'!H40</f>
        <v>0</v>
      </c>
      <c r="I35" s="176">
        <f t="shared" si="4"/>
        <v>407.18999999999994</v>
      </c>
    </row>
    <row r="36" spans="1:9" ht="24.75" customHeight="1" thickBot="1" x14ac:dyDescent="0.25">
      <c r="A36" s="169" t="s">
        <v>320</v>
      </c>
      <c r="B36" s="170"/>
      <c r="C36" s="177">
        <f t="shared" ref="C36:H36" si="5">SUBTOTAL(109,C28:C35)</f>
        <v>10016.15</v>
      </c>
      <c r="D36" s="177">
        <f t="shared" si="5"/>
        <v>11417.639999999998</v>
      </c>
      <c r="E36" s="177">
        <f t="shared" si="5"/>
        <v>27981.33</v>
      </c>
      <c r="F36" s="177">
        <f t="shared" si="5"/>
        <v>36788.859999999993</v>
      </c>
      <c r="G36" s="177">
        <f t="shared" si="5"/>
        <v>0</v>
      </c>
      <c r="H36" s="177">
        <f t="shared" si="5"/>
        <v>0</v>
      </c>
      <c r="I36" s="177">
        <f t="shared" si="4"/>
        <v>86203.979999999981</v>
      </c>
    </row>
    <row r="37" spans="1:9" ht="24.75" customHeight="1" thickBot="1" x14ac:dyDescent="0.25">
      <c r="A37" s="549" t="s">
        <v>289</v>
      </c>
      <c r="B37" s="549"/>
      <c r="C37" s="179">
        <f t="shared" ref="C37:H37" si="6">C6+C16-C36-C26</f>
        <v>98336.77</v>
      </c>
      <c r="D37" s="179">
        <f t="shared" si="6"/>
        <v>107991.6407</v>
      </c>
      <c r="E37" s="179">
        <f t="shared" si="6"/>
        <v>97392.488275022231</v>
      </c>
      <c r="F37" s="179">
        <f t="shared" si="6"/>
        <v>80386.654083377798</v>
      </c>
      <c r="G37" s="179">
        <f t="shared" si="6"/>
        <v>80386.654083377798</v>
      </c>
      <c r="H37" s="179">
        <f t="shared" si="6"/>
        <v>80386.654083377798</v>
      </c>
      <c r="I37" s="180"/>
    </row>
    <row r="38" spans="1:9" x14ac:dyDescent="0.2">
      <c r="A38" s="51"/>
      <c r="B38" s="52"/>
      <c r="C38" s="52"/>
      <c r="D38" s="52"/>
      <c r="E38" s="52"/>
      <c r="F38" s="52"/>
      <c r="G38" s="52"/>
      <c r="H38" s="52"/>
      <c r="I38" s="53"/>
    </row>
    <row r="39" spans="1:9" x14ac:dyDescent="0.2">
      <c r="A39" s="51"/>
      <c r="B39" s="52"/>
      <c r="C39" s="52"/>
      <c r="D39" s="52"/>
      <c r="E39" s="52"/>
      <c r="F39" s="52"/>
      <c r="G39" s="52"/>
      <c r="H39" s="52"/>
      <c r="I39" s="53"/>
    </row>
  </sheetData>
  <sheetProtection algorithmName="SHA-512" hashValue="pF67U6IJ7kRujiTuuf3y0HwEoIou5xMfuKJJ57iIwkK62khEoqE0VFguIhoD789hkIlkStHyvvM05p7MCD7Wcg==" saltValue="dNvf7kdAjC4jPPaySNi+HQ==" spinCount="100000" sheet="1" objects="1" scenarios="1" formatColumns="0" formatRows="0" insertRows="0"/>
  <mergeCells count="7">
    <mergeCell ref="I4:I5"/>
    <mergeCell ref="A17:B17"/>
    <mergeCell ref="A37:B37"/>
    <mergeCell ref="A3:I3"/>
    <mergeCell ref="A1:I1"/>
    <mergeCell ref="A2:I2"/>
    <mergeCell ref="A27:B27"/>
  </mergeCells>
  <phoneticPr fontId="0" type="noConversion"/>
  <pageMargins left="0.19685039370078741" right="0.19685039370078741" top="0.59055118110236227" bottom="0.59055118110236227" header="0" footer="0"/>
  <pageSetup paperSize="9" scale="78" pageOrder="overThenDown" orientation="landscape" r:id="rId1"/>
  <headerFooter>
    <oddFoote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20</vt:i4>
      </vt:variant>
      <vt:variant>
        <vt:lpstr>Intervalos nomeados</vt:lpstr>
      </vt:variant>
      <vt:variant>
        <vt:i4>30</vt:i4>
      </vt:variant>
    </vt:vector>
  </HeadingPairs>
  <TitlesOfParts>
    <vt:vector size="50" baseType="lpstr">
      <vt:lpstr>Capa</vt:lpstr>
      <vt:lpstr>Análise</vt:lpstr>
      <vt:lpstr>Resumo</vt:lpstr>
      <vt:lpstr>Comparativo</vt:lpstr>
      <vt:lpstr>Gasto das Atividades</vt:lpstr>
      <vt:lpstr>Analítico Cx.</vt:lpstr>
      <vt:lpstr>Analítico Cp.</vt:lpstr>
      <vt:lpstr>Pessoal</vt:lpstr>
      <vt:lpstr>Prov. Pessoal</vt:lpstr>
      <vt:lpstr>Bens</vt:lpstr>
      <vt:lpstr>Comp.</vt:lpstr>
      <vt:lpstr>Diário</vt:lpstr>
      <vt:lpstr>Reserva</vt:lpstr>
      <vt:lpstr>Dec Dir.</vt:lpstr>
      <vt:lpstr>Dec Sup.</vt:lpstr>
      <vt:lpstr>Plano</vt:lpstr>
      <vt:lpstr>Plan1</vt:lpstr>
      <vt:lpstr>Plan2</vt:lpstr>
      <vt:lpstr>Plan3</vt:lpstr>
      <vt:lpstr>Plan4</vt:lpstr>
      <vt:lpstr>Aquisição_de_Bens_Permanentes</vt:lpstr>
      <vt:lpstr>Análise!Area_de_impressao</vt:lpstr>
      <vt:lpstr>'Analítico Cp.'!Area_de_impressao</vt:lpstr>
      <vt:lpstr>'Analítico Cx.'!Area_de_impressao</vt:lpstr>
      <vt:lpstr>Capa!Area_de_impressao</vt:lpstr>
      <vt:lpstr>Comp.!Area_de_impressao</vt:lpstr>
      <vt:lpstr>Comparativo!Area_de_impressao</vt:lpstr>
      <vt:lpstr>Diário!Area_de_impressao</vt:lpstr>
      <vt:lpstr>'Gasto das Atividades'!Area_de_impressao</vt:lpstr>
      <vt:lpstr>Pessoal!Area_de_impressao</vt:lpstr>
      <vt:lpstr>'Prov. Pessoal'!Area_de_impressao</vt:lpstr>
      <vt:lpstr>Reserva!Area_de_impressao</vt:lpstr>
      <vt:lpstr>Resumo!Area_de_impressao</vt:lpstr>
      <vt:lpstr>área_destinada</vt:lpstr>
      <vt:lpstr>Categorias</vt:lpstr>
      <vt:lpstr>Gastos_com_Pessoal</vt:lpstr>
      <vt:lpstr>Gastos_Gerais</vt:lpstr>
      <vt:lpstr>Ocorrência</vt:lpstr>
      <vt:lpstr>Receitas</vt:lpstr>
      <vt:lpstr>Rendimentos_de_Aplicações_Fin.</vt:lpstr>
      <vt:lpstr>Reserva</vt:lpstr>
      <vt:lpstr>'Analítico Cp.'!Titulos_de_impressao</vt:lpstr>
      <vt:lpstr>'Analítico Cx.'!Titulos_de_impressao</vt:lpstr>
      <vt:lpstr>Bens!Titulos_de_impressao</vt:lpstr>
      <vt:lpstr>Comp.!Titulos_de_impressao</vt:lpstr>
      <vt:lpstr>Diário!Titulos_de_impressao</vt:lpstr>
      <vt:lpstr>Pessoal!Titulos_de_impressao</vt:lpstr>
      <vt:lpstr>Reserva!Titulos_de_impressao</vt:lpstr>
      <vt:lpstr>Resumo!Titulos_de_impressao</vt:lpstr>
      <vt:lpstr>Transferência_para_Reserva_de_Recursos</vt:lpstr>
    </vt:vector>
  </TitlesOfParts>
  <Company>Particular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Gustavo Henrique Ribeiro Santos</dc:creator>
  <cp:lastModifiedBy>Jeane</cp:lastModifiedBy>
  <cp:lastPrinted>2019-01-09T19:07:06Z</cp:lastPrinted>
  <dcterms:created xsi:type="dcterms:W3CDTF">2007-03-19T18:09:20Z</dcterms:created>
  <dcterms:modified xsi:type="dcterms:W3CDTF">2019-01-24T11:41:42Z</dcterms:modified>
</cp:coreProperties>
</file>